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48" activeTab="0"/>
  </bookViews>
  <sheets>
    <sheet name="м-лист" sheetId="1" r:id="rId1"/>
    <sheet name="ЕЗДА 1" sheetId="2" r:id="rId2"/>
    <sheet name="ОТЧЕТ ПО ПРЕПЯТСТВИЯМ" sheetId="3" r:id="rId3"/>
    <sheet name="ЕЗДА+полевые" sheetId="4" r:id="rId4"/>
    <sheet name="ОКОНЧАТЕЛЬНЫЕ ЛИЧ." sheetId="5" r:id="rId5"/>
    <sheet name="В Вз" sheetId="6" r:id="rId6"/>
    <sheet name="В юр" sheetId="7" r:id="rId7"/>
    <sheet name="В юш" sheetId="8" r:id="rId8"/>
  </sheets>
  <definedNames>
    <definedName name="_xlnm.Print_Area" localSheetId="5">'В Вз'!$A$20:$U$40</definedName>
    <definedName name="_xlnm.Print_Area" localSheetId="6">'В юр'!$W$1:$AQ$17</definedName>
    <definedName name="_xlnm.Print_Area" localSheetId="7">'В юш'!$W$1:$AQ$29</definedName>
    <definedName name="_xlnm.Print_Area" localSheetId="1">'ЕЗДА 1'!$A$1:$S$28</definedName>
    <definedName name="_xlnm.Print_Titles" localSheetId="1">'ЕЗДА 1'!$10:$11</definedName>
    <definedName name="_xlnm.Print_Area" localSheetId="3">'ЕЗДА+полевые'!$A$1:$N$25</definedName>
    <definedName name="_xlnm.Print_Titles" localSheetId="3">'ЕЗДА+полевые'!$7:$8</definedName>
    <definedName name="_xlnm.Print_Area" localSheetId="0">'м-лист'!$A$1:$I$54</definedName>
    <definedName name="_xlnm.Print_Titles" localSheetId="0">'м-лист'!$6:$7</definedName>
    <definedName name="_xlnm.Print_Area" localSheetId="4">'ОКОНЧАТЕЛЬНЫЕ ЛИЧ.'!$A$1:$R$35</definedName>
    <definedName name="_xlnm.Print_Titles" localSheetId="4">'ОКОНЧАТЕЛЬНЫЕ ЛИЧ.'!$7:$8</definedName>
    <definedName name="_xlnm.Print_Area" localSheetId="2">'ОТЧЕТ ПО ПРЕПЯТСТВИЯМ'!$A$1:$AA$25</definedName>
    <definedName name="_xlnm.Print_Titles" localSheetId="2">'ОТЧЕТ ПО ПРЕПЯТСТВИЯМ'!$7:$8</definedName>
    <definedName name="_xlnm.Print_Titles_2">'ЕЗДА 1'!$10:$11</definedName>
    <definedName name="_xlnm.Print_Titles_4">'ЕЗДА+полевые'!$7:$8</definedName>
    <definedName name="_xlnm.Print_Titles_1">'м-лист'!$6:$7</definedName>
    <definedName name="_xlnm.Print_Titles_5">'ОКОНЧАТЕЛЬНЫЕ ЛИЧ.'!$7:$8</definedName>
    <definedName name="_xlnm.Print_Titles_3">'ОТЧЕТ ПО ПРЕПЯТСТВИЯМ'!$7:$8</definedName>
    <definedName name="_xlnm.Print_Area_6">'В Вз'!$A$20:$U$40</definedName>
    <definedName name="_xlnm.Print_Area_7">'В юр'!$W$1:$AQ$17</definedName>
    <definedName name="_xlnm.Print_Area_8">'В юш'!$W$1:$AQ$29</definedName>
    <definedName name="_xlnm.Print_Area_2">'ЕЗДА 1'!$A$1:$S$28</definedName>
    <definedName name="_xlnm.Print_Area_4">'ЕЗДА+полевые'!$A$1:$N$25</definedName>
    <definedName name="_xlnm.Print_Area_1">'м-лист'!$A$1:$I$54</definedName>
    <definedName name="_xlnm.Print_Area_5">'ОКОНЧАТЕЛЬНЫЕ ЛИЧ.'!$A$1:$R$35</definedName>
    <definedName name="_xlnm.Print_Area_3">'ОТЧЕТ ПО ПРЕПЯТСТВИЯМ'!$A$1:$AA$25</definedName>
  </definedNames>
  <calcPr fullCalcOnLoad="1"/>
</workbook>
</file>

<file path=xl/sharedStrings.xml><?xml version="1.0" encoding="utf-8"?>
<sst xmlns="http://schemas.openxmlformats.org/spreadsheetml/2006/main" count="1103" uniqueCount="254">
  <si>
    <t>ЧЕМПИОНАТ и ПЕРВЕНСТВО СВЕРДЛОВСКОЙ ОБЛАСТИ В ПОМЕЩЕНИИ  (ВЫЕЗДКА И ТРОЕБОРЬЕ CNC 1* )</t>
  </si>
  <si>
    <t>МАСТЕР - ЛИСТ</t>
  </si>
  <si>
    <t>г.Екатеринбург, СДЮСШОР</t>
  </si>
  <si>
    <t>26 - 28.03.2010г.</t>
  </si>
  <si>
    <t>№
п/п</t>
  </si>
  <si>
    <t>Всадник</t>
  </si>
  <si>
    <t>Лошадь</t>
  </si>
  <si>
    <t>Субъект РФ, 
организация</t>
  </si>
  <si>
    <t>Фамилия, Имя</t>
  </si>
  <si>
    <t>г.р.</t>
  </si>
  <si>
    <t>Разряд
звание</t>
  </si>
  <si>
    <t>№ членского билета ФКСР</t>
  </si>
  <si>
    <t xml:space="preserve">Кличка - г.р., масть, пол, порода,  </t>
  </si>
  <si>
    <t>№ паспорта FEI/ФКСР</t>
  </si>
  <si>
    <t>Владелец</t>
  </si>
  <si>
    <t>КРАСУЛИНА
Юлия</t>
  </si>
  <si>
    <t>КМС</t>
  </si>
  <si>
    <t>660031</t>
  </si>
  <si>
    <t>Орлик - 04, пег., мер., б/п,
Челяб.обл., Орел - Рица</t>
  </si>
  <si>
    <t>б/п</t>
  </si>
  <si>
    <t>Красулина Ю.</t>
  </si>
  <si>
    <t>КСК "Кунгурка"
п.Кунгурка</t>
  </si>
  <si>
    <r>
      <t xml:space="preserve">КРАСУЛИНА
</t>
    </r>
    <r>
      <rPr>
        <sz val="12"/>
        <rFont val="Times New Roman"/>
        <family val="1"/>
      </rPr>
      <t>Юлия</t>
    </r>
  </si>
  <si>
    <t>1977</t>
  </si>
  <si>
    <r>
      <t xml:space="preserve">Знать - </t>
    </r>
    <r>
      <rPr>
        <sz val="12"/>
        <rFont val="Times New Roman"/>
        <family val="1"/>
      </rPr>
      <t>02, гнед., коб., п/к,
Свердл.обл., Неброский - Знатная Красотка</t>
    </r>
  </si>
  <si>
    <r>
      <t xml:space="preserve">Блок - </t>
    </r>
    <r>
      <rPr>
        <sz val="12"/>
        <rFont val="Times New Roman"/>
        <family val="1"/>
      </rPr>
      <t>94, вор., жер., орл.рыс.,
Курган.обл., Браслет - Колыбель</t>
    </r>
  </si>
  <si>
    <t>001321</t>
  </si>
  <si>
    <r>
      <t xml:space="preserve">ЯРМЫШЕВ
</t>
    </r>
    <r>
      <rPr>
        <sz val="12"/>
        <rFont val="Times New Roman"/>
        <family val="1"/>
      </rPr>
      <t>Алексей</t>
    </r>
  </si>
  <si>
    <t>1980</t>
  </si>
  <si>
    <r>
      <t xml:space="preserve">Неброский - </t>
    </r>
    <r>
      <rPr>
        <sz val="12"/>
        <rFont val="Times New Roman"/>
        <family val="1"/>
      </rPr>
      <t xml:space="preserve">93, гнед., жер., буден.,
к/з 1кон.арм., Наперстник - Бомба </t>
    </r>
  </si>
  <si>
    <t>001335</t>
  </si>
  <si>
    <t>Максимов Н.</t>
  </si>
  <si>
    <r>
      <t xml:space="preserve">БЕРГ
</t>
    </r>
    <r>
      <rPr>
        <sz val="12"/>
        <rFont val="Times New Roman"/>
        <family val="1"/>
      </rPr>
      <t>Елена</t>
    </r>
  </si>
  <si>
    <t>1988</t>
  </si>
  <si>
    <t>1</t>
  </si>
  <si>
    <t>опл.</t>
  </si>
  <si>
    <r>
      <t xml:space="preserve">Бабур - 02, </t>
    </r>
    <r>
      <rPr>
        <sz val="12"/>
        <rFont val="Times New Roman"/>
        <family val="1"/>
      </rPr>
      <t xml:space="preserve">зол.-гнед., мер., англ-буд., 
Екатеринбург, Блеф - Буфатория </t>
    </r>
  </si>
  <si>
    <t>001749</t>
  </si>
  <si>
    <t>СДЮСШОР</t>
  </si>
  <si>
    <t>СДЮСШОР
Екатеринбург</t>
  </si>
  <si>
    <r>
      <t xml:space="preserve">Капель - </t>
    </r>
    <r>
      <rPr>
        <sz val="12"/>
        <rFont val="Times New Roman"/>
        <family val="1"/>
      </rPr>
      <t>01, гнед., коб., тракен.,
ЗАО Кавказ, Колибр - Призма</t>
    </r>
  </si>
  <si>
    <r>
      <t xml:space="preserve">БОГАТЫРЕВ
</t>
    </r>
    <r>
      <rPr>
        <sz val="12"/>
        <rFont val="Times New Roman"/>
        <family val="1"/>
      </rPr>
      <t>Евгений</t>
    </r>
  </si>
  <si>
    <t>1992</t>
  </si>
  <si>
    <t>66к004</t>
  </si>
  <si>
    <r>
      <t xml:space="preserve">Хазархан - </t>
    </r>
    <r>
      <rPr>
        <sz val="12"/>
        <rFont val="Times New Roman"/>
        <family val="1"/>
      </rPr>
      <t>92, вор., жер., тракен., 
КрасГАУ, Хорезм - Хампа</t>
    </r>
  </si>
  <si>
    <t>А0224</t>
  </si>
  <si>
    <t>Пескова О.</t>
  </si>
  <si>
    <r>
      <t>Фэт -</t>
    </r>
    <r>
      <rPr>
        <sz val="12"/>
        <rFont val="Times New Roman"/>
        <family val="1"/>
      </rPr>
      <t xml:space="preserve"> 01, гнед., мер., терск., 
Екатеринбург, Флагман - Эльба</t>
    </r>
  </si>
  <si>
    <r>
      <t xml:space="preserve">Гринпис - </t>
    </r>
    <r>
      <rPr>
        <sz val="12"/>
        <rFont val="Times New Roman"/>
        <family val="1"/>
      </rPr>
      <t>04, сер., мер., терск.,
Екатеринбург, Пинцет - Гейла</t>
    </r>
  </si>
  <si>
    <r>
      <t xml:space="preserve">БУЛАТОВА
</t>
    </r>
    <r>
      <rPr>
        <sz val="12"/>
        <rFont val="Times New Roman"/>
        <family val="1"/>
      </rPr>
      <t>Наталья</t>
    </r>
  </si>
  <si>
    <t>1994</t>
  </si>
  <si>
    <t>юноша</t>
  </si>
  <si>
    <r>
      <t xml:space="preserve">Акбар - </t>
    </r>
    <r>
      <rPr>
        <sz val="12"/>
        <rFont val="Times New Roman"/>
        <family val="1"/>
      </rPr>
      <t>01, сер., жер., тракен., 
Омск, Берн - Кохта</t>
    </r>
  </si>
  <si>
    <t>001342</t>
  </si>
  <si>
    <t>Дубинина О.В</t>
  </si>
  <si>
    <r>
      <t xml:space="preserve">ГЛАДЫШЕВА
</t>
    </r>
    <r>
      <rPr>
        <sz val="12"/>
        <rFont val="Times New Roman"/>
        <family val="1"/>
      </rPr>
      <t>Ирина</t>
    </r>
  </si>
  <si>
    <r>
      <t xml:space="preserve">Симпатико - </t>
    </r>
    <r>
      <rPr>
        <sz val="12"/>
        <rFont val="Times New Roman"/>
        <family val="1"/>
      </rPr>
      <t>03, гнед., жер., п/к,
Екатеринбург, Пинцет - Систола</t>
    </r>
  </si>
  <si>
    <r>
      <t xml:space="preserve">ГОЛЕВА
</t>
    </r>
    <r>
      <rPr>
        <sz val="12"/>
        <rFont val="Times New Roman"/>
        <family val="1"/>
      </rPr>
      <t>Екатерина</t>
    </r>
  </si>
  <si>
    <t>1995</t>
  </si>
  <si>
    <t>2</t>
  </si>
  <si>
    <r>
      <t xml:space="preserve">Выводной - </t>
    </r>
    <r>
      <rPr>
        <sz val="12"/>
        <rFont val="Times New Roman"/>
        <family val="1"/>
      </rPr>
      <t>96, гнед., мер., рус.рыс.,
Екатеринбург, Вольфрам - Вершина</t>
    </r>
  </si>
  <si>
    <t>001198</t>
  </si>
  <si>
    <r>
      <t xml:space="preserve">ЕРМОЛИНА
</t>
    </r>
    <r>
      <rPr>
        <sz val="12"/>
        <rFont val="Times New Roman"/>
        <family val="1"/>
      </rPr>
      <t>Мария</t>
    </r>
  </si>
  <si>
    <t>1991</t>
  </si>
  <si>
    <r>
      <t xml:space="preserve">Обрыв - </t>
    </r>
    <r>
      <rPr>
        <sz val="12"/>
        <rFont val="Times New Roman"/>
        <family val="1"/>
      </rPr>
      <t>96, гнед., жер., тракен., 
к/зКирова, Верстовой - Опера</t>
    </r>
  </si>
  <si>
    <t>000395</t>
  </si>
  <si>
    <t>Фурдуй С.В.</t>
  </si>
  <si>
    <r>
      <t xml:space="preserve">Набат - </t>
    </r>
    <r>
      <rPr>
        <sz val="12"/>
        <rFont val="Times New Roman"/>
        <family val="1"/>
      </rPr>
      <t xml:space="preserve">98, сер., мер., терск.,
Екатеринбург, Бостон - Нутрия </t>
    </r>
  </si>
  <si>
    <t>001406</t>
  </si>
  <si>
    <r>
      <t xml:space="preserve">ИСАЕВА
</t>
    </r>
    <r>
      <rPr>
        <sz val="12"/>
        <rFont val="Times New Roman"/>
        <family val="1"/>
      </rPr>
      <t>Вероника</t>
    </r>
  </si>
  <si>
    <t>66к012</t>
  </si>
  <si>
    <r>
      <t xml:space="preserve">Эльба - </t>
    </r>
    <r>
      <rPr>
        <sz val="12"/>
        <rFont val="Times New Roman"/>
        <family val="1"/>
      </rPr>
      <t>98, т.-гнед., коб., трак., 
Екатеринбург, Бостон - Экстра</t>
    </r>
  </si>
  <si>
    <t>001407</t>
  </si>
  <si>
    <r>
      <t xml:space="preserve">Ирбис - </t>
    </r>
    <r>
      <rPr>
        <sz val="12"/>
        <rFont val="Times New Roman"/>
        <family val="1"/>
      </rPr>
      <t>96, ворон., мер., англ.-кабард.
Екатеринбург, Избранник - Инга</t>
    </r>
  </si>
  <si>
    <t>000392</t>
  </si>
  <si>
    <r>
      <t xml:space="preserve">КРАВЧЕНКО
</t>
    </r>
    <r>
      <rPr>
        <sz val="12"/>
        <rFont val="Times New Roman"/>
        <family val="1"/>
      </rPr>
      <t>Мария</t>
    </r>
  </si>
  <si>
    <t>3</t>
  </si>
  <si>
    <r>
      <t xml:space="preserve">Буян - </t>
    </r>
    <r>
      <rPr>
        <sz val="12"/>
        <rFont val="Times New Roman"/>
        <family val="1"/>
      </rPr>
      <t>95, рыж., мер., б/п,
Екатеринбург, Лель - Майка</t>
    </r>
  </si>
  <si>
    <t>001891</t>
  </si>
  <si>
    <t>Углицких А.</t>
  </si>
  <si>
    <r>
      <t xml:space="preserve">КРУК
</t>
    </r>
    <r>
      <rPr>
        <sz val="12"/>
        <rFont val="Times New Roman"/>
        <family val="1"/>
      </rPr>
      <t>Мария</t>
    </r>
  </si>
  <si>
    <r>
      <t xml:space="preserve">Парадокс - </t>
    </r>
    <r>
      <rPr>
        <sz val="12"/>
        <rFont val="Times New Roman"/>
        <family val="1"/>
      </rPr>
      <t>99, т.гнед., жер., англ-буд., 
Свердл.обл., Аппатит - Плеяда</t>
    </r>
  </si>
  <si>
    <t>001339</t>
  </si>
  <si>
    <t>Крук М.</t>
  </si>
  <si>
    <r>
      <t xml:space="preserve">ПУХОВА 
</t>
    </r>
    <r>
      <rPr>
        <sz val="12"/>
        <rFont val="Times New Roman"/>
        <family val="1"/>
      </rPr>
      <t>Юлиана</t>
    </r>
  </si>
  <si>
    <t>1993</t>
  </si>
  <si>
    <t>66к006</t>
  </si>
  <si>
    <r>
      <t xml:space="preserve">Фарлеп - </t>
    </r>
    <r>
      <rPr>
        <sz val="12"/>
        <rFont val="Times New Roman"/>
        <family val="1"/>
      </rPr>
      <t>03, гнед., мер., терск.,
Екатеринбург, Флагман - Эльба</t>
    </r>
  </si>
  <si>
    <r>
      <t xml:space="preserve">СОКОЛОВА
</t>
    </r>
    <r>
      <rPr>
        <sz val="12"/>
        <rFont val="Times New Roman"/>
        <family val="1"/>
      </rPr>
      <t>Елизавета</t>
    </r>
  </si>
  <si>
    <r>
      <t>Акбар -</t>
    </r>
    <r>
      <rPr>
        <sz val="12"/>
        <rFont val="Times New Roman"/>
        <family val="1"/>
      </rPr>
      <t xml:space="preserve"> 01, сер., жер., тракен., 
Омск, Берн - Кохта</t>
    </r>
  </si>
  <si>
    <r>
      <t xml:space="preserve">ТРОФИМОВА
</t>
    </r>
    <r>
      <rPr>
        <sz val="12"/>
        <rFont val="Times New Roman"/>
        <family val="1"/>
      </rPr>
      <t>Дарья</t>
    </r>
  </si>
  <si>
    <t>66к011</t>
  </si>
  <si>
    <r>
      <t xml:space="preserve">Свиристель - </t>
    </r>
    <r>
      <rPr>
        <sz val="12"/>
        <rFont val="Times New Roman"/>
        <family val="1"/>
      </rPr>
      <t>97, гнед., коб., рус.рыс., 
Екатеринбург, Ромб - Свеча</t>
    </r>
  </si>
  <si>
    <t>б/н</t>
  </si>
  <si>
    <r>
      <t xml:space="preserve">ВЯТКИНА
</t>
    </r>
    <r>
      <rPr>
        <sz val="12"/>
        <rFont val="Times New Roman"/>
        <family val="1"/>
      </rPr>
      <t>Наталья</t>
    </r>
  </si>
  <si>
    <t>1974</t>
  </si>
  <si>
    <r>
      <t xml:space="preserve">Спайс-Гел - </t>
    </r>
    <r>
      <rPr>
        <sz val="12"/>
        <rFont val="Times New Roman"/>
        <family val="1"/>
      </rPr>
      <t>02, гнед., коб., п/к
Екатеринбург, Пинцет - Систола</t>
    </r>
  </si>
  <si>
    <t>001745</t>
  </si>
  <si>
    <t>СДЮСШОР, Екатеринбург</t>
  </si>
  <si>
    <r>
      <t xml:space="preserve">КЛЮХИНА
</t>
    </r>
    <r>
      <rPr>
        <sz val="12"/>
        <rFont val="Times New Roman"/>
        <family val="1"/>
      </rPr>
      <t>Ксения</t>
    </r>
  </si>
  <si>
    <t>66к014</t>
  </si>
  <si>
    <r>
      <t xml:space="preserve">Кубок - </t>
    </r>
    <r>
      <rPr>
        <sz val="12"/>
        <rFont val="Times New Roman"/>
        <family val="1"/>
      </rPr>
      <t>97, рыж., жер., б/п,
Екатеринбург, Бабур - Красотка</t>
    </r>
  </si>
  <si>
    <t>001614</t>
  </si>
  <si>
    <r>
      <t xml:space="preserve">ЛЕМЕШ
</t>
    </r>
    <r>
      <rPr>
        <sz val="12"/>
        <rFont val="Times New Roman"/>
        <family val="1"/>
      </rPr>
      <t>Анастасия</t>
    </r>
  </si>
  <si>
    <r>
      <t xml:space="preserve">Тибальт - </t>
    </r>
    <r>
      <rPr>
        <sz val="12"/>
        <rFont val="Times New Roman"/>
        <family val="1"/>
      </rPr>
      <t>02, рыж., мер., терск.,
Екатеринбург, Берн - Тамань</t>
    </r>
  </si>
  <si>
    <r>
      <t xml:space="preserve">МУХАЧЕВА
</t>
    </r>
    <r>
      <rPr>
        <sz val="12"/>
        <rFont val="Times New Roman"/>
        <family val="1"/>
      </rPr>
      <t>Наталья</t>
    </r>
  </si>
  <si>
    <t>66к008</t>
  </si>
  <si>
    <r>
      <t xml:space="preserve">Бесподобный - </t>
    </r>
    <r>
      <rPr>
        <sz val="12"/>
        <rFont val="Times New Roman"/>
        <family val="1"/>
      </rPr>
      <t>01, гнед., жер., п/к,
Свердл.обл., Пинцет - Бразилия</t>
    </r>
  </si>
  <si>
    <r>
      <t>Гретхен -</t>
    </r>
    <r>
      <rPr>
        <sz val="12"/>
        <rFont val="Times New Roman"/>
        <family val="1"/>
      </rPr>
      <t xml:space="preserve"> 02, карак., коб., терск.,
Екатеринбург, Хазархан - Гейла</t>
    </r>
  </si>
  <si>
    <r>
      <t xml:space="preserve">ПИСКУНОВА
</t>
    </r>
    <r>
      <rPr>
        <sz val="12"/>
        <rFont val="Times New Roman"/>
        <family val="1"/>
      </rPr>
      <t>Людмила</t>
    </r>
  </si>
  <si>
    <r>
      <t>Диаспора -</t>
    </r>
    <r>
      <rPr>
        <sz val="12"/>
        <rFont val="Times New Roman"/>
        <family val="1"/>
      </rPr>
      <t xml:space="preserve"> 04, вор., коб., трак.,
Екатеринбург, Пинцет - Дерби</t>
    </r>
  </si>
  <si>
    <t>004416</t>
  </si>
  <si>
    <r>
      <t xml:space="preserve">Тамань - </t>
    </r>
    <r>
      <rPr>
        <sz val="12"/>
        <rFont val="Times New Roman"/>
        <family val="1"/>
      </rPr>
      <t>95, сер., коб., терск.,
Екатеринбург, Титул - Нутрия</t>
    </r>
  </si>
  <si>
    <t>001408</t>
  </si>
  <si>
    <r>
      <t xml:space="preserve">Браслет - </t>
    </r>
    <r>
      <rPr>
        <sz val="12"/>
        <rFont val="Times New Roman"/>
        <family val="1"/>
      </rPr>
      <t>98, гнед., мер., буден., 
Екатеринбург, Баглай - Систола</t>
    </r>
  </si>
  <si>
    <r>
      <t xml:space="preserve">ТЕТЕРИНА
</t>
    </r>
    <r>
      <rPr>
        <sz val="12"/>
        <rFont val="Times New Roman"/>
        <family val="1"/>
      </rPr>
      <t>Юлия</t>
    </r>
  </si>
  <si>
    <r>
      <t xml:space="preserve">Банзай - </t>
    </r>
    <r>
      <rPr>
        <sz val="12"/>
        <rFont val="Times New Roman"/>
        <family val="1"/>
      </rPr>
      <t>04, сер., мер., п/к,
Екатеринбург, Бостон - Зарница</t>
    </r>
  </si>
  <si>
    <r>
      <t xml:space="preserve">Наряд - </t>
    </r>
    <r>
      <rPr>
        <sz val="12"/>
        <rFont val="Times New Roman"/>
        <family val="1"/>
      </rPr>
      <t xml:space="preserve">98, сер., мер., орл.рыс.
Свердловская обл., </t>
    </r>
  </si>
  <si>
    <r>
      <t xml:space="preserve">ТРОФИМОВА
</t>
    </r>
    <r>
      <rPr>
        <sz val="12"/>
        <rFont val="Times New Roman"/>
        <family val="1"/>
      </rPr>
      <t>Ирина</t>
    </r>
  </si>
  <si>
    <r>
      <t xml:space="preserve">ФРОЛОВА
</t>
    </r>
    <r>
      <rPr>
        <sz val="12"/>
        <rFont val="Times New Roman"/>
        <family val="1"/>
      </rPr>
      <t>Алена</t>
    </r>
  </si>
  <si>
    <r>
      <t xml:space="preserve">Небесная - </t>
    </r>
    <r>
      <rPr>
        <sz val="12"/>
        <rFont val="Times New Roman"/>
        <family val="1"/>
      </rPr>
      <t>00, гнед., коб., терск.,
Екатеринбург, Бостон - Нутрия</t>
    </r>
  </si>
  <si>
    <t>001244</t>
  </si>
  <si>
    <r>
      <t xml:space="preserve">ХАСЯНОВА
</t>
    </r>
    <r>
      <rPr>
        <sz val="12"/>
        <rFont val="Times New Roman"/>
        <family val="1"/>
      </rPr>
      <t>Алия</t>
    </r>
  </si>
  <si>
    <t>1996</t>
  </si>
  <si>
    <r>
      <t xml:space="preserve">Набат - </t>
    </r>
    <r>
      <rPr>
        <sz val="12"/>
        <rFont val="Times New Roman"/>
        <family val="1"/>
      </rPr>
      <t>98, сер., мер., терск.,
Екатеринбург, Бостон - Нутрия</t>
    </r>
  </si>
  <si>
    <t>001012</t>
  </si>
  <si>
    <r>
      <t xml:space="preserve">ШАРДАКОВА
</t>
    </r>
    <r>
      <rPr>
        <sz val="12"/>
        <rFont val="Times New Roman"/>
        <family val="1"/>
      </rPr>
      <t>Юлия</t>
    </r>
  </si>
  <si>
    <r>
      <t xml:space="preserve">Спонсор - </t>
    </r>
    <r>
      <rPr>
        <sz val="12"/>
        <rFont val="Times New Roman"/>
        <family val="1"/>
      </rPr>
      <t>01, гнед., мер., п/к
Екатеринбург, Пинцет - Систола</t>
    </r>
  </si>
  <si>
    <t>004647</t>
  </si>
  <si>
    <r>
      <t xml:space="preserve">ШИРШОВА
</t>
    </r>
    <r>
      <rPr>
        <sz val="12"/>
        <rFont val="Times New Roman"/>
        <family val="1"/>
      </rPr>
      <t>Анастасия</t>
    </r>
  </si>
  <si>
    <r>
      <t>Браслет -</t>
    </r>
    <r>
      <rPr>
        <sz val="12"/>
        <rFont val="Times New Roman"/>
        <family val="1"/>
      </rPr>
      <t>98, гнед., мер., буден.,
Екатеринбург, Баглай - Систола</t>
    </r>
  </si>
  <si>
    <t>спортивных пар</t>
  </si>
  <si>
    <t xml:space="preserve"> </t>
  </si>
  <si>
    <t>Главный судья:</t>
  </si>
  <si>
    <t>Дубовик С.А., ВК,Челябинская обл.</t>
  </si>
  <si>
    <t>Главный секретарь:</t>
  </si>
  <si>
    <t>Перминова Ю.А., 1к, Свердловская обл.</t>
  </si>
  <si>
    <t>М.П.</t>
  </si>
  <si>
    <t>CNC 1*</t>
  </si>
  <si>
    <t>26.03.2010г.</t>
  </si>
  <si>
    <t>ТЕХНИЧЕСКИЕ РЕЗУЛЬТАТЫ МАНЕЖНОЙ ЕЗДЫ</t>
  </si>
  <si>
    <t>Тест FEI CIC/CCI  1*В</t>
  </si>
  <si>
    <r>
      <t xml:space="preserve">Судьи: М - Шишминцева Н.В./3 кат/Екатеринбург, </t>
    </r>
    <r>
      <rPr>
        <b/>
        <i/>
        <sz val="12"/>
        <rFont val="Times New Roman"/>
        <family val="1"/>
      </rPr>
      <t>С - Дубовик С.А./ВК/Челябинск</t>
    </r>
    <r>
      <rPr>
        <i/>
        <sz val="12"/>
        <rFont val="Times New Roman"/>
        <family val="1"/>
      </rPr>
      <t>, В - Морозова О.И./3 кат./Екатеринбург</t>
    </r>
  </si>
  <si>
    <t>Место</t>
  </si>
  <si>
    <t>Регион, Клуб</t>
  </si>
  <si>
    <t>М</t>
  </si>
  <si>
    <t>С</t>
  </si>
  <si>
    <t>Н</t>
  </si>
  <si>
    <t>Сред. %</t>
  </si>
  <si>
    <t>Ошибки</t>
  </si>
  <si>
    <r>
      <t xml:space="preserve">Всего
</t>
    </r>
    <r>
      <rPr>
        <b/>
        <i/>
        <sz val="10"/>
        <rFont val="Times New Roman"/>
        <family val="1"/>
      </rPr>
      <t>шт.о.</t>
    </r>
  </si>
  <si>
    <t>Кличка, г.р.</t>
  </si>
  <si>
    <t>балл</t>
  </si>
  <si>
    <t>%</t>
  </si>
  <si>
    <t>место</t>
  </si>
  <si>
    <t>ВЯТКИНА
Наталья</t>
  </si>
  <si>
    <t>опл</t>
  </si>
  <si>
    <t>Спайс-Гел - 02</t>
  </si>
  <si>
    <t>Кубок - 97</t>
  </si>
  <si>
    <t>ПИСКУНОВА
Людмила</t>
  </si>
  <si>
    <t>Диаспора - 04</t>
  </si>
  <si>
    <t>Свиристель - 97</t>
  </si>
  <si>
    <t>ВК</t>
  </si>
  <si>
    <t>Орлик - 04</t>
  </si>
  <si>
    <t>Наряд - 98</t>
  </si>
  <si>
    <t>ФРОЛОВА
Алена</t>
  </si>
  <si>
    <t>66к002</t>
  </si>
  <si>
    <t>Небесная - 00</t>
  </si>
  <si>
    <t>Знать - 02</t>
  </si>
  <si>
    <t>Неброский - 93</t>
  </si>
  <si>
    <t>Блок - 94</t>
  </si>
  <si>
    <t>Технический Делегат:</t>
  </si>
  <si>
    <t>CCN 1*</t>
  </si>
  <si>
    <t>28.03.2010г.</t>
  </si>
  <si>
    <t>ОТЧЕТ ПО ПРЕПЯТСТВИЯМ</t>
  </si>
  <si>
    <t>ПРЕПЯТСТВИЯ МАРШРУТА  (конкур)</t>
  </si>
  <si>
    <t>Итого
ш.о.</t>
  </si>
  <si>
    <t>Время</t>
  </si>
  <si>
    <t>Курс-дизайнер:</t>
  </si>
  <si>
    <t>Нефедов А.Н., Тюменская обл.</t>
  </si>
  <si>
    <t>Личное первенство</t>
  </si>
  <si>
    <t>26 - 27.03.2010г.</t>
  </si>
  <si>
    <t>ТЕХНИЧЕСКИЕ РЕЗУЛЬТАТЫ ПО ДВУМ ДНЯМ СОРЕВНОВАНИЙ (Манежная езда + Полевые испытания)</t>
  </si>
  <si>
    <t>Езда</t>
  </si>
  <si>
    <t>Полевые испытания</t>
  </si>
  <si>
    <t>Всего</t>
  </si>
  <si>
    <t>шт.о.</t>
  </si>
  <si>
    <t>время/шт.о.</t>
  </si>
  <si>
    <t>Итого</t>
  </si>
  <si>
    <t>неповин.</t>
  </si>
  <si>
    <t>снят</t>
  </si>
  <si>
    <t>падение</t>
  </si>
  <si>
    <t>наруш.маршр.</t>
  </si>
  <si>
    <t>ТРОФИМОВА
Дарья</t>
  </si>
  <si>
    <t>не старт.</t>
  </si>
  <si>
    <t>ТЕХНИЧЕСКИЕ РЕЗУЛЬТАТЫ</t>
  </si>
  <si>
    <t>Конкур</t>
  </si>
  <si>
    <t>КЛЮХИНА
Ксения</t>
  </si>
  <si>
    <t>спортивных пар стартовали манежную езду</t>
  </si>
  <si>
    <t>спортивных пар закончили полевые испытания (кросс)</t>
  </si>
  <si>
    <t>спортивных пар закончили соревнования</t>
  </si>
  <si>
    <t>Члены ГСК:</t>
  </si>
  <si>
    <t>Курс-Дизайнер:</t>
  </si>
  <si>
    <t>Выездка</t>
  </si>
  <si>
    <t>Технические результаты</t>
  </si>
  <si>
    <t>Малый приз</t>
  </si>
  <si>
    <t>Судьи</t>
  </si>
  <si>
    <t>Судьи: М - Шишминцева Н.В./3 кат/Екатеринбург, С - Дубовик С.А./ВК/Челябинск, Н - Морозова О.И./3 кат./Екатеринбург</t>
  </si>
  <si>
    <t>27.03.2010г.</t>
  </si>
  <si>
    <t>Фамилия, имя всадника</t>
  </si>
  <si>
    <t>Звание, разряд</t>
  </si>
  <si>
    <t>№ членского билета</t>
  </si>
  <si>
    <t>Кличка лошади, г.р., пол, масть., порода, происхождение, место рождения</t>
  </si>
  <si>
    <t>№ паспорта ФКСР</t>
  </si>
  <si>
    <t>Владелец лошади</t>
  </si>
  <si>
    <t>Команда, регион</t>
  </si>
  <si>
    <t>Кол. ошиб.</t>
  </si>
  <si>
    <t>Всего баллов</t>
  </si>
  <si>
    <t>Средн. %</t>
  </si>
  <si>
    <t>Вып. норм.</t>
  </si>
  <si>
    <t xml:space="preserve"> Баллы</t>
  </si>
  <si>
    <t>Спонсор - 01, гнед., мер., п/к
Екатеринбург, Пинцет - Систола</t>
  </si>
  <si>
    <t>БЕРГ
Елена</t>
  </si>
  <si>
    <t>Езда для молодых лошадей</t>
  </si>
  <si>
    <t>Судьи: М - Морозова О.И./3 кат./Екатеринбург, С - Шишминцева Н.В./3 кат/Екатеринбург, Н - Дубовик С.А./ВК/Челябинск</t>
  </si>
  <si>
    <t>ТЕТЕРИНА
Юлия</t>
  </si>
  <si>
    <t>Банзай - 04, сер., мер., п/к,
Екатеринбург, Бостон - Зарница</t>
  </si>
  <si>
    <t>Предварительный приз - Юниоры</t>
  </si>
  <si>
    <t>Командный приз - Юниоры</t>
  </si>
  <si>
    <t>Судьи: М - Дубовик С.А./ВК/Челябинск, С - Шишминцева Н.В./3 кат/Екатеринбург, Н - Морозова О.И./3 кат./Екатеринбург</t>
  </si>
  <si>
    <t>Судьи: М - Дубовик С.А./ВК/Челябинск, С - Морозова О.И./3 кат./Екатеринбург, Н - Шишминцева Н.В./3 кат/Екатеринбург</t>
  </si>
  <si>
    <t>Баллы</t>
  </si>
  <si>
    <t>БОГАТЫРЕВ
Евгений</t>
  </si>
  <si>
    <t>Хазархан - 92, вор., жер., тракен., 
КрасГАУ, Хорезм - Хампа</t>
  </si>
  <si>
    <t>Предварительный приз - Юноши</t>
  </si>
  <si>
    <t>Командный приз - Юноши</t>
  </si>
  <si>
    <t xml:space="preserve">                                                                                            </t>
  </si>
  <si>
    <t>БУЛАТОВА
Наталья</t>
  </si>
  <si>
    <t>Акбар - 01, сер., жер., тракен., 
Омск, Берн - Кохта</t>
  </si>
  <si>
    <t>ПУХОВА 
Юлиана</t>
  </si>
  <si>
    <t>Браслет - 98, гнед., мер., буден., 
Екатеринбург, Баглай - Систола</t>
  </si>
  <si>
    <t>МУХАЧЕВА
Наталья</t>
  </si>
  <si>
    <t>Бесподобный - 01, гнед., жер., п/к,
Свердл.обл., Пинцет - Бразилия</t>
  </si>
  <si>
    <t>ШИРШОВА
Анастасия</t>
  </si>
  <si>
    <t>ТРОФИМОВА
Ирина</t>
  </si>
  <si>
    <t>Фэт - 01, гнед., мер., терск., 
Екатеринбург, Флагман - Эльба</t>
  </si>
  <si>
    <t>Гретхен - 02, карак., коб., терск.,
Екатеринбург, Хазархан - Гейла</t>
  </si>
  <si>
    <t>ИСАЕВА
Вероника</t>
  </si>
  <si>
    <t>Ирбис - 96, ворон., мер., англ.-кабард.
Екатеринбург, Избранник - Инга</t>
  </si>
  <si>
    <t>ГОЛЕВА
Екатерина</t>
  </si>
  <si>
    <t>Выводной - 96, гнед., мер., рус.рыс.,
Екатеринбург, Вольфрам - Вершина</t>
  </si>
  <si>
    <t>ХАСЯНОВА
Алия</t>
  </si>
  <si>
    <t>Набат - 98, сер., мер., терск.,
Екатеринбург, Бостон - Нутрия</t>
  </si>
  <si>
    <t>СОКОЛОВА
Елизавета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</si>
</sst>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GENERAL"/>
    <numFmt numFmtId="166" formatCode="0%"/>
    <numFmt numFmtId="167" formatCode="0.0"/>
    <numFmt numFmtId="168" formatCode="@"/>
    <numFmt numFmtId="169" formatCode="0.00"/>
    <numFmt numFmtId="170" formatCode="0"/>
    <numFmt numFmtId="171" formatCode="0.000"/>
    <numFmt numFmtId="172" formatCode="0.00%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sz val="15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8"/>
      <name val="Times New Roman"/>
      <family val="1"/>
    </font>
    <font>
      <b/>
      <i/>
      <sz val="15"/>
      <name val="Times New Roman"/>
      <family val="1"/>
    </font>
    <font>
      <b/>
      <i/>
      <sz val="18"/>
      <name val="Times New Roman"/>
      <family val="1"/>
    </font>
    <font>
      <i/>
      <sz val="14"/>
      <name val="Georgia"/>
      <family val="1"/>
    </font>
    <font>
      <b/>
      <sz val="14"/>
      <name val="Georgia"/>
      <family val="1"/>
    </font>
    <font>
      <b/>
      <i/>
      <sz val="18"/>
      <name val="Georgia"/>
      <family val="1"/>
    </font>
    <font>
      <b/>
      <i/>
      <sz val="14"/>
      <name val="Georgia"/>
      <family val="1"/>
    </font>
    <font>
      <b/>
      <i/>
      <sz val="12"/>
      <name val="Arial Black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 Cyr"/>
      <family val="2"/>
    </font>
    <font>
      <b/>
      <i/>
      <sz val="9"/>
      <name val="Arial"/>
      <family val="2"/>
    </font>
    <font>
      <b/>
      <i/>
      <sz val="9"/>
      <name val="Arial Cyr"/>
      <family val="2"/>
    </font>
    <font>
      <sz val="9"/>
      <name val="Arial"/>
      <family val="2"/>
    </font>
    <font>
      <b/>
      <i/>
      <sz val="10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i/>
      <sz val="9"/>
      <name val="Times New Roman"/>
      <family val="1"/>
    </font>
    <font>
      <sz val="9"/>
      <name val="Times New Roman"/>
      <family val="1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2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23"/>
      </right>
      <top style="thin">
        <color indexed="2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3"/>
      </right>
      <top style="medium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8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2" borderId="0">
      <alignment/>
      <protection/>
    </xf>
    <xf numFmtId="164" fontId="1" fillId="3" borderId="0">
      <alignment/>
      <protection/>
    </xf>
    <xf numFmtId="164" fontId="1" fillId="4" borderId="0">
      <alignment/>
      <protection/>
    </xf>
    <xf numFmtId="164" fontId="1" fillId="5" borderId="0">
      <alignment/>
      <protection/>
    </xf>
    <xf numFmtId="164" fontId="1" fillId="6" borderId="0">
      <alignment/>
      <protection/>
    </xf>
    <xf numFmtId="164" fontId="1" fillId="7" borderId="0">
      <alignment/>
      <protection/>
    </xf>
    <xf numFmtId="164" fontId="1" fillId="8" borderId="0">
      <alignment/>
      <protection/>
    </xf>
    <xf numFmtId="164" fontId="1" fillId="9" borderId="0">
      <alignment/>
      <protection/>
    </xf>
    <xf numFmtId="164" fontId="1" fillId="10" borderId="0">
      <alignment/>
      <protection/>
    </xf>
    <xf numFmtId="164" fontId="1" fillId="5" borderId="0">
      <alignment/>
      <protection/>
    </xf>
    <xf numFmtId="164" fontId="1" fillId="8" borderId="0">
      <alignment/>
      <protection/>
    </xf>
    <xf numFmtId="164" fontId="1" fillId="11" borderId="0">
      <alignment/>
      <protection/>
    </xf>
    <xf numFmtId="164" fontId="2" fillId="12" borderId="0">
      <alignment/>
      <protection/>
    </xf>
    <xf numFmtId="164" fontId="2" fillId="9" borderId="0">
      <alignment/>
      <protection/>
    </xf>
    <xf numFmtId="164" fontId="2" fillId="10" borderId="0">
      <alignment/>
      <protection/>
    </xf>
    <xf numFmtId="164" fontId="2" fillId="13" borderId="0">
      <alignment/>
      <protection/>
    </xf>
    <xf numFmtId="164" fontId="2" fillId="14" borderId="0">
      <alignment/>
      <protection/>
    </xf>
    <xf numFmtId="164" fontId="2" fillId="15" borderId="0">
      <alignment/>
      <protection/>
    </xf>
    <xf numFmtId="164" fontId="2" fillId="16" borderId="0">
      <alignment/>
      <protection/>
    </xf>
    <xf numFmtId="164" fontId="2" fillId="17" borderId="0">
      <alignment/>
      <protection/>
    </xf>
    <xf numFmtId="164" fontId="2" fillId="18" borderId="0">
      <alignment/>
      <protection/>
    </xf>
    <xf numFmtId="164" fontId="2" fillId="13" borderId="0">
      <alignment/>
      <protection/>
    </xf>
    <xf numFmtId="164" fontId="2" fillId="14" borderId="0">
      <alignment/>
      <protection/>
    </xf>
    <xf numFmtId="164" fontId="2" fillId="19" borderId="0">
      <alignment/>
      <protection/>
    </xf>
    <xf numFmtId="164" fontId="3" fillId="7" borderId="1">
      <alignment/>
      <protection/>
    </xf>
    <xf numFmtId="164" fontId="4" fillId="20" borderId="2">
      <alignment/>
      <protection/>
    </xf>
    <xf numFmtId="164" fontId="5" fillId="20" borderId="1">
      <alignment/>
      <protection/>
    </xf>
    <xf numFmtId="164" fontId="6" fillId="0" borderId="3">
      <alignment/>
      <protection/>
    </xf>
    <xf numFmtId="164" fontId="7" fillId="0" borderId="4">
      <alignment/>
      <protection/>
    </xf>
    <xf numFmtId="164" fontId="8" fillId="0" borderId="5">
      <alignment/>
      <protection/>
    </xf>
    <xf numFmtId="164" fontId="8" fillId="0" borderId="0">
      <alignment/>
      <protection/>
    </xf>
    <xf numFmtId="164" fontId="9" fillId="0" borderId="6">
      <alignment/>
      <protection/>
    </xf>
    <xf numFmtId="164" fontId="10" fillId="21" borderId="7">
      <alignment/>
      <protection/>
    </xf>
    <xf numFmtId="164" fontId="11" fillId="0" borderId="0">
      <alignment/>
      <protection/>
    </xf>
    <xf numFmtId="164" fontId="12" fillId="22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3" fillId="3" borderId="0">
      <alignment/>
      <protection/>
    </xf>
    <xf numFmtId="164" fontId="14" fillId="0" borderId="0">
      <alignment/>
      <protection/>
    </xf>
    <xf numFmtId="164" fontId="0" fillId="23" borderId="8">
      <alignment/>
      <protection/>
    </xf>
    <xf numFmtId="166" fontId="0" fillId="0" borderId="0">
      <alignment/>
      <protection/>
    </xf>
    <xf numFmtId="164" fontId="15" fillId="0" borderId="9">
      <alignment/>
      <protection/>
    </xf>
    <xf numFmtId="164" fontId="16" fillId="0" borderId="0">
      <alignment/>
      <protection/>
    </xf>
    <xf numFmtId="164" fontId="17" fillId="4" borderId="0">
      <alignment/>
      <protection/>
    </xf>
  </cellStyleXfs>
  <cellXfs count="301">
    <xf numFmtId="164" fontId="0" fillId="0" borderId="0" xfId="0" applyAlignment="1">
      <alignment/>
    </xf>
    <xf numFmtId="164" fontId="18" fillId="0" borderId="0" xfId="20" applyFont="1" applyFill="1" applyAlignment="1">
      <alignment horizontal="center" vertical="center"/>
      <protection/>
    </xf>
    <xf numFmtId="164" fontId="19" fillId="0" borderId="0" xfId="20" applyFont="1" applyFill="1" applyAlignment="1">
      <alignment vertical="center"/>
      <protection/>
    </xf>
    <xf numFmtId="164" fontId="19" fillId="0" borderId="0" xfId="20" applyFont="1" applyFill="1" applyAlignment="1">
      <alignment horizontal="center" vertical="center"/>
      <protection/>
    </xf>
    <xf numFmtId="164" fontId="19" fillId="0" borderId="0" xfId="20" applyFont="1" applyFill="1" applyAlignment="1">
      <alignment horizontal="left" vertical="center"/>
      <protection/>
    </xf>
    <xf numFmtId="164" fontId="20" fillId="0" borderId="0" xfId="20" applyFont="1" applyFill="1" applyBorder="1" applyAlignment="1">
      <alignment horizontal="center" vertical="center" wrapText="1"/>
      <protection/>
    </xf>
    <xf numFmtId="164" fontId="21" fillId="0" borderId="0" xfId="20" applyFont="1" applyFill="1" applyBorder="1" applyAlignment="1">
      <alignment horizontal="center" vertical="center" textRotation="90"/>
      <protection/>
    </xf>
    <xf numFmtId="164" fontId="19" fillId="0" borderId="0" xfId="20" applyFont="1" applyFill="1" applyBorder="1" applyAlignment="1">
      <alignment horizontal="center" vertical="center"/>
      <protection/>
    </xf>
    <xf numFmtId="164" fontId="22" fillId="0" borderId="0" xfId="20" applyFont="1" applyFill="1" applyBorder="1" applyAlignment="1">
      <alignment horizontal="center" vertical="center"/>
      <protection/>
    </xf>
    <xf numFmtId="164" fontId="18" fillId="0" borderId="0" xfId="20" applyFont="1" applyFill="1" applyBorder="1" applyAlignment="1">
      <alignment horizontal="center" vertical="center"/>
      <protection/>
    </xf>
    <xf numFmtId="164" fontId="23" fillId="0" borderId="0" xfId="20" applyFont="1" applyFill="1" applyBorder="1" applyAlignment="1">
      <alignment horizontal="center" vertical="center"/>
      <protection/>
    </xf>
    <xf numFmtId="164" fontId="24" fillId="0" borderId="0" xfId="20" applyFont="1" applyFill="1" applyAlignment="1">
      <alignment vertical="center"/>
      <protection/>
    </xf>
    <xf numFmtId="164" fontId="24" fillId="0" borderId="0" xfId="20" applyFont="1" applyAlignment="1">
      <alignment vertical="center"/>
      <protection/>
    </xf>
    <xf numFmtId="164" fontId="24" fillId="0" borderId="0" xfId="20" applyFont="1" applyFill="1" applyAlignment="1">
      <alignment horizontal="center" vertical="center"/>
      <protection/>
    </xf>
    <xf numFmtId="167" fontId="24" fillId="0" borderId="0" xfId="20" applyNumberFormat="1" applyFont="1" applyAlignment="1">
      <alignment horizontal="right" vertical="center"/>
      <protection/>
    </xf>
    <xf numFmtId="164" fontId="21" fillId="0" borderId="0" xfId="20" applyFont="1" applyFill="1" applyBorder="1" applyAlignment="1">
      <alignment horizontal="center" vertical="center" textRotation="90" wrapText="1"/>
      <protection/>
    </xf>
    <xf numFmtId="164" fontId="19" fillId="0" borderId="0" xfId="20" applyFont="1" applyFill="1" applyBorder="1" applyAlignment="1">
      <alignment horizontal="center" vertical="center" wrapText="1"/>
      <protection/>
    </xf>
    <xf numFmtId="164" fontId="22" fillId="0" borderId="0" xfId="20" applyFont="1" applyFill="1" applyBorder="1" applyAlignment="1">
      <alignment horizontal="center" vertical="center" wrapText="1"/>
      <protection/>
    </xf>
    <xf numFmtId="164" fontId="18" fillId="0" borderId="0" xfId="20" applyFont="1" applyFill="1" applyBorder="1" applyAlignment="1">
      <alignment horizontal="center" vertical="center" wrapText="1"/>
      <protection/>
    </xf>
    <xf numFmtId="164" fontId="19" fillId="0" borderId="0" xfId="20" applyFont="1" applyFill="1" applyAlignment="1">
      <alignment horizontal="center" vertical="center" wrapText="1"/>
      <protection/>
    </xf>
    <xf numFmtId="164" fontId="21" fillId="0" borderId="10" xfId="20" applyFont="1" applyFill="1" applyBorder="1" applyAlignment="1">
      <alignment horizontal="center" vertical="center" wrapText="1"/>
      <protection/>
    </xf>
    <xf numFmtId="164" fontId="18" fillId="0" borderId="11" xfId="20" applyFont="1" applyFill="1" applyBorder="1" applyAlignment="1">
      <alignment horizontal="center" vertical="center"/>
      <protection/>
    </xf>
    <xf numFmtId="164" fontId="18" fillId="0" borderId="12" xfId="20" applyFont="1" applyFill="1" applyBorder="1" applyAlignment="1">
      <alignment horizontal="center" vertical="center" wrapText="1"/>
      <protection/>
    </xf>
    <xf numFmtId="164" fontId="19" fillId="0" borderId="13" xfId="20" applyFont="1" applyFill="1" applyBorder="1" applyAlignment="1">
      <alignment horizontal="center" vertical="center"/>
      <protection/>
    </xf>
    <xf numFmtId="164" fontId="22" fillId="0" borderId="13" xfId="20" applyFont="1" applyFill="1" applyBorder="1" applyAlignment="1">
      <alignment horizontal="center" vertical="center" wrapText="1"/>
      <protection/>
    </xf>
    <xf numFmtId="164" fontId="19" fillId="0" borderId="13" xfId="20" applyFont="1" applyFill="1" applyBorder="1" applyAlignment="1">
      <alignment horizontal="center" vertical="center" wrapText="1"/>
      <protection/>
    </xf>
    <xf numFmtId="164" fontId="18" fillId="0" borderId="14" xfId="20" applyFont="1" applyFill="1" applyBorder="1" applyAlignment="1">
      <alignment horizontal="center" vertical="center" wrapText="1"/>
      <protection/>
    </xf>
    <xf numFmtId="164" fontId="18" fillId="24" borderId="14" xfId="20" applyFont="1" applyFill="1" applyBorder="1" applyAlignment="1" applyProtection="1">
      <alignment vertical="center" wrapText="1"/>
      <protection/>
    </xf>
    <xf numFmtId="168" fontId="19" fillId="24" borderId="14" xfId="20" applyNumberFormat="1" applyFont="1" applyFill="1" applyBorder="1" applyAlignment="1" applyProtection="1">
      <alignment horizontal="center" vertical="center" wrapText="1"/>
      <protection/>
    </xf>
    <xf numFmtId="168" fontId="19" fillId="24" borderId="14" xfId="20" applyNumberFormat="1" applyFont="1" applyFill="1" applyBorder="1" applyAlignment="1" applyProtection="1">
      <alignment horizontal="center" vertical="center" wrapText="1"/>
      <protection locked="0"/>
    </xf>
    <xf numFmtId="164" fontId="19" fillId="24" borderId="14" xfId="20" applyFont="1" applyFill="1" applyBorder="1" applyAlignment="1">
      <alignment horizontal="center" vertical="center" wrapText="1"/>
      <protection/>
    </xf>
    <xf numFmtId="168" fontId="18" fillId="24" borderId="14" xfId="20" applyNumberFormat="1" applyFont="1" applyFill="1" applyBorder="1" applyAlignment="1">
      <alignment horizontal="left" vertical="center" wrapText="1"/>
      <protection/>
    </xf>
    <xf numFmtId="168" fontId="19" fillId="24" borderId="14" xfId="20" applyNumberFormat="1" applyFont="1" applyFill="1" applyBorder="1" applyAlignment="1">
      <alignment horizontal="center" vertical="center" wrapText="1"/>
      <protection/>
    </xf>
    <xf numFmtId="168" fontId="22" fillId="24" borderId="14" xfId="20" applyNumberFormat="1" applyFont="1" applyFill="1" applyBorder="1" applyAlignment="1">
      <alignment horizontal="left" vertical="center" wrapText="1"/>
      <protection/>
    </xf>
    <xf numFmtId="164" fontId="25" fillId="24" borderId="14" xfId="20" applyFont="1" applyFill="1" applyBorder="1" applyAlignment="1">
      <alignment horizontal="left" vertical="center" wrapText="1"/>
      <protection/>
    </xf>
    <xf numFmtId="164" fontId="19" fillId="0" borderId="0" xfId="20" applyFont="1" applyFill="1" applyAlignment="1">
      <alignment vertical="center" wrapText="1"/>
      <protection/>
    </xf>
    <xf numFmtId="164" fontId="26" fillId="0" borderId="0" xfId="20" applyFont="1" applyFill="1" applyAlignment="1">
      <alignment horizontal="center" vertical="center"/>
      <protection/>
    </xf>
    <xf numFmtId="164" fontId="26" fillId="0" borderId="0" xfId="20" applyFont="1" applyFill="1" applyAlignment="1">
      <alignment horizontal="left" vertical="center"/>
      <protection/>
    </xf>
    <xf numFmtId="164" fontId="19" fillId="0" borderId="0" xfId="20" applyFont="1" applyFill="1" applyAlignment="1">
      <alignment horizontal="right" vertical="center"/>
      <protection/>
    </xf>
    <xf numFmtId="164" fontId="22" fillId="0" borderId="0" xfId="20" applyFont="1" applyFill="1" applyBorder="1" applyAlignment="1">
      <alignment horizontal="left" vertical="center" textRotation="90"/>
      <protection/>
    </xf>
    <xf numFmtId="169" fontId="26" fillId="0" borderId="0" xfId="20" applyNumberFormat="1" applyFont="1" applyFill="1" applyBorder="1" applyAlignment="1">
      <alignment horizontal="center" vertical="center"/>
      <protection/>
    </xf>
    <xf numFmtId="167" fontId="18" fillId="0" borderId="0" xfId="20" applyNumberFormat="1" applyFont="1" applyFill="1" applyBorder="1" applyAlignment="1">
      <alignment horizontal="center" vertical="center"/>
      <protection/>
    </xf>
    <xf numFmtId="164" fontId="26" fillId="0" borderId="0" xfId="20" applyFont="1" applyFill="1" applyAlignment="1">
      <alignment horizontal="right" vertical="center"/>
      <protection/>
    </xf>
    <xf numFmtId="164" fontId="19" fillId="0" borderId="0" xfId="20" applyFont="1" applyAlignment="1">
      <alignment horizontal="left" vertical="center" indent="9"/>
      <protection/>
    </xf>
    <xf numFmtId="170" fontId="26" fillId="0" borderId="0" xfId="20" applyNumberFormat="1" applyFont="1" applyFill="1" applyAlignment="1">
      <alignment horizontal="right" vertical="center"/>
      <protection/>
    </xf>
    <xf numFmtId="164" fontId="19" fillId="0" borderId="0" xfId="20" applyFont="1" applyFill="1" applyAlignment="1">
      <alignment horizontal="left" vertical="center" indent="9"/>
      <protection/>
    </xf>
    <xf numFmtId="170" fontId="19" fillId="0" borderId="0" xfId="20" applyNumberFormat="1" applyFont="1" applyFill="1" applyAlignment="1">
      <alignment horizontal="center" vertical="center"/>
      <protection/>
    </xf>
    <xf numFmtId="170" fontId="19" fillId="0" borderId="0" xfId="20" applyNumberFormat="1" applyFont="1" applyFill="1" applyAlignment="1">
      <alignment horizontal="left" vertical="center"/>
      <protection/>
    </xf>
    <xf numFmtId="164" fontId="18" fillId="0" borderId="0" xfId="20" applyFont="1" applyAlignment="1">
      <alignment horizontal="center" vertical="center"/>
      <protection/>
    </xf>
    <xf numFmtId="164" fontId="19" fillId="0" borderId="0" xfId="20" applyFont="1" applyAlignment="1">
      <alignment vertical="center"/>
      <protection/>
    </xf>
    <xf numFmtId="164" fontId="19" fillId="0" borderId="0" xfId="20" applyFont="1" applyAlignment="1">
      <alignment horizontal="center" vertical="center"/>
      <protection/>
    </xf>
    <xf numFmtId="164" fontId="19" fillId="0" borderId="0" xfId="20" applyFont="1" applyAlignment="1">
      <alignment horizontal="left" vertical="center"/>
      <protection/>
    </xf>
    <xf numFmtId="170" fontId="19" fillId="0" borderId="0" xfId="20" applyNumberFormat="1" applyFont="1" applyAlignment="1">
      <alignment horizontal="center" vertical="center"/>
      <protection/>
    </xf>
    <xf numFmtId="169" fontId="26" fillId="0" borderId="0" xfId="20" applyNumberFormat="1" applyFont="1" applyAlignment="1">
      <alignment horizontal="center" vertical="center"/>
      <protection/>
    </xf>
    <xf numFmtId="170" fontId="24" fillId="0" borderId="0" xfId="20" applyNumberFormat="1" applyFont="1" applyAlignment="1">
      <alignment horizontal="center" vertical="center"/>
      <protection/>
    </xf>
    <xf numFmtId="170" fontId="18" fillId="0" borderId="0" xfId="20" applyNumberFormat="1" applyFont="1" applyAlignment="1">
      <alignment horizontal="center" vertical="center"/>
      <protection/>
    </xf>
    <xf numFmtId="167" fontId="18" fillId="0" borderId="0" xfId="20" applyNumberFormat="1" applyFont="1" applyAlignment="1">
      <alignment horizontal="center" vertical="center"/>
      <protection/>
    </xf>
    <xf numFmtId="164" fontId="18" fillId="0" borderId="0" xfId="20" applyNumberFormat="1" applyFont="1" applyFill="1" applyAlignment="1">
      <alignment horizontal="right" vertical="center"/>
      <protection/>
    </xf>
    <xf numFmtId="167" fontId="26" fillId="0" borderId="0" xfId="20" applyNumberFormat="1" applyFont="1" applyAlignment="1">
      <alignment horizontal="right" vertical="center"/>
      <protection/>
    </xf>
    <xf numFmtId="164" fontId="27" fillId="0" borderId="0" xfId="20" applyFont="1" applyBorder="1" applyAlignment="1">
      <alignment horizontal="center" vertical="center"/>
      <protection/>
    </xf>
    <xf numFmtId="164" fontId="28" fillId="0" borderId="0" xfId="20" applyFont="1" applyAlignment="1">
      <alignment vertical="center"/>
      <protection/>
    </xf>
    <xf numFmtId="164" fontId="21" fillId="0" borderId="0" xfId="20" applyFont="1" applyBorder="1" applyAlignment="1">
      <alignment horizontal="center" vertical="center" textRotation="90"/>
      <protection/>
    </xf>
    <xf numFmtId="164" fontId="19" fillId="0" borderId="0" xfId="20" applyFont="1" applyBorder="1" applyAlignment="1">
      <alignment horizontal="center" vertical="center"/>
      <protection/>
    </xf>
    <xf numFmtId="164" fontId="22" fillId="0" borderId="0" xfId="20" applyFont="1" applyBorder="1" applyAlignment="1">
      <alignment horizontal="center" vertical="center"/>
      <protection/>
    </xf>
    <xf numFmtId="164" fontId="18" fillId="0" borderId="0" xfId="20" applyFont="1" applyBorder="1" applyAlignment="1">
      <alignment horizontal="center" vertical="center"/>
      <protection/>
    </xf>
    <xf numFmtId="170" fontId="19" fillId="0" borderId="0" xfId="20" applyNumberFormat="1" applyFont="1" applyBorder="1" applyAlignment="1">
      <alignment horizontal="center" vertical="center"/>
      <protection/>
    </xf>
    <xf numFmtId="169" fontId="26" fillId="0" borderId="0" xfId="20" applyNumberFormat="1" applyFont="1" applyBorder="1" applyAlignment="1">
      <alignment horizontal="center" vertical="center"/>
      <protection/>
    </xf>
    <xf numFmtId="170" fontId="24" fillId="0" borderId="0" xfId="20" applyNumberFormat="1" applyFont="1" applyBorder="1" applyAlignment="1">
      <alignment horizontal="center" vertical="center"/>
      <protection/>
    </xf>
    <xf numFmtId="170" fontId="18" fillId="0" borderId="0" xfId="20" applyNumberFormat="1" applyFont="1" applyBorder="1" applyAlignment="1">
      <alignment horizontal="center" vertical="center"/>
      <protection/>
    </xf>
    <xf numFmtId="167" fontId="18" fillId="0" borderId="0" xfId="20" applyNumberFormat="1" applyFont="1" applyBorder="1" applyAlignment="1">
      <alignment horizontal="center" vertical="center"/>
      <protection/>
    </xf>
    <xf numFmtId="164" fontId="18" fillId="0" borderId="0" xfId="20" applyNumberFormat="1" applyFont="1" applyFill="1" applyBorder="1" applyAlignment="1">
      <alignment horizontal="center" vertical="center"/>
      <protection/>
    </xf>
    <xf numFmtId="167" fontId="26" fillId="0" borderId="0" xfId="20" applyNumberFormat="1" applyFont="1" applyBorder="1" applyAlignment="1">
      <alignment horizontal="center" vertical="center"/>
      <protection/>
    </xf>
    <xf numFmtId="164" fontId="20" fillId="0" borderId="0" xfId="20" applyFont="1" applyBorder="1" applyAlignment="1">
      <alignment horizontal="center" vertical="center"/>
      <protection/>
    </xf>
    <xf numFmtId="164" fontId="24" fillId="0" borderId="0" xfId="20" applyFont="1" applyAlignment="1">
      <alignment horizontal="center" vertical="center"/>
      <protection/>
    </xf>
    <xf numFmtId="164" fontId="29" fillId="0" borderId="0" xfId="20" applyFont="1" applyAlignment="1">
      <alignment vertical="center"/>
      <protection/>
    </xf>
    <xf numFmtId="167" fontId="24" fillId="0" borderId="0" xfId="20" applyNumberFormat="1" applyFont="1" applyAlignment="1">
      <alignment horizontal="center" vertical="center"/>
      <protection/>
    </xf>
    <xf numFmtId="169" fontId="24" fillId="0" borderId="0" xfId="20" applyNumberFormat="1" applyFont="1" applyAlignment="1">
      <alignment horizontal="center" vertical="center"/>
      <protection/>
    </xf>
    <xf numFmtId="164" fontId="24" fillId="0" borderId="0" xfId="20" applyNumberFormat="1" applyFont="1" applyFill="1" applyAlignment="1">
      <alignment horizontal="right" vertical="center"/>
      <protection/>
    </xf>
    <xf numFmtId="164" fontId="29" fillId="0" borderId="0" xfId="20" applyFont="1" applyBorder="1" applyAlignment="1">
      <alignment horizontal="center" vertical="center"/>
      <protection/>
    </xf>
    <xf numFmtId="164" fontId="24" fillId="0" borderId="0" xfId="20" applyFont="1" applyBorder="1" applyAlignment="1">
      <alignment horizontal="center" vertical="center"/>
      <protection/>
    </xf>
    <xf numFmtId="164" fontId="24" fillId="0" borderId="0" xfId="20" applyFont="1" applyBorder="1" applyAlignment="1">
      <alignment horizontal="center" vertical="center" shrinkToFit="1"/>
      <protection/>
    </xf>
    <xf numFmtId="164" fontId="21" fillId="0" borderId="15" xfId="20" applyFont="1" applyBorder="1" applyAlignment="1">
      <alignment horizontal="center" vertical="center" textRotation="90"/>
      <protection/>
    </xf>
    <xf numFmtId="164" fontId="18" fillId="0" borderId="16" xfId="20" applyFont="1" applyBorder="1" applyAlignment="1">
      <alignment horizontal="center" vertical="center"/>
      <protection/>
    </xf>
    <xf numFmtId="164" fontId="18" fillId="0" borderId="17" xfId="20" applyFont="1" applyBorder="1" applyAlignment="1">
      <alignment horizontal="center" vertical="center"/>
      <protection/>
    </xf>
    <xf numFmtId="164" fontId="30" fillId="0" borderId="18" xfId="20" applyFont="1" applyBorder="1" applyAlignment="1">
      <alignment horizontal="center" vertical="center"/>
      <protection/>
    </xf>
    <xf numFmtId="164" fontId="30" fillId="0" borderId="16" xfId="20" applyFont="1" applyBorder="1" applyAlignment="1">
      <alignment horizontal="center" vertical="center"/>
      <protection/>
    </xf>
    <xf numFmtId="164" fontId="30" fillId="0" borderId="19" xfId="20" applyFont="1" applyBorder="1" applyAlignment="1">
      <alignment horizontal="center" vertical="center"/>
      <protection/>
    </xf>
    <xf numFmtId="167" fontId="26" fillId="0" borderId="20" xfId="20" applyNumberFormat="1" applyFont="1" applyBorder="1" applyAlignment="1">
      <alignment horizontal="center" vertical="center" wrapText="1"/>
      <protection/>
    </xf>
    <xf numFmtId="167" fontId="31" fillId="0" borderId="21" xfId="20" applyNumberFormat="1" applyFont="1" applyBorder="1" applyAlignment="1">
      <alignment horizontal="center" vertical="center" textRotation="90"/>
      <protection/>
    </xf>
    <xf numFmtId="167" fontId="26" fillId="0" borderId="22" xfId="20" applyNumberFormat="1" applyFont="1" applyBorder="1" applyAlignment="1">
      <alignment horizontal="center" vertical="center" wrapText="1"/>
      <protection/>
    </xf>
    <xf numFmtId="164" fontId="19" fillId="0" borderId="23" xfId="20" applyFont="1" applyBorder="1" applyAlignment="1">
      <alignment horizontal="center" vertical="center"/>
      <protection/>
    </xf>
    <xf numFmtId="164" fontId="19" fillId="0" borderId="24" xfId="20" applyFont="1" applyBorder="1" applyAlignment="1">
      <alignment horizontal="center" vertical="center"/>
      <protection/>
    </xf>
    <xf numFmtId="164" fontId="22" fillId="0" borderId="25" xfId="20" applyFont="1" applyBorder="1" applyAlignment="1">
      <alignment horizontal="center" vertical="center" wrapText="1"/>
      <protection/>
    </xf>
    <xf numFmtId="170" fontId="22" fillId="0" borderId="23" xfId="20" applyNumberFormat="1" applyFont="1" applyBorder="1" applyAlignment="1">
      <alignment horizontal="center" vertical="center"/>
      <protection/>
    </xf>
    <xf numFmtId="169" fontId="26" fillId="0" borderId="24" xfId="20" applyNumberFormat="1" applyFont="1" applyBorder="1" applyAlignment="1">
      <alignment horizontal="center" vertical="center"/>
      <protection/>
    </xf>
    <xf numFmtId="170" fontId="32" fillId="2" borderId="26" xfId="20" applyNumberFormat="1" applyFont="1" applyFill="1" applyBorder="1" applyAlignment="1">
      <alignment horizontal="center" vertical="center" textRotation="90"/>
      <protection/>
    </xf>
    <xf numFmtId="170" fontId="32" fillId="2" borderId="25" xfId="20" applyNumberFormat="1" applyFont="1" applyFill="1" applyBorder="1" applyAlignment="1">
      <alignment horizontal="center" vertical="center" textRotation="90"/>
      <protection/>
    </xf>
    <xf numFmtId="170" fontId="22" fillId="0" borderId="27" xfId="20" applyNumberFormat="1" applyFont="1" applyBorder="1" applyAlignment="1">
      <alignment horizontal="center" vertical="center"/>
      <protection/>
    </xf>
    <xf numFmtId="170" fontId="24" fillId="2" borderId="14" xfId="20" applyNumberFormat="1" applyFont="1" applyFill="1" applyBorder="1" applyAlignment="1">
      <alignment horizontal="center" vertical="center"/>
      <protection/>
    </xf>
    <xf numFmtId="168" fontId="19" fillId="0" borderId="14" xfId="20" applyNumberFormat="1" applyFont="1" applyBorder="1" applyAlignment="1">
      <alignment horizontal="left" vertical="center" wrapText="1"/>
      <protection/>
    </xf>
    <xf numFmtId="168" fontId="19" fillId="0" borderId="14" xfId="20" applyNumberFormat="1" applyFont="1" applyBorder="1" applyAlignment="1">
      <alignment horizontal="center" vertical="center"/>
      <protection/>
    </xf>
    <xf numFmtId="168" fontId="19" fillId="0" borderId="28" xfId="20" applyNumberFormat="1" applyFont="1" applyBorder="1" applyAlignment="1">
      <alignment horizontal="center" vertical="center"/>
      <protection/>
    </xf>
    <xf numFmtId="164" fontId="19" fillId="0" borderId="14" xfId="20" applyFont="1" applyBorder="1" applyAlignment="1">
      <alignment horizontal="left" vertical="center" wrapText="1"/>
      <protection/>
    </xf>
    <xf numFmtId="170" fontId="19" fillId="0" borderId="14" xfId="20" applyNumberFormat="1" applyFont="1" applyBorder="1" applyAlignment="1">
      <alignment horizontal="center" vertical="center"/>
      <protection/>
    </xf>
    <xf numFmtId="171" fontId="0" fillId="0" borderId="14" xfId="20" applyNumberFormat="1" applyBorder="1" applyAlignment="1">
      <alignment horizontal="center" vertical="center"/>
      <protection/>
    </xf>
    <xf numFmtId="169" fontId="18" fillId="0" borderId="14" xfId="20" applyNumberFormat="1" applyFont="1" applyBorder="1" applyAlignment="1">
      <alignment horizontal="center" vertical="center"/>
      <protection/>
    </xf>
    <xf numFmtId="164" fontId="24" fillId="0" borderId="14" xfId="20" applyNumberFormat="1" applyFont="1" applyFill="1" applyBorder="1" applyAlignment="1">
      <alignment horizontal="center" vertical="center"/>
      <protection/>
    </xf>
    <xf numFmtId="167" fontId="33" fillId="0" borderId="14" xfId="56" applyNumberFormat="1" applyFont="1" applyBorder="1" applyAlignment="1">
      <alignment horizontal="center" vertical="center"/>
      <protection/>
    </xf>
    <xf numFmtId="168" fontId="18" fillId="0" borderId="14" xfId="20" applyNumberFormat="1" applyFont="1" applyBorder="1" applyAlignment="1">
      <alignment horizontal="left" vertical="center" wrapText="1"/>
      <protection/>
    </xf>
    <xf numFmtId="164" fontId="19" fillId="0" borderId="14" xfId="20" applyFont="1" applyBorder="1" applyAlignment="1">
      <alignment vertical="center" wrapText="1"/>
      <protection/>
    </xf>
    <xf numFmtId="164" fontId="19" fillId="0" borderId="14" xfId="20" applyFont="1" applyBorder="1" applyAlignment="1">
      <alignment horizontal="center" vertical="center" wrapText="1"/>
      <protection/>
    </xf>
    <xf numFmtId="168" fontId="19" fillId="0" borderId="29" xfId="20" applyNumberFormat="1" applyFont="1" applyBorder="1" applyAlignment="1">
      <alignment horizontal="center" vertical="center"/>
      <protection/>
    </xf>
    <xf numFmtId="164" fontId="18" fillId="0" borderId="14" xfId="20" applyFont="1" applyBorder="1" applyAlignment="1">
      <alignment vertical="center" wrapText="1"/>
      <protection/>
    </xf>
    <xf numFmtId="168" fontId="18" fillId="0" borderId="14" xfId="20" applyNumberFormat="1" applyFont="1" applyFill="1" applyBorder="1" applyAlignment="1">
      <alignment horizontal="left" vertical="center" wrapText="1"/>
      <protection/>
    </xf>
    <xf numFmtId="168" fontId="19" fillId="0" borderId="14" xfId="20" applyNumberFormat="1" applyFont="1" applyFill="1" applyBorder="1" applyAlignment="1">
      <alignment horizontal="center" vertical="center"/>
      <protection/>
    </xf>
    <xf numFmtId="168" fontId="19" fillId="0" borderId="14" xfId="20" applyNumberFormat="1" applyFont="1" applyFill="1" applyBorder="1" applyAlignment="1">
      <alignment horizontal="left" vertical="center" wrapText="1"/>
      <protection/>
    </xf>
    <xf numFmtId="164" fontId="22" fillId="0" borderId="0" xfId="20" applyFont="1" applyBorder="1" applyAlignment="1">
      <alignment horizontal="left" vertical="center" textRotation="90"/>
      <protection/>
    </xf>
    <xf numFmtId="169" fontId="18" fillId="0" borderId="0" xfId="20" applyNumberFormat="1" applyFont="1" applyFill="1" applyBorder="1" applyAlignment="1">
      <alignment horizontal="center" vertical="center"/>
      <protection/>
    </xf>
    <xf numFmtId="164" fontId="26" fillId="0" borderId="0" xfId="20" applyFont="1" applyAlignment="1">
      <alignment horizontal="right" vertical="center"/>
      <protection/>
    </xf>
    <xf numFmtId="164" fontId="19" fillId="0" borderId="0" xfId="20" applyFont="1" applyAlignment="1">
      <alignment horizontal="left" vertical="center" indent="11"/>
      <protection/>
    </xf>
    <xf numFmtId="169" fontId="19" fillId="0" borderId="0" xfId="20" applyNumberFormat="1" applyFont="1" applyAlignment="1">
      <alignment vertical="center"/>
      <protection/>
    </xf>
    <xf numFmtId="164" fontId="19" fillId="0" borderId="0" xfId="20" applyFont="1" applyAlignment="1">
      <alignment horizontal="right" vertical="center"/>
      <protection/>
    </xf>
    <xf numFmtId="170" fontId="26" fillId="0" borderId="0" xfId="20" applyNumberFormat="1" applyFont="1" applyAlignment="1">
      <alignment horizontal="right" vertical="center"/>
      <protection/>
    </xf>
    <xf numFmtId="170" fontId="19" fillId="0" borderId="0" xfId="20" applyNumberFormat="1" applyFont="1" applyAlignment="1">
      <alignment horizontal="left" vertical="center"/>
      <protection/>
    </xf>
    <xf numFmtId="164" fontId="24" fillId="0" borderId="0" xfId="20" applyFont="1" applyAlignment="1">
      <alignment horizontal="right" vertical="center"/>
      <protection/>
    </xf>
    <xf numFmtId="169" fontId="19" fillId="0" borderId="0" xfId="20" applyNumberFormat="1" applyFont="1" applyAlignment="1">
      <alignment horizontal="right" vertical="center"/>
      <protection/>
    </xf>
    <xf numFmtId="167" fontId="26" fillId="0" borderId="0" xfId="20" applyNumberFormat="1" applyFont="1" applyAlignment="1">
      <alignment horizontal="center" vertical="center"/>
      <protection/>
    </xf>
    <xf numFmtId="164" fontId="34" fillId="0" borderId="0" xfId="20" applyFont="1" applyBorder="1" applyAlignment="1">
      <alignment horizontal="center" vertical="center" wrapText="1"/>
      <protection/>
    </xf>
    <xf numFmtId="164" fontId="18" fillId="0" borderId="30" xfId="20" applyFont="1" applyBorder="1" applyAlignment="1">
      <alignment horizontal="center" vertical="center"/>
      <protection/>
    </xf>
    <xf numFmtId="164" fontId="18" fillId="0" borderId="18" xfId="20" applyFont="1" applyBorder="1" applyAlignment="1">
      <alignment horizontal="center" vertical="center"/>
      <protection/>
    </xf>
    <xf numFmtId="167" fontId="26" fillId="0" borderId="12" xfId="20" applyNumberFormat="1" applyFont="1" applyBorder="1" applyAlignment="1">
      <alignment horizontal="center" vertical="center" wrapText="1"/>
      <protection/>
    </xf>
    <xf numFmtId="167" fontId="26" fillId="0" borderId="12" xfId="20" applyNumberFormat="1" applyFont="1" applyBorder="1" applyAlignment="1">
      <alignment horizontal="center" vertical="center"/>
      <protection/>
    </xf>
    <xf numFmtId="164" fontId="19" fillId="0" borderId="31" xfId="20" applyFont="1" applyBorder="1" applyAlignment="1">
      <alignment horizontal="center" vertical="center"/>
      <protection/>
    </xf>
    <xf numFmtId="170" fontId="19" fillId="0" borderId="23" xfId="20" applyNumberFormat="1" applyFont="1" applyBorder="1" applyAlignment="1">
      <alignment horizontal="center" vertical="center"/>
      <protection/>
    </xf>
    <xf numFmtId="170" fontId="19" fillId="0" borderId="24" xfId="20" applyNumberFormat="1" applyFont="1" applyBorder="1" applyAlignment="1">
      <alignment horizontal="center" vertical="center"/>
      <protection/>
    </xf>
    <xf numFmtId="164" fontId="18" fillId="0" borderId="32" xfId="20" applyFont="1" applyBorder="1" applyAlignment="1">
      <alignment horizontal="center" vertical="center"/>
      <protection/>
    </xf>
    <xf numFmtId="170" fontId="19" fillId="0" borderId="33" xfId="20" applyNumberFormat="1" applyFont="1" applyBorder="1" applyAlignment="1">
      <alignment horizontal="center" vertical="top"/>
      <protection/>
    </xf>
    <xf numFmtId="170" fontId="19" fillId="0" borderId="1" xfId="20" applyNumberFormat="1" applyFont="1" applyBorder="1" applyAlignment="1">
      <alignment horizontal="center" vertical="top"/>
      <protection/>
    </xf>
    <xf numFmtId="170" fontId="26" fillId="0" borderId="34" xfId="20" applyNumberFormat="1" applyFont="1" applyBorder="1" applyAlignment="1">
      <alignment horizontal="center" vertical="top"/>
      <protection/>
    </xf>
    <xf numFmtId="170" fontId="26" fillId="0" borderId="32" xfId="20" applyNumberFormat="1" applyFont="1" applyBorder="1" applyAlignment="1">
      <alignment horizontal="center" vertical="top"/>
      <protection/>
    </xf>
    <xf numFmtId="164" fontId="19" fillId="0" borderId="0" xfId="20" applyFont="1" applyAlignment="1">
      <alignment vertical="top"/>
      <protection/>
    </xf>
    <xf numFmtId="164" fontId="19" fillId="0" borderId="0" xfId="20" applyFont="1" applyAlignment="1">
      <alignment horizontal="left" vertical="center" indent="7"/>
      <protection/>
    </xf>
    <xf numFmtId="164" fontId="22" fillId="0" borderId="0" xfId="20" applyFont="1" applyBorder="1" applyAlignment="1">
      <alignment horizontal="left" vertical="center" indent="7"/>
      <protection/>
    </xf>
    <xf numFmtId="167" fontId="18" fillId="0" borderId="0" xfId="20" applyNumberFormat="1" applyFont="1" applyAlignment="1">
      <alignment horizontal="right" vertical="center"/>
      <protection/>
    </xf>
    <xf numFmtId="170" fontId="19" fillId="0" borderId="0" xfId="20" applyNumberFormat="1" applyFont="1" applyAlignment="1">
      <alignment horizontal="right" vertical="center"/>
      <protection/>
    </xf>
    <xf numFmtId="164" fontId="18" fillId="0" borderId="0" xfId="20" applyFont="1" applyAlignment="1">
      <alignment horizontal="right" vertical="center"/>
      <protection/>
    </xf>
    <xf numFmtId="164" fontId="34" fillId="0" borderId="0" xfId="20" applyFont="1" applyBorder="1" applyAlignment="1">
      <alignment horizontal="center" vertical="center"/>
      <protection/>
    </xf>
    <xf numFmtId="164" fontId="35" fillId="0" borderId="0" xfId="20" applyFont="1" applyAlignment="1">
      <alignment vertical="center"/>
      <protection/>
    </xf>
    <xf numFmtId="164" fontId="36" fillId="0" borderId="0" xfId="20" applyFont="1" applyBorder="1" applyAlignment="1">
      <alignment horizontal="center" vertical="center"/>
      <protection/>
    </xf>
    <xf numFmtId="164" fontId="36" fillId="0" borderId="0" xfId="20" applyFont="1" applyAlignment="1">
      <alignment vertical="center"/>
      <protection/>
    </xf>
    <xf numFmtId="164" fontId="29" fillId="0" borderId="0" xfId="20" applyFont="1" applyAlignment="1">
      <alignment horizontal="center" vertical="center"/>
      <protection/>
    </xf>
    <xf numFmtId="170" fontId="24" fillId="0" borderId="0" xfId="20" applyNumberFormat="1" applyFont="1" applyAlignment="1">
      <alignment horizontal="right" vertical="center"/>
      <protection/>
    </xf>
    <xf numFmtId="169" fontId="24" fillId="0" borderId="0" xfId="20" applyNumberFormat="1" applyFont="1" applyAlignment="1">
      <alignment horizontal="right" vertical="center"/>
      <protection/>
    </xf>
    <xf numFmtId="164" fontId="18" fillId="0" borderId="19" xfId="20" applyFont="1" applyBorder="1" applyAlignment="1">
      <alignment horizontal="center" vertical="center"/>
      <protection/>
    </xf>
    <xf numFmtId="167" fontId="26" fillId="0" borderId="35" xfId="20" applyNumberFormat="1" applyFont="1" applyBorder="1" applyAlignment="1">
      <alignment horizontal="center" vertical="center"/>
      <protection/>
    </xf>
    <xf numFmtId="167" fontId="18" fillId="0" borderId="25" xfId="20" applyNumberFormat="1" applyFont="1" applyBorder="1" applyAlignment="1">
      <alignment horizontal="center" vertical="center"/>
      <protection/>
    </xf>
    <xf numFmtId="170" fontId="19" fillId="0" borderId="27" xfId="20" applyNumberFormat="1" applyFont="1" applyBorder="1" applyAlignment="1">
      <alignment horizontal="center" vertical="center"/>
      <protection/>
    </xf>
    <xf numFmtId="164" fontId="19" fillId="24" borderId="28" xfId="20" applyFont="1" applyFill="1" applyBorder="1" applyAlignment="1">
      <alignment horizontal="center" vertical="center" wrapText="1"/>
      <protection/>
    </xf>
    <xf numFmtId="169" fontId="19" fillId="0" borderId="14" xfId="20" applyNumberFormat="1" applyFont="1" applyBorder="1" applyAlignment="1">
      <alignment horizontal="center" vertical="center"/>
      <protection/>
    </xf>
    <xf numFmtId="167" fontId="26" fillId="0" borderId="14" xfId="20" applyNumberFormat="1" applyFont="1" applyBorder="1" applyAlignment="1">
      <alignment horizontal="center" vertical="center"/>
      <protection/>
    </xf>
    <xf numFmtId="169" fontId="26" fillId="0" borderId="14" xfId="20" applyNumberFormat="1" applyFont="1" applyBorder="1" applyAlignment="1">
      <alignment horizontal="center" vertical="center"/>
      <protection/>
    </xf>
    <xf numFmtId="169" fontId="19" fillId="0" borderId="36" xfId="20" applyNumberFormat="1" applyFont="1" applyBorder="1" applyAlignment="1">
      <alignment horizontal="center" vertical="center"/>
      <protection/>
    </xf>
    <xf numFmtId="167" fontId="26" fillId="0" borderId="36" xfId="20" applyNumberFormat="1" applyFont="1" applyBorder="1" applyAlignment="1">
      <alignment horizontal="center" vertical="center"/>
      <protection/>
    </xf>
    <xf numFmtId="170" fontId="19" fillId="0" borderId="14" xfId="20" applyNumberFormat="1" applyFont="1" applyBorder="1" applyAlignment="1">
      <alignment horizontal="left" vertical="center"/>
      <protection/>
    </xf>
    <xf numFmtId="170" fontId="24" fillId="0" borderId="14" xfId="20" applyNumberFormat="1" applyFont="1" applyBorder="1" applyAlignment="1">
      <alignment horizontal="center" vertical="center"/>
      <protection/>
    </xf>
    <xf numFmtId="170" fontId="19" fillId="0" borderId="0" xfId="61" applyNumberFormat="1" applyFont="1" applyFill="1" applyBorder="1" applyAlignment="1" applyProtection="1">
      <alignment horizontal="right" vertical="center"/>
      <protection/>
    </xf>
    <xf numFmtId="169" fontId="19" fillId="0" borderId="0" xfId="61" applyNumberFormat="1" applyFont="1" applyFill="1" applyBorder="1" applyAlignment="1" applyProtection="1">
      <alignment horizontal="right" vertical="center"/>
      <protection/>
    </xf>
    <xf numFmtId="172" fontId="18" fillId="0" borderId="0" xfId="61" applyNumberFormat="1" applyFont="1" applyFill="1" applyBorder="1" applyAlignment="1" applyProtection="1">
      <alignment horizontal="right" vertical="center"/>
      <protection/>
    </xf>
    <xf numFmtId="167" fontId="19" fillId="0" borderId="0" xfId="20" applyNumberFormat="1" applyFont="1" applyAlignment="1">
      <alignment horizontal="right" vertical="center"/>
      <protection/>
    </xf>
    <xf numFmtId="164" fontId="18" fillId="0" borderId="25" xfId="20" applyFont="1" applyBorder="1" applyAlignment="1">
      <alignment horizontal="center" vertical="center"/>
      <protection/>
    </xf>
    <xf numFmtId="169" fontId="18" fillId="24" borderId="36" xfId="20" applyNumberFormat="1" applyFont="1" applyFill="1" applyBorder="1" applyAlignment="1">
      <alignment horizontal="center" vertical="center"/>
      <protection/>
    </xf>
    <xf numFmtId="167" fontId="33" fillId="24" borderId="36" xfId="20" applyNumberFormat="1" applyFont="1" applyFill="1" applyBorder="1" applyAlignment="1">
      <alignment horizontal="center" vertical="center"/>
      <protection/>
    </xf>
    <xf numFmtId="167" fontId="19" fillId="0" borderId="14" xfId="20" applyNumberFormat="1" applyFont="1" applyBorder="1" applyAlignment="1">
      <alignment horizontal="center" vertical="center"/>
      <protection/>
    </xf>
    <xf numFmtId="169" fontId="18" fillId="24" borderId="14" xfId="20" applyNumberFormat="1" applyFont="1" applyFill="1" applyBorder="1" applyAlignment="1">
      <alignment horizontal="center" vertical="center"/>
      <protection/>
    </xf>
    <xf numFmtId="167" fontId="33" fillId="24" borderId="14" xfId="20" applyNumberFormat="1" applyFont="1" applyFill="1" applyBorder="1" applyAlignment="1">
      <alignment horizontal="center" vertical="center"/>
      <protection/>
    </xf>
    <xf numFmtId="164" fontId="19" fillId="24" borderId="29" xfId="20" applyFont="1" applyFill="1" applyBorder="1" applyAlignment="1">
      <alignment horizontal="center" vertical="center" wrapText="1"/>
      <protection/>
    </xf>
    <xf numFmtId="170" fontId="19" fillId="0" borderId="37" xfId="20" applyNumberFormat="1" applyFont="1" applyBorder="1" applyAlignment="1">
      <alignment horizontal="center" vertical="center"/>
      <protection/>
    </xf>
    <xf numFmtId="169" fontId="19" fillId="0" borderId="38" xfId="20" applyNumberFormat="1" applyFont="1" applyBorder="1" applyAlignment="1">
      <alignment horizontal="center" vertical="center"/>
      <protection/>
    </xf>
    <xf numFmtId="167" fontId="19" fillId="0" borderId="38" xfId="20" applyNumberFormat="1" applyFont="1" applyBorder="1" applyAlignment="1">
      <alignment horizontal="center" vertical="center"/>
      <protection/>
    </xf>
    <xf numFmtId="167" fontId="18" fillId="0" borderId="39" xfId="20" applyNumberFormat="1" applyFont="1" applyBorder="1" applyAlignment="1">
      <alignment horizontal="center" vertical="center"/>
      <protection/>
    </xf>
    <xf numFmtId="167" fontId="26" fillId="0" borderId="40" xfId="20" applyNumberFormat="1" applyFont="1" applyBorder="1" applyAlignment="1">
      <alignment horizontal="center" vertical="center"/>
      <protection/>
    </xf>
    <xf numFmtId="170" fontId="19" fillId="0" borderId="41" xfId="20" applyNumberFormat="1" applyFont="1" applyBorder="1" applyAlignment="1">
      <alignment horizontal="center" vertical="center"/>
      <protection/>
    </xf>
    <xf numFmtId="169" fontId="19" fillId="0" borderId="1" xfId="20" applyNumberFormat="1" applyFont="1" applyBorder="1" applyAlignment="1">
      <alignment horizontal="center" vertical="center"/>
      <protection/>
    </xf>
    <xf numFmtId="167" fontId="19" fillId="0" borderId="1" xfId="20" applyNumberFormat="1" applyFont="1" applyBorder="1" applyAlignment="1">
      <alignment horizontal="center" vertical="center"/>
      <protection/>
    </xf>
    <xf numFmtId="167" fontId="18" fillId="0" borderId="42" xfId="20" applyNumberFormat="1" applyFont="1" applyBorder="1" applyAlignment="1">
      <alignment horizontal="center" vertical="center"/>
      <protection/>
    </xf>
    <xf numFmtId="167" fontId="26" fillId="0" borderId="32" xfId="20" applyNumberFormat="1" applyFont="1" applyBorder="1" applyAlignment="1">
      <alignment horizontal="center" vertical="center"/>
      <protection/>
    </xf>
    <xf numFmtId="164" fontId="26" fillId="0" borderId="0" xfId="20" applyFont="1" applyAlignment="1">
      <alignment horizontal="center" vertical="center"/>
      <protection/>
    </xf>
    <xf numFmtId="167" fontId="18" fillId="0" borderId="0" xfId="61" applyNumberFormat="1" applyFont="1" applyFill="1" applyBorder="1" applyAlignment="1" applyProtection="1">
      <alignment horizontal="right" vertical="center"/>
      <protection/>
    </xf>
    <xf numFmtId="172" fontId="19" fillId="0" borderId="0" xfId="61" applyNumberFormat="1" applyFont="1" applyFill="1" applyBorder="1" applyAlignment="1" applyProtection="1">
      <alignment horizontal="right" vertical="center"/>
      <protection/>
    </xf>
    <xf numFmtId="167" fontId="19" fillId="0" borderId="0" xfId="61" applyNumberFormat="1" applyFont="1" applyFill="1" applyBorder="1" applyAlignment="1" applyProtection="1">
      <alignment horizontal="right" vertical="center"/>
      <protection/>
    </xf>
    <xf numFmtId="164" fontId="26" fillId="0" borderId="0" xfId="20" applyFont="1" applyAlignment="1">
      <alignment horizontal="left" vertical="center"/>
      <protection/>
    </xf>
    <xf numFmtId="164" fontId="0" fillId="0" borderId="0" xfId="20">
      <alignment/>
      <protection/>
    </xf>
    <xf numFmtId="164" fontId="37" fillId="0" borderId="0" xfId="20" applyFont="1" applyBorder="1" applyAlignment="1" applyProtection="1">
      <alignment horizontal="center" vertical="center" wrapText="1"/>
      <protection locked="0"/>
    </xf>
    <xf numFmtId="164" fontId="38" fillId="0" borderId="0" xfId="20" applyFont="1" applyBorder="1" applyAlignment="1" applyProtection="1">
      <alignment horizontal="center"/>
      <protection locked="0"/>
    </xf>
    <xf numFmtId="164" fontId="39" fillId="0" borderId="0" xfId="20" applyFont="1" applyBorder="1" applyAlignment="1" applyProtection="1">
      <alignment horizontal="center"/>
      <protection locked="0"/>
    </xf>
    <xf numFmtId="164" fontId="40" fillId="0" borderId="0" xfId="20" applyFont="1" applyBorder="1" applyAlignment="1" applyProtection="1">
      <alignment horizontal="center"/>
      <protection locked="0"/>
    </xf>
    <xf numFmtId="164" fontId="41" fillId="0" borderId="0" xfId="20" applyFont="1" applyBorder="1" applyAlignment="1" applyProtection="1">
      <alignment horizontal="center"/>
      <protection locked="0"/>
    </xf>
    <xf numFmtId="164" fontId="42" fillId="0" borderId="0" xfId="20" applyFont="1" applyAlignment="1" applyProtection="1">
      <alignment horizontal="center" vertical="center" wrapText="1"/>
      <protection locked="0"/>
    </xf>
    <xf numFmtId="164" fontId="43" fillId="0" borderId="0" xfId="20" applyFont="1" applyBorder="1" applyAlignment="1" applyProtection="1">
      <alignment horizontal="left" vertical="center" wrapText="1"/>
      <protection locked="0"/>
    </xf>
    <xf numFmtId="164" fontId="43" fillId="0" borderId="0" xfId="20" applyFont="1" applyAlignment="1" applyProtection="1">
      <alignment horizontal="left" vertical="center" wrapText="1"/>
      <protection locked="0"/>
    </xf>
    <xf numFmtId="164" fontId="44" fillId="0" borderId="0" xfId="20" applyFont="1" applyBorder="1" applyAlignment="1" applyProtection="1">
      <alignment horizontal="center" vertical="center" wrapText="1"/>
      <protection locked="0"/>
    </xf>
    <xf numFmtId="164" fontId="45" fillId="0" borderId="0" xfId="20" applyFont="1" applyAlignment="1" applyProtection="1">
      <alignment wrapText="1"/>
      <protection locked="0"/>
    </xf>
    <xf numFmtId="164" fontId="45" fillId="0" borderId="0" xfId="20" applyFont="1" applyProtection="1">
      <alignment/>
      <protection locked="0"/>
    </xf>
    <xf numFmtId="164" fontId="45" fillId="0" borderId="0" xfId="20" applyFont="1" applyAlignment="1" applyProtection="1">
      <alignment shrinkToFit="1"/>
      <protection locked="0"/>
    </xf>
    <xf numFmtId="167" fontId="24" fillId="0" borderId="0" xfId="20" applyNumberFormat="1" applyFont="1" applyAlignment="1" applyProtection="1">
      <alignment horizontal="left" vertical="center"/>
      <protection locked="0"/>
    </xf>
    <xf numFmtId="164" fontId="45" fillId="0" borderId="43" xfId="20" applyFont="1" applyBorder="1" applyAlignment="1" applyProtection="1">
      <alignment/>
      <protection locked="0"/>
    </xf>
    <xf numFmtId="170" fontId="46" fillId="25" borderId="14" xfId="20" applyNumberFormat="1" applyFont="1" applyFill="1" applyBorder="1" applyAlignment="1" applyProtection="1">
      <alignment horizontal="center" vertical="center" textRotation="90"/>
      <protection locked="0"/>
    </xf>
    <xf numFmtId="164" fontId="46" fillId="25" borderId="14" xfId="20" applyFont="1" applyFill="1" applyBorder="1" applyAlignment="1" applyProtection="1">
      <alignment horizontal="center" vertical="center" wrapText="1"/>
      <protection locked="0"/>
    </xf>
    <xf numFmtId="164" fontId="47" fillId="25" borderId="14" xfId="20" applyFont="1" applyFill="1" applyBorder="1" applyAlignment="1" applyProtection="1">
      <alignment horizontal="center" vertical="center" textRotation="90" wrapText="1"/>
      <protection locked="0"/>
    </xf>
    <xf numFmtId="164" fontId="47" fillId="25" borderId="14" xfId="20" applyFont="1" applyFill="1" applyBorder="1" applyAlignment="1" applyProtection="1">
      <alignment horizontal="center" vertical="center" wrapText="1"/>
      <protection locked="0"/>
    </xf>
    <xf numFmtId="164" fontId="48" fillId="25" borderId="14" xfId="57" applyFont="1" applyFill="1" applyBorder="1" applyAlignment="1" applyProtection="1">
      <alignment horizontal="center" vertical="center"/>
      <protection locked="0"/>
    </xf>
    <xf numFmtId="164" fontId="43" fillId="25" borderId="14" xfId="57" applyFont="1" applyFill="1" applyBorder="1" applyAlignment="1" applyProtection="1">
      <alignment horizontal="center" vertical="center"/>
      <protection locked="0"/>
    </xf>
    <xf numFmtId="164" fontId="48" fillId="25" borderId="14" xfId="20" applyFont="1" applyFill="1" applyBorder="1" applyAlignment="1" applyProtection="1">
      <alignment horizontal="center" vertical="center" textRotation="90" wrapText="1"/>
      <protection locked="0"/>
    </xf>
    <xf numFmtId="170" fontId="46" fillId="25" borderId="14" xfId="20" applyNumberFormat="1" applyFont="1" applyFill="1" applyBorder="1" applyAlignment="1" applyProtection="1">
      <alignment horizontal="center" vertical="center" textRotation="90" wrapText="1"/>
      <protection locked="0"/>
    </xf>
    <xf numFmtId="169" fontId="46" fillId="25" borderId="14" xfId="20" applyNumberFormat="1" applyFont="1" applyFill="1" applyBorder="1" applyAlignment="1" applyProtection="1">
      <alignment horizontal="center" vertical="center" textRotation="90" wrapText="1"/>
      <protection locked="0"/>
    </xf>
    <xf numFmtId="169" fontId="48" fillId="25" borderId="14" xfId="57" applyNumberFormat="1" applyFont="1" applyFill="1" applyBorder="1" applyAlignment="1" applyProtection="1">
      <alignment horizontal="center" vertical="center" textRotation="90" wrapText="1"/>
      <protection locked="0"/>
    </xf>
    <xf numFmtId="169" fontId="48" fillId="25" borderId="14" xfId="57" applyNumberFormat="1" applyFont="1" applyFill="1" applyBorder="1" applyAlignment="1" applyProtection="1">
      <alignment horizontal="center" vertical="center" wrapText="1"/>
      <protection locked="0"/>
    </xf>
    <xf numFmtId="170" fontId="48" fillId="25" borderId="14" xfId="57" applyNumberFormat="1" applyFont="1" applyFill="1" applyBorder="1" applyAlignment="1" applyProtection="1">
      <alignment horizontal="center" vertical="center" textRotation="90" wrapText="1"/>
      <protection locked="0"/>
    </xf>
    <xf numFmtId="170" fontId="49" fillId="0" borderId="14" xfId="20" applyNumberFormat="1" applyFont="1" applyFill="1" applyBorder="1" applyAlignment="1" applyProtection="1">
      <alignment horizontal="center" vertical="center"/>
      <protection locked="0"/>
    </xf>
    <xf numFmtId="164" fontId="18" fillId="0" borderId="14" xfId="20" applyFont="1" applyFill="1" applyBorder="1" applyAlignment="1" applyProtection="1">
      <alignment vertical="center" wrapText="1"/>
      <protection/>
    </xf>
    <xf numFmtId="168" fontId="19" fillId="0" borderId="14" xfId="20" applyNumberFormat="1" applyFont="1" applyFill="1" applyBorder="1" applyAlignment="1" applyProtection="1">
      <alignment horizontal="center" vertical="center" wrapText="1"/>
      <protection/>
    </xf>
    <xf numFmtId="168" fontId="18" fillId="24" borderId="28" xfId="20" applyNumberFormat="1" applyFont="1" applyFill="1" applyBorder="1" applyAlignment="1">
      <alignment horizontal="left" vertical="center" wrapText="1"/>
      <protection/>
    </xf>
    <xf numFmtId="168" fontId="19" fillId="24" borderId="28" xfId="20" applyNumberFormat="1" applyFont="1" applyFill="1" applyBorder="1" applyAlignment="1">
      <alignment horizontal="center" vertical="center" wrapText="1"/>
      <protection/>
    </xf>
    <xf numFmtId="168" fontId="22" fillId="0" borderId="14" xfId="20" applyNumberFormat="1" applyFont="1" applyFill="1" applyBorder="1" applyAlignment="1">
      <alignment horizontal="left" vertical="center" wrapText="1"/>
      <protection/>
    </xf>
    <xf numFmtId="164" fontId="25" fillId="0" borderId="14" xfId="20" applyFont="1" applyFill="1" applyBorder="1" applyAlignment="1">
      <alignment horizontal="left" vertical="center" wrapText="1"/>
      <protection/>
    </xf>
    <xf numFmtId="164" fontId="48" fillId="0" borderId="14" xfId="20" applyFont="1" applyFill="1" applyBorder="1" applyAlignment="1" applyProtection="1">
      <alignment horizontal="center" vertical="center"/>
      <protection locked="0"/>
    </xf>
    <xf numFmtId="171" fontId="48" fillId="0" borderId="14" xfId="20" applyNumberFormat="1" applyFont="1" applyFill="1" applyBorder="1" applyAlignment="1" applyProtection="1">
      <alignment horizontal="center" vertical="center"/>
      <protection locked="0"/>
    </xf>
    <xf numFmtId="170" fontId="46" fillId="0" borderId="14" xfId="20" applyNumberFormat="1" applyFont="1" applyFill="1" applyBorder="1" applyAlignment="1" applyProtection="1">
      <alignment horizontal="center" vertical="center"/>
      <protection locked="0"/>
    </xf>
    <xf numFmtId="164" fontId="50" fillId="0" borderId="14" xfId="20" applyFont="1" applyFill="1" applyBorder="1" applyAlignment="1" applyProtection="1">
      <alignment horizontal="center" vertical="center"/>
      <protection locked="0"/>
    </xf>
    <xf numFmtId="170" fontId="48" fillId="0" borderId="14" xfId="20" applyNumberFormat="1" applyFont="1" applyFill="1" applyBorder="1" applyAlignment="1" applyProtection="1">
      <alignment horizontal="center" vertical="center"/>
      <protection locked="0"/>
    </xf>
    <xf numFmtId="171" fontId="46" fillId="0" borderId="14" xfId="20" applyNumberFormat="1" applyFont="1" applyFill="1" applyBorder="1" applyAlignment="1" applyProtection="1">
      <alignment horizontal="center" vertical="center"/>
      <protection locked="0"/>
    </xf>
    <xf numFmtId="164" fontId="18" fillId="24" borderId="14" xfId="20" applyFont="1" applyFill="1" applyBorder="1" applyAlignment="1">
      <alignment vertical="center" wrapText="1"/>
      <protection/>
    </xf>
    <xf numFmtId="168" fontId="19" fillId="24" borderId="28" xfId="20" applyNumberFormat="1" applyFont="1" applyFill="1" applyBorder="1" applyAlignment="1" applyProtection="1">
      <alignment horizontal="center" vertical="center" wrapText="1"/>
      <protection locked="0"/>
    </xf>
    <xf numFmtId="168" fontId="22" fillId="24" borderId="28" xfId="20" applyNumberFormat="1" applyFont="1" applyFill="1" applyBorder="1" applyAlignment="1">
      <alignment horizontal="left" vertical="center" wrapText="1"/>
      <protection/>
    </xf>
    <xf numFmtId="164" fontId="25" fillId="24" borderId="28" xfId="20" applyFont="1" applyFill="1" applyBorder="1" applyAlignment="1">
      <alignment horizontal="left" vertical="center" wrapText="1"/>
      <protection/>
    </xf>
    <xf numFmtId="170" fontId="49" fillId="0" borderId="0" xfId="20" applyNumberFormat="1" applyFont="1" applyAlignment="1" applyProtection="1">
      <alignment horizontal="center" vertical="center"/>
      <protection locked="0"/>
    </xf>
    <xf numFmtId="164" fontId="44" fillId="0" borderId="0" xfId="20" applyFont="1" applyAlignment="1" applyProtection="1">
      <alignment vertical="center" wrapText="1"/>
      <protection locked="0"/>
    </xf>
    <xf numFmtId="164" fontId="44" fillId="0" borderId="0" xfId="20" applyFont="1" applyAlignment="1" applyProtection="1">
      <alignment horizontal="center" vertical="center"/>
      <protection locked="0"/>
    </xf>
    <xf numFmtId="164" fontId="44" fillId="0" borderId="0" xfId="20" applyFont="1" applyAlignment="1" applyProtection="1">
      <alignment horizontal="right" vertical="center"/>
      <protection locked="0"/>
    </xf>
    <xf numFmtId="164" fontId="51" fillId="0" borderId="0" xfId="20" applyFont="1" applyAlignment="1" applyProtection="1">
      <alignment horizontal="center" vertical="center" wrapText="1"/>
      <protection locked="0"/>
    </xf>
    <xf numFmtId="164" fontId="0" fillId="0" borderId="0" xfId="20" applyAlignment="1" applyProtection="1">
      <alignment horizontal="center" vertical="center" wrapText="1"/>
      <protection locked="0"/>
    </xf>
    <xf numFmtId="164" fontId="0" fillId="0" borderId="0" xfId="20" applyAlignment="1" applyProtection="1">
      <alignment vertical="center"/>
      <protection locked="0"/>
    </xf>
    <xf numFmtId="164" fontId="48" fillId="0" borderId="0" xfId="20" applyFont="1" applyAlignment="1" applyProtection="1">
      <alignment horizontal="center" vertical="center"/>
      <protection locked="0"/>
    </xf>
    <xf numFmtId="164" fontId="52" fillId="0" borderId="0" xfId="20" applyFont="1" applyAlignment="1" applyProtection="1">
      <alignment vertical="center"/>
      <protection locked="0"/>
    </xf>
    <xf numFmtId="164" fontId="0" fillId="0" borderId="14" xfId="20" applyBorder="1" applyAlignment="1">
      <alignment horizontal="center" vertical="center"/>
      <protection/>
    </xf>
    <xf numFmtId="164" fontId="37" fillId="0" borderId="0" xfId="20" applyFont="1" applyBorder="1" applyAlignment="1" applyProtection="1">
      <alignment horizontal="center"/>
      <protection locked="0"/>
    </xf>
    <xf numFmtId="164" fontId="30" fillId="0" borderId="0" xfId="20" applyFont="1" applyBorder="1" applyAlignment="1" applyProtection="1">
      <alignment horizontal="center"/>
      <protection locked="0"/>
    </xf>
    <xf numFmtId="164" fontId="45" fillId="0" borderId="43" xfId="20" applyFont="1" applyBorder="1" applyProtection="1">
      <alignment/>
      <protection locked="0"/>
    </xf>
    <xf numFmtId="170" fontId="53" fillId="25" borderId="14" xfId="20" applyNumberFormat="1" applyFont="1" applyFill="1" applyBorder="1" applyAlignment="1" applyProtection="1">
      <alignment horizontal="center" vertical="center" textRotation="90"/>
      <protection locked="0"/>
    </xf>
    <xf numFmtId="164" fontId="53" fillId="25" borderId="14" xfId="20" applyFont="1" applyFill="1" applyBorder="1" applyAlignment="1" applyProtection="1">
      <alignment horizontal="center" vertical="center" wrapText="1"/>
      <protection locked="0"/>
    </xf>
    <xf numFmtId="164" fontId="53" fillId="25" borderId="14" xfId="20" applyFont="1" applyFill="1" applyBorder="1" applyAlignment="1" applyProtection="1">
      <alignment horizontal="center" vertical="center" textRotation="90" wrapText="1"/>
      <protection locked="0"/>
    </xf>
    <xf numFmtId="164" fontId="54" fillId="25" borderId="14" xfId="57" applyFont="1" applyFill="1" applyBorder="1" applyAlignment="1" applyProtection="1">
      <alignment horizontal="center" vertical="center"/>
      <protection locked="0"/>
    </xf>
    <xf numFmtId="164" fontId="21" fillId="25" borderId="14" xfId="57" applyFont="1" applyFill="1" applyBorder="1" applyAlignment="1" applyProtection="1">
      <alignment horizontal="center" vertical="center"/>
      <protection locked="0"/>
    </xf>
    <xf numFmtId="164" fontId="54" fillId="25" borderId="14" xfId="20" applyFont="1" applyFill="1" applyBorder="1" applyAlignment="1" applyProtection="1">
      <alignment horizontal="center" vertical="center" textRotation="90" wrapText="1"/>
      <protection locked="0"/>
    </xf>
    <xf numFmtId="170" fontId="53" fillId="25" borderId="14" xfId="20" applyNumberFormat="1" applyFont="1" applyFill="1" applyBorder="1" applyAlignment="1" applyProtection="1">
      <alignment horizontal="center" vertical="center" textRotation="90" wrapText="1"/>
      <protection locked="0"/>
    </xf>
    <xf numFmtId="169" fontId="53" fillId="25" borderId="14" xfId="20" applyNumberFormat="1" applyFont="1" applyFill="1" applyBorder="1" applyAlignment="1" applyProtection="1">
      <alignment horizontal="center" vertical="center" textRotation="90" wrapText="1"/>
      <protection locked="0"/>
    </xf>
    <xf numFmtId="164" fontId="0" fillId="0" borderId="0" xfId="20" applyAlignment="1">
      <alignment horizontal="center" vertical="center"/>
      <protection/>
    </xf>
    <xf numFmtId="164" fontId="18" fillId="0" borderId="14" xfId="20" applyFont="1" applyFill="1" applyBorder="1" applyAlignment="1">
      <alignment vertical="center" wrapText="1"/>
      <protection/>
    </xf>
    <xf numFmtId="168" fontId="19" fillId="0" borderId="14" xfId="20" applyNumberFormat="1" applyFont="1" applyFill="1" applyBorder="1" applyAlignment="1">
      <alignment horizontal="center" vertical="center" wrapText="1"/>
      <protection/>
    </xf>
    <xf numFmtId="164" fontId="54" fillId="0" borderId="14" xfId="20" applyFont="1" applyFill="1" applyBorder="1" applyAlignment="1" applyProtection="1">
      <alignment horizontal="center" vertical="center"/>
      <protection locked="0"/>
    </xf>
    <xf numFmtId="171" fontId="54" fillId="0" borderId="36" xfId="20" applyNumberFormat="1" applyFont="1" applyFill="1" applyBorder="1" applyAlignment="1" applyProtection="1">
      <alignment horizontal="center" vertical="center"/>
      <protection locked="0"/>
    </xf>
    <xf numFmtId="164" fontId="25" fillId="0" borderId="36" xfId="20" applyFont="1" applyFill="1" applyBorder="1" applyAlignment="1" applyProtection="1">
      <alignment horizontal="center" vertical="center"/>
      <protection locked="0"/>
    </xf>
    <xf numFmtId="170" fontId="54" fillId="0" borderId="36" xfId="20" applyNumberFormat="1" applyFont="1" applyFill="1" applyBorder="1" applyAlignment="1" applyProtection="1">
      <alignment horizontal="center" vertical="center"/>
      <protection locked="0"/>
    </xf>
    <xf numFmtId="164" fontId="55" fillId="0" borderId="14" xfId="20" applyFont="1" applyFill="1" applyBorder="1" applyAlignment="1" applyProtection="1">
      <alignment horizontal="center" vertical="center"/>
      <protection locked="0"/>
    </xf>
    <xf numFmtId="170" fontId="48" fillId="0" borderId="36" xfId="20" applyNumberFormat="1" applyFont="1" applyFill="1" applyBorder="1" applyAlignment="1" applyProtection="1">
      <alignment horizontal="center" vertical="center"/>
      <protection locked="0"/>
    </xf>
    <xf numFmtId="171" fontId="54" fillId="0" borderId="14" xfId="20" applyNumberFormat="1" applyFont="1" applyFill="1" applyBorder="1" applyAlignment="1" applyProtection="1">
      <alignment horizontal="center" vertical="center"/>
      <protection locked="0"/>
    </xf>
    <xf numFmtId="164" fontId="25" fillId="0" borderId="14" xfId="20" applyFont="1" applyFill="1" applyBorder="1" applyAlignment="1" applyProtection="1">
      <alignment horizontal="center" vertical="center"/>
      <protection locked="0"/>
    </xf>
    <xf numFmtId="170" fontId="54" fillId="0" borderId="14" xfId="20" applyNumberFormat="1" applyFont="1" applyFill="1" applyBorder="1" applyAlignment="1" applyProtection="1">
      <alignment horizontal="center" vertical="center"/>
      <protection locked="0"/>
    </xf>
    <xf numFmtId="170" fontId="31" fillId="0" borderId="0" xfId="20" applyNumberFormat="1" applyFont="1" applyFill="1" applyBorder="1" applyAlignment="1" applyProtection="1">
      <alignment horizontal="center" vertical="center"/>
      <protection locked="0"/>
    </xf>
    <xf numFmtId="168" fontId="18" fillId="0" borderId="0" xfId="20" applyNumberFormat="1" applyFont="1" applyFill="1" applyBorder="1" applyAlignment="1" applyProtection="1">
      <alignment horizontal="left" vertical="center" wrapText="1"/>
      <protection locked="0"/>
    </xf>
    <xf numFmtId="168" fontId="19" fillId="0" borderId="0" xfId="20" applyNumberFormat="1" applyFont="1" applyBorder="1" applyAlignment="1">
      <alignment horizontal="center" vertical="center" wrapText="1"/>
      <protection/>
    </xf>
    <xf numFmtId="164" fontId="19" fillId="0" borderId="0" xfId="20" applyFont="1" applyBorder="1" applyAlignment="1" applyProtection="1">
      <alignment horizontal="center" vertical="center" wrapText="1"/>
      <protection locked="0"/>
    </xf>
    <xf numFmtId="168" fontId="18" fillId="0" borderId="0" xfId="20" applyNumberFormat="1" applyFont="1" applyFill="1" applyBorder="1" applyAlignment="1" applyProtection="1">
      <alignment horizontal="left" vertical="center" wrapText="1"/>
      <protection/>
    </xf>
    <xf numFmtId="168" fontId="19" fillId="0" borderId="0" xfId="20" applyNumberFormat="1" applyFont="1" applyFill="1" applyBorder="1" applyAlignment="1" applyProtection="1">
      <alignment horizontal="center" vertical="center" wrapText="1"/>
      <protection locked="0"/>
    </xf>
    <xf numFmtId="168" fontId="22" fillId="0" borderId="0" xfId="20" applyNumberFormat="1" applyFont="1" applyFill="1" applyBorder="1" applyAlignment="1" applyProtection="1">
      <alignment horizontal="left" vertical="center" wrapText="1"/>
      <protection locked="0"/>
    </xf>
    <xf numFmtId="164" fontId="22" fillId="0" borderId="0" xfId="20" applyFont="1" applyFill="1" applyBorder="1" applyAlignment="1" applyProtection="1">
      <alignment horizontal="left" vertical="center" wrapText="1"/>
      <protection/>
    </xf>
    <xf numFmtId="164" fontId="54" fillId="0" borderId="0" xfId="20" applyFont="1" applyFill="1" applyBorder="1" applyAlignment="1" applyProtection="1">
      <alignment horizontal="center" vertical="center"/>
      <protection locked="0"/>
    </xf>
    <xf numFmtId="171" fontId="54" fillId="0" borderId="0" xfId="20" applyNumberFormat="1" applyFont="1" applyFill="1" applyBorder="1" applyAlignment="1" applyProtection="1">
      <alignment horizontal="center" vertical="center"/>
      <protection locked="0"/>
    </xf>
    <xf numFmtId="170" fontId="53" fillId="0" borderId="0" xfId="20" applyNumberFormat="1" applyFont="1" applyFill="1" applyBorder="1" applyAlignment="1" applyProtection="1">
      <alignment horizontal="center" vertical="center"/>
      <protection locked="0"/>
    </xf>
    <xf numFmtId="164" fontId="25" fillId="0" borderId="0" xfId="20" applyFont="1" applyFill="1" applyBorder="1" applyAlignment="1" applyProtection="1">
      <alignment horizontal="center" vertical="center"/>
      <protection locked="0"/>
    </xf>
    <xf numFmtId="170" fontId="54" fillId="0" borderId="0" xfId="20" applyNumberFormat="1" applyFont="1" applyFill="1" applyBorder="1" applyAlignment="1" applyProtection="1">
      <alignment horizontal="center" vertical="center"/>
      <protection locked="0"/>
    </xf>
    <xf numFmtId="164" fontId="22" fillId="0" borderId="0" xfId="20" applyFont="1" applyAlignment="1">
      <alignment horizontal="center" vertical="center"/>
      <protection/>
    </xf>
    <xf numFmtId="168" fontId="22" fillId="0" borderId="28" xfId="20" applyNumberFormat="1" applyFont="1" applyBorder="1" applyAlignment="1">
      <alignment horizontal="left" vertical="center" wrapText="1"/>
      <protection/>
    </xf>
    <xf numFmtId="164" fontId="25" fillId="0" borderId="28" xfId="20" applyFont="1" applyBorder="1" applyAlignment="1">
      <alignment horizontal="left" vertical="center" wrapText="1"/>
      <protection/>
    </xf>
    <xf numFmtId="171" fontId="48" fillId="0" borderId="36" xfId="20" applyNumberFormat="1" applyFont="1" applyFill="1" applyBorder="1" applyAlignment="1" applyProtection="1">
      <alignment horizontal="center" vertical="center"/>
      <protection locked="0"/>
    </xf>
    <xf numFmtId="164" fontId="55" fillId="0" borderId="36" xfId="20" applyFont="1" applyFill="1" applyBorder="1" applyAlignment="1" applyProtection="1">
      <alignment horizontal="center" vertical="center"/>
      <protection locked="0"/>
    </xf>
    <xf numFmtId="164" fontId="18" fillId="24" borderId="36" xfId="20" applyFont="1" applyFill="1" applyBorder="1" applyAlignment="1">
      <alignment vertical="center" wrapText="1"/>
      <protection/>
    </xf>
    <xf numFmtId="168" fontId="19" fillId="24" borderId="29" xfId="20" applyNumberFormat="1" applyFont="1" applyFill="1" applyBorder="1" applyAlignment="1" applyProtection="1">
      <alignment horizontal="center" vertical="center" wrapText="1"/>
      <protection locked="0"/>
    </xf>
    <xf numFmtId="168" fontId="18" fillId="24" borderId="29" xfId="20" applyNumberFormat="1" applyFont="1" applyFill="1" applyBorder="1" applyAlignment="1">
      <alignment horizontal="left" vertical="center" wrapText="1"/>
      <protection/>
    </xf>
    <xf numFmtId="168" fontId="19" fillId="24" borderId="29" xfId="20" applyNumberFormat="1" applyFont="1" applyFill="1" applyBorder="1" applyAlignment="1">
      <alignment horizontal="center" vertical="center" wrapText="1"/>
      <protection/>
    </xf>
    <xf numFmtId="168" fontId="22" fillId="0" borderId="29" xfId="20" applyNumberFormat="1" applyFont="1" applyBorder="1" applyAlignment="1">
      <alignment horizontal="left" vertical="center" wrapText="1"/>
      <protection/>
    </xf>
    <xf numFmtId="164" fontId="25" fillId="0" borderId="29" xfId="20" applyFont="1" applyBorder="1" applyAlignment="1">
      <alignment horizontal="left" vertical="center" wrapText="1"/>
      <protection/>
    </xf>
    <xf numFmtId="168" fontId="22" fillId="24" borderId="29" xfId="20" applyNumberFormat="1" applyFont="1" applyFill="1" applyBorder="1" applyAlignment="1">
      <alignment horizontal="left" vertical="center" wrapText="1"/>
      <protection/>
    </xf>
    <xf numFmtId="164" fontId="25" fillId="24" borderId="29" xfId="20" applyFont="1" applyFill="1" applyBorder="1" applyAlignment="1">
      <alignment horizontal="left" vertical="center" wrapText="1"/>
      <protection/>
    </xf>
    <xf numFmtId="168" fontId="22" fillId="0" borderId="14" xfId="20" applyNumberFormat="1" applyFont="1" applyBorder="1" applyAlignment="1">
      <alignment horizontal="left" vertical="center" wrapText="1"/>
      <protection/>
    </xf>
    <xf numFmtId="168" fontId="19" fillId="0" borderId="29" xfId="20" applyNumberFormat="1" applyFont="1" applyBorder="1" applyAlignment="1">
      <alignment horizontal="center" vertical="center" wrapText="1"/>
      <protection/>
    </xf>
    <xf numFmtId="170" fontId="49" fillId="0" borderId="0" xfId="20" applyNumberFormat="1" applyFont="1" applyFill="1" applyBorder="1" applyAlignment="1" applyProtection="1">
      <alignment horizontal="center" vertical="center"/>
      <protection locked="0"/>
    </xf>
    <xf numFmtId="164" fontId="0" fillId="0" borderId="0" xfId="20" applyFont="1" applyBorder="1" applyAlignment="1" applyProtection="1">
      <alignment vertical="center" wrapText="1"/>
      <protection locked="0"/>
    </xf>
    <xf numFmtId="164" fontId="0" fillId="0" borderId="0" xfId="20" applyBorder="1" applyAlignment="1" applyProtection="1">
      <alignment horizontal="center" vertical="center"/>
      <protection locked="0"/>
    </xf>
    <xf numFmtId="164" fontId="0" fillId="0" borderId="0" xfId="20" applyAlignment="1" applyProtection="1">
      <alignment horizontal="right" vertical="center"/>
      <protection locked="0"/>
    </xf>
    <xf numFmtId="164" fontId="0" fillId="0" borderId="0" xfId="20" applyBorder="1" applyAlignment="1" applyProtection="1">
      <alignment vertical="center"/>
      <protection locked="0"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20% - Accent1" xfId="21"/>
    <cellStyle name="Excel Built-in 20% - Accent2" xfId="22"/>
    <cellStyle name="Excel Built-in 20% - Accent3" xfId="23"/>
    <cellStyle name="Excel Built-in 20% - Accent4" xfId="24"/>
    <cellStyle name="Excel Built-in 20% - Accent5" xfId="25"/>
    <cellStyle name="Excel Built-in 20% - Accent6" xfId="26"/>
    <cellStyle name="Excel Built-in 40% - Accent1" xfId="27"/>
    <cellStyle name="Excel Built-in 40% - Accent2" xfId="28"/>
    <cellStyle name="Excel Built-in 40% - Accent3" xfId="29"/>
    <cellStyle name="Excel Built-in 40% - Accent4" xfId="30"/>
    <cellStyle name="Excel Built-in 40% - Accent5" xfId="31"/>
    <cellStyle name="Excel Built-in 40% - Accent6" xfId="32"/>
    <cellStyle name="Excel Built-in 60% - Accent1" xfId="33"/>
    <cellStyle name="Excel Built-in 60% - Accent2" xfId="34"/>
    <cellStyle name="Excel Built-in 60% - Accent3" xfId="35"/>
    <cellStyle name="Excel Built-in 60% - Accent4" xfId="36"/>
    <cellStyle name="Excel Built-in 60% - Accent5" xfId="37"/>
    <cellStyle name="Excel Built-in 60% - Accent6" xfId="38"/>
    <cellStyle name="Excel Built-in Accent1" xfId="39"/>
    <cellStyle name="Excel Built-in Accent2" xfId="40"/>
    <cellStyle name="Excel Built-in Accent3" xfId="41"/>
    <cellStyle name="Excel Built-in Accent4" xfId="42"/>
    <cellStyle name="Excel Built-in Accent5" xfId="43"/>
    <cellStyle name="Excel Built-in Accent6" xfId="44"/>
    <cellStyle name="Excel Built-in Input" xfId="45"/>
    <cellStyle name="Excel Built-in Output" xfId="46"/>
    <cellStyle name="Excel Built-in Calculation" xfId="47"/>
    <cellStyle name="Excel Built-in Heading 1" xfId="48"/>
    <cellStyle name="Excel Built-in Heading 2" xfId="49"/>
    <cellStyle name="Excel Built-in Heading 3" xfId="50"/>
    <cellStyle name="Excel Built-in Heading 4" xfId="51"/>
    <cellStyle name="Excel Built-in Total" xfId="52"/>
    <cellStyle name="Excel Built-in Check Cell" xfId="53"/>
    <cellStyle name="Excel Built-in Title" xfId="54"/>
    <cellStyle name="Excel Built-in Neutral" xfId="55"/>
    <cellStyle name="Обычный 2" xfId="56"/>
    <cellStyle name="Обычный_Измайлово-2003" xfId="57"/>
    <cellStyle name="Excel Built-in Bad" xfId="58"/>
    <cellStyle name="Excel Built-in Explanatory Text" xfId="59"/>
    <cellStyle name="Excel Built-in Note" xfId="60"/>
    <cellStyle name="Процентный 2" xfId="61"/>
    <cellStyle name="Excel Built-in Linked Cell" xfId="62"/>
    <cellStyle name="Excel Built-in Warning Text" xfId="63"/>
    <cellStyle name="Excel Built-in Good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view="pageBreakPreview" zoomScaleNormal="50" zoomScaleSheetLayoutView="100" workbookViewId="0" topLeftCell="A7">
      <selection activeCell="F13" sqref="F13"/>
    </sheetView>
  </sheetViews>
  <sheetFormatPr defaultColWidth="9.140625" defaultRowHeight="12.75"/>
  <cols>
    <col min="1" max="1" width="4.7109375" style="1" customWidth="1"/>
    <col min="2" max="2" width="20.57421875" style="2" customWidth="1"/>
    <col min="3" max="3" width="6.421875" style="3" customWidth="1"/>
    <col min="4" max="4" width="6.8515625" style="3" customWidth="1"/>
    <col min="5" max="5" width="11.57421875" style="3" customWidth="1"/>
    <col min="6" max="6" width="45.140625" style="2" customWidth="1"/>
    <col min="7" max="7" width="10.57421875" style="2" customWidth="1"/>
    <col min="8" max="8" width="16.57421875" style="2" customWidth="1"/>
    <col min="9" max="9" width="21.7109375" style="4" customWidth="1"/>
    <col min="10" max="10" width="9.140625" style="2" customWidth="1"/>
    <col min="11" max="11" width="21.28125" style="2" customWidth="1"/>
    <col min="12" max="12" width="6.7109375" style="2" customWidth="1"/>
    <col min="13" max="13" width="10.7109375" style="2" customWidth="1"/>
    <col min="14" max="14" width="42.421875" style="2" customWidth="1"/>
    <col min="15" max="15" width="10.57421875" style="2" customWidth="1"/>
    <col min="16" max="16" width="16.57421875" style="2" customWidth="1"/>
    <col min="17" max="17" width="19.140625" style="2" customWidth="1"/>
    <col min="18" max="16384" width="9.140625" style="2" customWidth="1"/>
  </cols>
  <sheetData>
    <row r="1" spans="1:9" ht="51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3" customFormat="1" ht="6" customHeight="1">
      <c r="A2" s="6"/>
      <c r="B2" s="7"/>
      <c r="C2" s="7"/>
      <c r="D2" s="8"/>
      <c r="E2" s="8"/>
      <c r="F2" s="7"/>
      <c r="G2" s="8"/>
      <c r="H2" s="8"/>
      <c r="I2" s="9"/>
    </row>
    <row r="3" spans="1:9" s="11" customFormat="1" ht="24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</row>
    <row r="4" spans="1:9" s="11" customFormat="1" ht="18" customHeight="1">
      <c r="A4" s="12" t="s">
        <v>2</v>
      </c>
      <c r="C4" s="13"/>
      <c r="D4" s="13"/>
      <c r="E4" s="13"/>
      <c r="I4" s="14" t="s">
        <v>3</v>
      </c>
    </row>
    <row r="5" spans="1:9" s="19" customFormat="1" ht="9.75" customHeight="1">
      <c r="A5" s="15"/>
      <c r="B5" s="16"/>
      <c r="C5" s="16"/>
      <c r="D5" s="17"/>
      <c r="E5" s="17"/>
      <c r="F5" s="16"/>
      <c r="G5" s="17"/>
      <c r="H5" s="17"/>
      <c r="I5" s="18"/>
    </row>
    <row r="6" spans="1:9" s="19" customFormat="1" ht="15" customHeight="1">
      <c r="A6" s="20" t="s">
        <v>4</v>
      </c>
      <c r="B6" s="21" t="s">
        <v>5</v>
      </c>
      <c r="C6" s="21"/>
      <c r="D6" s="21"/>
      <c r="E6" s="21"/>
      <c r="F6" s="21" t="s">
        <v>6</v>
      </c>
      <c r="G6" s="21"/>
      <c r="H6" s="21"/>
      <c r="I6" s="22" t="s">
        <v>7</v>
      </c>
    </row>
    <row r="7" spans="1:9" s="19" customFormat="1" ht="24.75" customHeight="1">
      <c r="A7" s="20"/>
      <c r="B7" s="23" t="s">
        <v>8</v>
      </c>
      <c r="C7" s="23" t="s">
        <v>9</v>
      </c>
      <c r="D7" s="24" t="s">
        <v>10</v>
      </c>
      <c r="E7" s="24" t="s">
        <v>11</v>
      </c>
      <c r="F7" s="25" t="s">
        <v>12</v>
      </c>
      <c r="G7" s="24" t="s">
        <v>13</v>
      </c>
      <c r="H7" s="24" t="s">
        <v>14</v>
      </c>
      <c r="I7" s="22"/>
    </row>
    <row r="8" spans="1:9" s="19" customFormat="1" ht="9.75" customHeight="1">
      <c r="A8" s="15"/>
      <c r="B8" s="16"/>
      <c r="C8" s="16"/>
      <c r="D8" s="17"/>
      <c r="E8" s="17"/>
      <c r="F8" s="16"/>
      <c r="G8" s="17"/>
      <c r="H8" s="17"/>
      <c r="I8" s="18"/>
    </row>
    <row r="9" spans="1:9" s="35" customFormat="1" ht="39" customHeight="1">
      <c r="A9" s="26">
        <v>1</v>
      </c>
      <c r="B9" s="27" t="s">
        <v>15</v>
      </c>
      <c r="C9" s="28">
        <v>1977</v>
      </c>
      <c r="D9" s="29" t="s">
        <v>16</v>
      </c>
      <c r="E9" s="30" t="s">
        <v>17</v>
      </c>
      <c r="F9" s="31" t="s">
        <v>18</v>
      </c>
      <c r="G9" s="32" t="s">
        <v>19</v>
      </c>
      <c r="H9" s="33" t="s">
        <v>20</v>
      </c>
      <c r="I9" s="34" t="s">
        <v>21</v>
      </c>
    </row>
    <row r="10" spans="1:9" s="35" customFormat="1" ht="39" customHeight="1">
      <c r="A10" s="26">
        <v>2</v>
      </c>
      <c r="B10" s="27" t="s">
        <v>22</v>
      </c>
      <c r="C10" s="28" t="s">
        <v>23</v>
      </c>
      <c r="D10" s="29" t="s">
        <v>16</v>
      </c>
      <c r="E10" s="30" t="s">
        <v>17</v>
      </c>
      <c r="F10" s="31" t="s">
        <v>24</v>
      </c>
      <c r="G10" s="32" t="s">
        <v>19</v>
      </c>
      <c r="H10" s="33" t="s">
        <v>20</v>
      </c>
      <c r="I10" s="34" t="s">
        <v>21</v>
      </c>
    </row>
    <row r="11" spans="1:9" s="35" customFormat="1" ht="39" customHeight="1">
      <c r="A11" s="26">
        <v>3</v>
      </c>
      <c r="B11" s="27" t="s">
        <v>22</v>
      </c>
      <c r="C11" s="28" t="s">
        <v>23</v>
      </c>
      <c r="D11" s="29" t="s">
        <v>16</v>
      </c>
      <c r="E11" s="30" t="s">
        <v>17</v>
      </c>
      <c r="F11" s="31" t="s">
        <v>25</v>
      </c>
      <c r="G11" s="32" t="s">
        <v>26</v>
      </c>
      <c r="H11" s="33" t="s">
        <v>20</v>
      </c>
      <c r="I11" s="34" t="s">
        <v>21</v>
      </c>
    </row>
    <row r="12" spans="1:9" s="35" customFormat="1" ht="39" customHeight="1">
      <c r="A12" s="26">
        <v>4</v>
      </c>
      <c r="B12" s="27" t="s">
        <v>27</v>
      </c>
      <c r="C12" s="28" t="s">
        <v>28</v>
      </c>
      <c r="D12" s="29">
        <v>2</v>
      </c>
      <c r="E12" s="30"/>
      <c r="F12" s="31" t="s">
        <v>29</v>
      </c>
      <c r="G12" s="32" t="s">
        <v>30</v>
      </c>
      <c r="H12" s="33" t="s">
        <v>31</v>
      </c>
      <c r="I12" s="34" t="s">
        <v>21</v>
      </c>
    </row>
    <row r="13" spans="1:9" s="35" customFormat="1" ht="39" customHeight="1">
      <c r="A13" s="26">
        <v>5</v>
      </c>
      <c r="B13" s="27" t="s">
        <v>32</v>
      </c>
      <c r="C13" s="28" t="s">
        <v>33</v>
      </c>
      <c r="D13" s="29" t="s">
        <v>34</v>
      </c>
      <c r="E13" s="30" t="s">
        <v>35</v>
      </c>
      <c r="F13" s="31" t="s">
        <v>36</v>
      </c>
      <c r="G13" s="32" t="s">
        <v>37</v>
      </c>
      <c r="H13" s="33" t="s">
        <v>38</v>
      </c>
      <c r="I13" s="34" t="s">
        <v>39</v>
      </c>
    </row>
    <row r="14" spans="1:9" s="35" customFormat="1" ht="39" customHeight="1">
      <c r="A14" s="26">
        <v>6</v>
      </c>
      <c r="B14" s="27" t="s">
        <v>32</v>
      </c>
      <c r="C14" s="28" t="s">
        <v>33</v>
      </c>
      <c r="D14" s="29" t="s">
        <v>34</v>
      </c>
      <c r="E14" s="30" t="s">
        <v>35</v>
      </c>
      <c r="F14" s="31" t="s">
        <v>40</v>
      </c>
      <c r="G14" s="32" t="s">
        <v>37</v>
      </c>
      <c r="H14" s="33" t="s">
        <v>38</v>
      </c>
      <c r="I14" s="34" t="s">
        <v>39</v>
      </c>
    </row>
    <row r="15" spans="1:9" s="35" customFormat="1" ht="39" customHeight="1">
      <c r="A15" s="26">
        <v>7</v>
      </c>
      <c r="B15" s="27" t="s">
        <v>41</v>
      </c>
      <c r="C15" s="28" t="s">
        <v>42</v>
      </c>
      <c r="D15" s="29" t="s">
        <v>34</v>
      </c>
      <c r="E15" s="30" t="s">
        <v>43</v>
      </c>
      <c r="F15" s="31" t="s">
        <v>44</v>
      </c>
      <c r="G15" s="32" t="s">
        <v>45</v>
      </c>
      <c r="H15" s="33" t="s">
        <v>46</v>
      </c>
      <c r="I15" s="34" t="s">
        <v>39</v>
      </c>
    </row>
    <row r="16" spans="1:9" s="35" customFormat="1" ht="39" customHeight="1">
      <c r="A16" s="26">
        <v>8</v>
      </c>
      <c r="B16" s="27" t="s">
        <v>41</v>
      </c>
      <c r="C16" s="28" t="s">
        <v>42</v>
      </c>
      <c r="D16" s="29" t="s">
        <v>34</v>
      </c>
      <c r="E16" s="30" t="s">
        <v>43</v>
      </c>
      <c r="F16" s="31" t="s">
        <v>47</v>
      </c>
      <c r="G16" s="32"/>
      <c r="H16" s="33" t="s">
        <v>38</v>
      </c>
      <c r="I16" s="34" t="s">
        <v>39</v>
      </c>
    </row>
    <row r="17" spans="1:9" s="35" customFormat="1" ht="39" customHeight="1">
      <c r="A17" s="26">
        <v>9</v>
      </c>
      <c r="B17" s="27" t="s">
        <v>41</v>
      </c>
      <c r="C17" s="28" t="s">
        <v>42</v>
      </c>
      <c r="D17" s="29" t="s">
        <v>34</v>
      </c>
      <c r="E17" s="30" t="s">
        <v>43</v>
      </c>
      <c r="F17" s="31" t="s">
        <v>48</v>
      </c>
      <c r="G17" s="32"/>
      <c r="H17" s="33" t="s">
        <v>38</v>
      </c>
      <c r="I17" s="34" t="s">
        <v>39</v>
      </c>
    </row>
    <row r="18" spans="1:9" s="35" customFormat="1" ht="39" customHeight="1">
      <c r="A18" s="26">
        <v>10</v>
      </c>
      <c r="B18" s="27" t="s">
        <v>49</v>
      </c>
      <c r="C18" s="28" t="s">
        <v>50</v>
      </c>
      <c r="D18" s="29">
        <v>1</v>
      </c>
      <c r="E18" s="30" t="s">
        <v>51</v>
      </c>
      <c r="F18" s="31" t="s">
        <v>52</v>
      </c>
      <c r="G18" s="32" t="s">
        <v>53</v>
      </c>
      <c r="H18" s="33" t="s">
        <v>54</v>
      </c>
      <c r="I18" s="34" t="s">
        <v>39</v>
      </c>
    </row>
    <row r="19" spans="1:9" s="35" customFormat="1" ht="39" customHeight="1">
      <c r="A19" s="26">
        <v>11</v>
      </c>
      <c r="B19" s="27" t="s">
        <v>55</v>
      </c>
      <c r="C19" s="28">
        <v>1986</v>
      </c>
      <c r="D19" s="29">
        <v>1</v>
      </c>
      <c r="E19" s="30" t="s">
        <v>35</v>
      </c>
      <c r="F19" s="31" t="s">
        <v>56</v>
      </c>
      <c r="G19" s="32"/>
      <c r="H19" s="33" t="s">
        <v>38</v>
      </c>
      <c r="I19" s="34" t="s">
        <v>39</v>
      </c>
    </row>
    <row r="20" spans="1:9" s="35" customFormat="1" ht="39" customHeight="1">
      <c r="A20" s="26">
        <v>12</v>
      </c>
      <c r="B20" s="27" t="s">
        <v>57</v>
      </c>
      <c r="C20" s="28" t="s">
        <v>58</v>
      </c>
      <c r="D20" s="29" t="s">
        <v>59</v>
      </c>
      <c r="E20" s="30" t="s">
        <v>51</v>
      </c>
      <c r="F20" s="31" t="s">
        <v>60</v>
      </c>
      <c r="G20" s="32" t="s">
        <v>61</v>
      </c>
      <c r="H20" s="33" t="s">
        <v>38</v>
      </c>
      <c r="I20" s="34" t="s">
        <v>39</v>
      </c>
    </row>
    <row r="21" spans="1:9" s="35" customFormat="1" ht="39" customHeight="1">
      <c r="A21" s="26">
        <v>13</v>
      </c>
      <c r="B21" s="27" t="s">
        <v>62</v>
      </c>
      <c r="C21" s="28" t="s">
        <v>63</v>
      </c>
      <c r="D21" s="29">
        <v>1</v>
      </c>
      <c r="E21" s="30">
        <v>660035</v>
      </c>
      <c r="F21" s="31" t="s">
        <v>64</v>
      </c>
      <c r="G21" s="32" t="s">
        <v>65</v>
      </c>
      <c r="H21" s="33" t="s">
        <v>66</v>
      </c>
      <c r="I21" s="34" t="s">
        <v>39</v>
      </c>
    </row>
    <row r="22" spans="1:9" s="35" customFormat="1" ht="39" customHeight="1">
      <c r="A22" s="26">
        <v>14</v>
      </c>
      <c r="B22" s="27" t="s">
        <v>62</v>
      </c>
      <c r="C22" s="28" t="s">
        <v>63</v>
      </c>
      <c r="D22" s="29">
        <v>1</v>
      </c>
      <c r="E22" s="30">
        <v>660035</v>
      </c>
      <c r="F22" s="31" t="s">
        <v>67</v>
      </c>
      <c r="G22" s="32" t="s">
        <v>68</v>
      </c>
      <c r="H22" s="33" t="s">
        <v>38</v>
      </c>
      <c r="I22" s="34" t="s">
        <v>39</v>
      </c>
    </row>
    <row r="23" spans="1:9" s="35" customFormat="1" ht="39" customHeight="1">
      <c r="A23" s="26">
        <v>15</v>
      </c>
      <c r="B23" s="27" t="s">
        <v>69</v>
      </c>
      <c r="C23" s="28" t="s">
        <v>50</v>
      </c>
      <c r="D23" s="29" t="s">
        <v>59</v>
      </c>
      <c r="E23" s="30" t="s">
        <v>70</v>
      </c>
      <c r="F23" s="31" t="s">
        <v>71</v>
      </c>
      <c r="G23" s="32" t="s">
        <v>72</v>
      </c>
      <c r="H23" s="33" t="s">
        <v>38</v>
      </c>
      <c r="I23" s="34" t="s">
        <v>39</v>
      </c>
    </row>
    <row r="24" spans="1:9" s="35" customFormat="1" ht="39" customHeight="1">
      <c r="A24" s="26">
        <v>16</v>
      </c>
      <c r="B24" s="27" t="s">
        <v>69</v>
      </c>
      <c r="C24" s="28" t="s">
        <v>50</v>
      </c>
      <c r="D24" s="29">
        <v>2</v>
      </c>
      <c r="E24" s="30" t="s">
        <v>70</v>
      </c>
      <c r="F24" s="31" t="s">
        <v>73</v>
      </c>
      <c r="G24" s="32" t="s">
        <v>74</v>
      </c>
      <c r="H24" s="33" t="s">
        <v>38</v>
      </c>
      <c r="I24" s="34" t="s">
        <v>39</v>
      </c>
    </row>
    <row r="25" spans="1:9" s="35" customFormat="1" ht="39" customHeight="1">
      <c r="A25" s="26">
        <v>17</v>
      </c>
      <c r="B25" s="27" t="s">
        <v>75</v>
      </c>
      <c r="C25" s="28" t="s">
        <v>50</v>
      </c>
      <c r="D25" s="29" t="s">
        <v>76</v>
      </c>
      <c r="E25" s="30" t="s">
        <v>51</v>
      </c>
      <c r="F25" s="31" t="s">
        <v>77</v>
      </c>
      <c r="G25" s="32" t="s">
        <v>78</v>
      </c>
      <c r="H25" s="33" t="s">
        <v>79</v>
      </c>
      <c r="I25" s="34" t="s">
        <v>39</v>
      </c>
    </row>
    <row r="26" spans="1:9" s="35" customFormat="1" ht="39" customHeight="1">
      <c r="A26" s="26">
        <v>18</v>
      </c>
      <c r="B26" s="27" t="s">
        <v>80</v>
      </c>
      <c r="C26" s="28">
        <v>1990</v>
      </c>
      <c r="D26" s="29" t="s">
        <v>34</v>
      </c>
      <c r="E26" s="30" t="s">
        <v>35</v>
      </c>
      <c r="F26" s="31" t="s">
        <v>81</v>
      </c>
      <c r="G26" s="32" t="s">
        <v>82</v>
      </c>
      <c r="H26" s="33" t="s">
        <v>83</v>
      </c>
      <c r="I26" s="34" t="s">
        <v>39</v>
      </c>
    </row>
    <row r="27" spans="1:9" s="35" customFormat="1" ht="39" customHeight="1">
      <c r="A27" s="26">
        <v>19</v>
      </c>
      <c r="B27" s="27" t="s">
        <v>84</v>
      </c>
      <c r="C27" s="28" t="s">
        <v>85</v>
      </c>
      <c r="D27" s="29" t="s">
        <v>34</v>
      </c>
      <c r="E27" s="30" t="s">
        <v>86</v>
      </c>
      <c r="F27" s="31" t="s">
        <v>87</v>
      </c>
      <c r="G27" s="32"/>
      <c r="H27" s="33" t="s">
        <v>38</v>
      </c>
      <c r="I27" s="34" t="s">
        <v>39</v>
      </c>
    </row>
    <row r="28" spans="1:9" s="35" customFormat="1" ht="39" customHeight="1">
      <c r="A28" s="26">
        <v>20</v>
      </c>
      <c r="B28" s="27" t="s">
        <v>88</v>
      </c>
      <c r="C28" s="28" t="s">
        <v>58</v>
      </c>
      <c r="D28" s="29">
        <v>2</v>
      </c>
      <c r="E28" s="30" t="s">
        <v>51</v>
      </c>
      <c r="F28" s="31" t="s">
        <v>89</v>
      </c>
      <c r="G28" s="32" t="s">
        <v>53</v>
      </c>
      <c r="H28" s="33" t="s">
        <v>54</v>
      </c>
      <c r="I28" s="34" t="s">
        <v>39</v>
      </c>
    </row>
    <row r="29" spans="1:9" s="35" customFormat="1" ht="39" customHeight="1">
      <c r="A29" s="26">
        <v>21</v>
      </c>
      <c r="B29" s="27" t="s">
        <v>90</v>
      </c>
      <c r="C29" s="28" t="s">
        <v>50</v>
      </c>
      <c r="D29" s="29" t="s">
        <v>34</v>
      </c>
      <c r="E29" s="30" t="s">
        <v>91</v>
      </c>
      <c r="F29" s="31" t="s">
        <v>92</v>
      </c>
      <c r="G29" s="32" t="s">
        <v>93</v>
      </c>
      <c r="H29" s="33" t="s">
        <v>38</v>
      </c>
      <c r="I29" s="34" t="s">
        <v>39</v>
      </c>
    </row>
    <row r="30" spans="1:9" s="35" customFormat="1" ht="39" customHeight="1">
      <c r="A30" s="26">
        <v>22</v>
      </c>
      <c r="B30" s="27" t="s">
        <v>94</v>
      </c>
      <c r="C30" s="28" t="s">
        <v>95</v>
      </c>
      <c r="D30" s="29" t="s">
        <v>16</v>
      </c>
      <c r="E30" s="30" t="s">
        <v>35</v>
      </c>
      <c r="F30" s="31" t="s">
        <v>96</v>
      </c>
      <c r="G30" s="32" t="s">
        <v>97</v>
      </c>
      <c r="H30" s="33" t="s">
        <v>38</v>
      </c>
      <c r="I30" s="34" t="s">
        <v>98</v>
      </c>
    </row>
    <row r="31" spans="1:9" s="35" customFormat="1" ht="39" customHeight="1">
      <c r="A31" s="26">
        <v>23</v>
      </c>
      <c r="B31" s="27" t="s">
        <v>99</v>
      </c>
      <c r="C31" s="28" t="s">
        <v>58</v>
      </c>
      <c r="D31" s="29" t="s">
        <v>59</v>
      </c>
      <c r="E31" s="30" t="s">
        <v>100</v>
      </c>
      <c r="F31" s="31" t="s">
        <v>101</v>
      </c>
      <c r="G31" s="32" t="s">
        <v>102</v>
      </c>
      <c r="H31" s="33" t="s">
        <v>38</v>
      </c>
      <c r="I31" s="34" t="s">
        <v>98</v>
      </c>
    </row>
    <row r="32" spans="1:9" s="35" customFormat="1" ht="39" customHeight="1">
      <c r="A32" s="26">
        <v>24</v>
      </c>
      <c r="B32" s="27" t="s">
        <v>103</v>
      </c>
      <c r="C32" s="28">
        <v>1987</v>
      </c>
      <c r="D32" s="29">
        <v>2</v>
      </c>
      <c r="E32" s="30"/>
      <c r="F32" s="31" t="s">
        <v>73</v>
      </c>
      <c r="G32" s="32"/>
      <c r="H32" s="33" t="s">
        <v>38</v>
      </c>
      <c r="I32" s="34" t="s">
        <v>98</v>
      </c>
    </row>
    <row r="33" spans="1:9" s="35" customFormat="1" ht="39" customHeight="1">
      <c r="A33" s="26">
        <v>25</v>
      </c>
      <c r="B33" s="27" t="s">
        <v>103</v>
      </c>
      <c r="C33" s="28">
        <v>1987</v>
      </c>
      <c r="D33" s="29">
        <v>2</v>
      </c>
      <c r="E33" s="30"/>
      <c r="F33" s="31" t="s">
        <v>104</v>
      </c>
      <c r="G33" s="32"/>
      <c r="H33" s="33" t="s">
        <v>38</v>
      </c>
      <c r="I33" s="34" t="s">
        <v>98</v>
      </c>
    </row>
    <row r="34" spans="1:9" s="35" customFormat="1" ht="39" customHeight="1">
      <c r="A34" s="26">
        <v>26</v>
      </c>
      <c r="B34" s="27" t="s">
        <v>105</v>
      </c>
      <c r="C34" s="28" t="s">
        <v>85</v>
      </c>
      <c r="D34" s="29" t="s">
        <v>34</v>
      </c>
      <c r="E34" s="30" t="s">
        <v>106</v>
      </c>
      <c r="F34" s="31" t="s">
        <v>107</v>
      </c>
      <c r="G34" s="32"/>
      <c r="H34" s="33" t="s">
        <v>38</v>
      </c>
      <c r="I34" s="34" t="s">
        <v>98</v>
      </c>
    </row>
    <row r="35" spans="1:9" s="35" customFormat="1" ht="39" customHeight="1">
      <c r="A35" s="26">
        <v>27</v>
      </c>
      <c r="B35" s="27" t="s">
        <v>105</v>
      </c>
      <c r="C35" s="28" t="s">
        <v>85</v>
      </c>
      <c r="D35" s="29">
        <v>1</v>
      </c>
      <c r="E35" s="30" t="s">
        <v>106</v>
      </c>
      <c r="F35" s="31" t="s">
        <v>108</v>
      </c>
      <c r="G35" s="32"/>
      <c r="H35" s="33" t="s">
        <v>38</v>
      </c>
      <c r="I35" s="34" t="s">
        <v>98</v>
      </c>
    </row>
    <row r="36" spans="1:9" s="35" customFormat="1" ht="39" customHeight="1">
      <c r="A36" s="26">
        <v>28</v>
      </c>
      <c r="B36" s="27" t="s">
        <v>109</v>
      </c>
      <c r="C36" s="28">
        <v>1987</v>
      </c>
      <c r="D36" s="29" t="s">
        <v>34</v>
      </c>
      <c r="E36" s="30" t="s">
        <v>35</v>
      </c>
      <c r="F36" s="31" t="s">
        <v>110</v>
      </c>
      <c r="G36" s="32" t="s">
        <v>111</v>
      </c>
      <c r="H36" s="33" t="s">
        <v>38</v>
      </c>
      <c r="I36" s="34" t="s">
        <v>98</v>
      </c>
    </row>
    <row r="37" spans="1:9" s="35" customFormat="1" ht="39" customHeight="1">
      <c r="A37" s="26">
        <v>29</v>
      </c>
      <c r="B37" s="27" t="s">
        <v>84</v>
      </c>
      <c r="C37" s="28" t="s">
        <v>85</v>
      </c>
      <c r="D37" s="29" t="s">
        <v>34</v>
      </c>
      <c r="E37" s="30" t="s">
        <v>86</v>
      </c>
      <c r="F37" s="31" t="s">
        <v>112</v>
      </c>
      <c r="G37" s="32" t="s">
        <v>113</v>
      </c>
      <c r="H37" s="33" t="s">
        <v>38</v>
      </c>
      <c r="I37" s="34" t="s">
        <v>98</v>
      </c>
    </row>
    <row r="38" spans="1:9" s="35" customFormat="1" ht="39" customHeight="1">
      <c r="A38" s="26">
        <v>30</v>
      </c>
      <c r="B38" s="27" t="s">
        <v>84</v>
      </c>
      <c r="C38" s="28" t="s">
        <v>85</v>
      </c>
      <c r="D38" s="29" t="s">
        <v>34</v>
      </c>
      <c r="E38" s="30" t="s">
        <v>86</v>
      </c>
      <c r="F38" s="31" t="s">
        <v>114</v>
      </c>
      <c r="G38" s="32" t="s">
        <v>68</v>
      </c>
      <c r="H38" s="33" t="s">
        <v>38</v>
      </c>
      <c r="I38" s="34" t="s">
        <v>98</v>
      </c>
    </row>
    <row r="39" spans="1:9" s="35" customFormat="1" ht="39" customHeight="1">
      <c r="A39" s="26">
        <v>31</v>
      </c>
      <c r="B39" s="27" t="s">
        <v>115</v>
      </c>
      <c r="C39" s="28" t="s">
        <v>63</v>
      </c>
      <c r="D39" s="29" t="s">
        <v>34</v>
      </c>
      <c r="E39" s="30" t="s">
        <v>35</v>
      </c>
      <c r="F39" s="31" t="s">
        <v>116</v>
      </c>
      <c r="G39" s="32"/>
      <c r="H39" s="33" t="s">
        <v>38</v>
      </c>
      <c r="I39" s="34" t="s">
        <v>98</v>
      </c>
    </row>
    <row r="40" spans="1:9" s="35" customFormat="1" ht="39" customHeight="1">
      <c r="A40" s="26">
        <v>32</v>
      </c>
      <c r="B40" s="27" t="s">
        <v>90</v>
      </c>
      <c r="C40" s="28" t="s">
        <v>50</v>
      </c>
      <c r="D40" s="29" t="s">
        <v>34</v>
      </c>
      <c r="E40" s="30" t="s">
        <v>91</v>
      </c>
      <c r="F40" s="31" t="s">
        <v>117</v>
      </c>
      <c r="G40" s="32" t="s">
        <v>19</v>
      </c>
      <c r="H40" s="33" t="s">
        <v>38</v>
      </c>
      <c r="I40" s="34" t="s">
        <v>98</v>
      </c>
    </row>
    <row r="41" spans="1:9" s="35" customFormat="1" ht="39" customHeight="1">
      <c r="A41" s="26">
        <v>33</v>
      </c>
      <c r="B41" s="27" t="s">
        <v>118</v>
      </c>
      <c r="C41" s="28" t="s">
        <v>58</v>
      </c>
      <c r="D41" s="29" t="s">
        <v>76</v>
      </c>
      <c r="E41" s="30" t="s">
        <v>51</v>
      </c>
      <c r="F41" s="31" t="s">
        <v>112</v>
      </c>
      <c r="G41" s="32" t="s">
        <v>113</v>
      </c>
      <c r="H41" s="33" t="s">
        <v>38</v>
      </c>
      <c r="I41" s="34" t="s">
        <v>98</v>
      </c>
    </row>
    <row r="42" spans="1:9" s="35" customFormat="1" ht="39" customHeight="1">
      <c r="A42" s="26">
        <v>34</v>
      </c>
      <c r="B42" s="27" t="s">
        <v>119</v>
      </c>
      <c r="C42" s="28" t="s">
        <v>42</v>
      </c>
      <c r="D42" s="29">
        <v>2</v>
      </c>
      <c r="E42" s="30" t="s">
        <v>35</v>
      </c>
      <c r="F42" s="31" t="s">
        <v>120</v>
      </c>
      <c r="G42" s="32" t="s">
        <v>121</v>
      </c>
      <c r="H42" s="33" t="s">
        <v>38</v>
      </c>
      <c r="I42" s="34" t="s">
        <v>98</v>
      </c>
    </row>
    <row r="43" spans="1:9" s="35" customFormat="1" ht="39" customHeight="1">
      <c r="A43" s="26">
        <v>35</v>
      </c>
      <c r="B43" s="27" t="s">
        <v>122</v>
      </c>
      <c r="C43" s="28" t="s">
        <v>123</v>
      </c>
      <c r="D43" s="29" t="s">
        <v>76</v>
      </c>
      <c r="E43" s="30" t="s">
        <v>51</v>
      </c>
      <c r="F43" s="31" t="s">
        <v>124</v>
      </c>
      <c r="G43" s="32" t="s">
        <v>125</v>
      </c>
      <c r="H43" s="33" t="s">
        <v>38</v>
      </c>
      <c r="I43" s="34" t="s">
        <v>98</v>
      </c>
    </row>
    <row r="44" spans="1:9" s="35" customFormat="1" ht="39" customHeight="1">
      <c r="A44" s="26">
        <v>36</v>
      </c>
      <c r="B44" s="27" t="s">
        <v>126</v>
      </c>
      <c r="C44" s="28">
        <v>1987</v>
      </c>
      <c r="D44" s="29" t="s">
        <v>16</v>
      </c>
      <c r="E44" s="30">
        <v>660028</v>
      </c>
      <c r="F44" s="31" t="s">
        <v>127</v>
      </c>
      <c r="G44" s="32" t="s">
        <v>128</v>
      </c>
      <c r="H44" s="33" t="s">
        <v>38</v>
      </c>
      <c r="I44" s="34" t="s">
        <v>98</v>
      </c>
    </row>
    <row r="45" spans="1:9" s="35" customFormat="1" ht="39" customHeight="1">
      <c r="A45" s="26">
        <v>37</v>
      </c>
      <c r="B45" s="27" t="s">
        <v>129</v>
      </c>
      <c r="C45" s="28" t="s">
        <v>50</v>
      </c>
      <c r="D45" s="29">
        <v>2</v>
      </c>
      <c r="E45" s="30" t="s">
        <v>51</v>
      </c>
      <c r="F45" s="31" t="s">
        <v>130</v>
      </c>
      <c r="G45" s="32" t="s">
        <v>68</v>
      </c>
      <c r="H45" s="33" t="s">
        <v>38</v>
      </c>
      <c r="I45" s="34" t="s">
        <v>98</v>
      </c>
    </row>
    <row r="46" spans="1:9" ht="15.75">
      <c r="A46" s="6"/>
      <c r="B46" s="7"/>
      <c r="C46" s="7"/>
      <c r="D46" s="8"/>
      <c r="E46" s="8"/>
      <c r="F46" s="7"/>
      <c r="G46" s="8"/>
      <c r="H46" s="8"/>
      <c r="I46" s="9"/>
    </row>
    <row r="47" spans="1:9" ht="15.75">
      <c r="A47" s="36">
        <v>37</v>
      </c>
      <c r="B47" s="2" t="s">
        <v>131</v>
      </c>
      <c r="I47" s="2"/>
    </row>
    <row r="48" spans="1:9" s="3" customFormat="1" ht="9.75" customHeight="1">
      <c r="A48" s="36"/>
      <c r="B48" s="2"/>
      <c r="C48" s="37"/>
      <c r="F48" s="2"/>
      <c r="G48" s="2"/>
      <c r="H48" s="2"/>
      <c r="I48" s="38"/>
    </row>
    <row r="49" spans="1:9" ht="15.75">
      <c r="A49" s="6"/>
      <c r="B49" s="39"/>
      <c r="C49" s="7"/>
      <c r="D49" s="7"/>
      <c r="E49" s="7"/>
      <c r="F49" s="8"/>
      <c r="G49" s="7"/>
      <c r="H49" s="40" t="s">
        <v>132</v>
      </c>
      <c r="I49" s="41"/>
    </row>
    <row r="50" spans="2:9" ht="9.75" customHeight="1">
      <c r="B50" s="42" t="s">
        <v>133</v>
      </c>
      <c r="C50" s="43" t="s">
        <v>134</v>
      </c>
      <c r="D50" s="7"/>
      <c r="E50" s="7"/>
      <c r="I50" s="2"/>
    </row>
    <row r="51" spans="2:9" ht="15.75">
      <c r="B51" s="38"/>
      <c r="C51" s="8"/>
      <c r="D51" s="7"/>
      <c r="E51" s="7"/>
      <c r="I51" s="41"/>
    </row>
    <row r="52" spans="2:9" ht="18" customHeight="1">
      <c r="B52" s="44" t="s">
        <v>135</v>
      </c>
      <c r="C52" s="45" t="s">
        <v>136</v>
      </c>
      <c r="D52" s="7"/>
      <c r="E52" s="7"/>
      <c r="I52" s="2"/>
    </row>
    <row r="53" spans="1:9" s="38" customFormat="1" ht="15.75">
      <c r="A53" s="1"/>
      <c r="B53" s="2"/>
      <c r="C53" s="46"/>
      <c r="D53" s="7"/>
      <c r="E53" s="7"/>
      <c r="F53" s="8"/>
      <c r="G53" s="2"/>
      <c r="H53" s="2"/>
      <c r="I53" s="2"/>
    </row>
    <row r="54" spans="1:9" ht="15.75">
      <c r="A54" s="38"/>
      <c r="B54" s="38"/>
      <c r="C54" s="47" t="s">
        <v>137</v>
      </c>
      <c r="D54" s="38"/>
      <c r="E54" s="38"/>
      <c r="F54" s="38"/>
      <c r="G54" s="38"/>
      <c r="H54" s="38"/>
      <c r="I54" s="38"/>
    </row>
  </sheetData>
  <sheetProtection selectLockedCells="1" selectUnlockedCells="1"/>
  <mergeCells count="6">
    <mergeCell ref="A1:I1"/>
    <mergeCell ref="A3:I3"/>
    <mergeCell ref="A6:A7"/>
    <mergeCell ref="B6:D6"/>
    <mergeCell ref="F6:H6"/>
    <mergeCell ref="I6:I7"/>
  </mergeCells>
  <printOptions horizontalCentered="1"/>
  <pageMargins left="0.32013888888888886" right="0.2902777777777778" top="0.4701388888888889" bottom="0.3597222222222223" header="0.5118055555555555" footer="0.25972222222222224"/>
  <pageSetup fitToHeight="0" fitToWidth="1" horizontalDpi="300" verticalDpi="300" orientation="portrait" paperSize="9"/>
  <headerFooter alignWithMargins="0">
    <oddFooter>&amp;RСтраница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view="pageBreakPreview" zoomScaleNormal="74" zoomScaleSheetLayoutView="100" workbookViewId="0" topLeftCell="A1">
      <pane ySplit="12" topLeftCell="A13" activePane="bottomLeft" state="frozen"/>
      <selection pane="topLeft" activeCell="A1" sqref="A1"/>
      <selection pane="bottomLeft" activeCell="S22" sqref="S22"/>
    </sheetView>
  </sheetViews>
  <sheetFormatPr defaultColWidth="9.140625" defaultRowHeight="12.75"/>
  <cols>
    <col min="1" max="1" width="5.57421875" style="48" customWidth="1"/>
    <col min="2" max="2" width="30.7109375" style="49" customWidth="1"/>
    <col min="3" max="3" width="6.7109375" style="50" customWidth="1"/>
    <col min="4" max="4" width="12.7109375" style="50" customWidth="1"/>
    <col min="5" max="5" width="20.7109375" style="49" customWidth="1"/>
    <col min="6" max="6" width="14.28125" style="49" customWidth="1"/>
    <col min="7" max="7" width="25.7109375" style="51" customWidth="1"/>
    <col min="8" max="8" width="5.7109375" style="52" customWidth="1"/>
    <col min="9" max="9" width="7.7109375" style="53" customWidth="1"/>
    <col min="10" max="10" width="4.7109375" style="54" customWidth="1"/>
    <col min="11" max="11" width="5.7109375" style="55" customWidth="1"/>
    <col min="12" max="12" width="7.7109375" style="53" customWidth="1"/>
    <col min="13" max="13" width="4.7109375" style="56" customWidth="1"/>
    <col min="14" max="14" width="5.7109375" style="55" customWidth="1"/>
    <col min="15" max="15" width="7.7109375" style="53" customWidth="1"/>
    <col min="16" max="16" width="4.7109375" style="56" customWidth="1"/>
    <col min="17" max="17" width="7.7109375" style="57" customWidth="1"/>
    <col min="18" max="18" width="3.7109375" style="57" customWidth="1"/>
    <col min="19" max="19" width="9.8515625" style="58" customWidth="1"/>
    <col min="20" max="16384" width="9.140625" style="49" customWidth="1"/>
  </cols>
  <sheetData>
    <row r="1" spans="1:19" s="60" customFormat="1" ht="25.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s="50" customFormat="1" ht="9.75" customHeight="1">
      <c r="A2" s="61"/>
      <c r="B2" s="62"/>
      <c r="C2" s="62"/>
      <c r="D2" s="63"/>
      <c r="E2" s="62"/>
      <c r="F2" s="63"/>
      <c r="G2" s="64"/>
      <c r="H2" s="65"/>
      <c r="I2" s="66"/>
      <c r="J2" s="67"/>
      <c r="K2" s="68"/>
      <c r="L2" s="66"/>
      <c r="M2" s="69"/>
      <c r="N2" s="68"/>
      <c r="O2" s="66"/>
      <c r="P2" s="69"/>
      <c r="Q2" s="70"/>
      <c r="R2" s="70"/>
      <c r="S2" s="71"/>
    </row>
    <row r="3" spans="1:19" ht="25.5">
      <c r="A3" s="72" t="s">
        <v>138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19" s="12" customFormat="1" ht="15" customHeight="1">
      <c r="A4" s="12" t="s">
        <v>2</v>
      </c>
      <c r="C4" s="73"/>
      <c r="D4" s="73"/>
      <c r="E4" s="74"/>
      <c r="F4" s="74"/>
      <c r="G4" s="74"/>
      <c r="H4" s="74"/>
      <c r="I4" s="74"/>
      <c r="J4" s="74"/>
      <c r="K4" s="74"/>
      <c r="L4" s="74"/>
      <c r="M4" s="75"/>
      <c r="N4" s="54"/>
      <c r="O4" s="76"/>
      <c r="P4" s="75"/>
      <c r="Q4" s="77"/>
      <c r="R4" s="77"/>
      <c r="S4" s="14" t="s">
        <v>139</v>
      </c>
    </row>
    <row r="5" spans="1:19" s="12" customFormat="1" ht="15" customHeight="1">
      <c r="A5" s="78" t="s">
        <v>140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</row>
    <row r="6" spans="1:19" s="12" customFormat="1" ht="15.75">
      <c r="A6" s="79" t="s">
        <v>141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</row>
    <row r="7" spans="1:19" s="50" customFormat="1" ht="9.75" customHeight="1">
      <c r="A7" s="61"/>
      <c r="B7" s="62"/>
      <c r="C7" s="62"/>
      <c r="D7" s="63"/>
      <c r="E7" s="62"/>
      <c r="F7" s="63"/>
      <c r="G7" s="64"/>
      <c r="H7" s="65"/>
      <c r="I7" s="66"/>
      <c r="J7" s="67"/>
      <c r="K7" s="68"/>
      <c r="L7" s="66"/>
      <c r="M7" s="69"/>
      <c r="N7" s="68"/>
      <c r="O7" s="66"/>
      <c r="P7" s="69"/>
      <c r="Q7" s="70"/>
      <c r="R7" s="70"/>
      <c r="S7" s="71"/>
    </row>
    <row r="8" spans="1:19" ht="15.75" customHeight="1">
      <c r="A8" s="80" t="s">
        <v>142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</row>
    <row r="9" spans="1:19" s="50" customFormat="1" ht="9.75" customHeight="1">
      <c r="A9" s="61"/>
      <c r="B9" s="62"/>
      <c r="C9" s="62"/>
      <c r="D9" s="63"/>
      <c r="E9" s="62"/>
      <c r="F9" s="63"/>
      <c r="G9" s="64"/>
      <c r="H9" s="65"/>
      <c r="I9" s="66"/>
      <c r="J9" s="67"/>
      <c r="K9" s="68"/>
      <c r="L9" s="66"/>
      <c r="M9" s="69"/>
      <c r="N9" s="68"/>
      <c r="O9" s="66"/>
      <c r="P9" s="69"/>
      <c r="Q9" s="70"/>
      <c r="R9" s="70"/>
      <c r="S9" s="71"/>
    </row>
    <row r="10" spans="1:19" s="50" customFormat="1" ht="18" customHeight="1">
      <c r="A10" s="81" t="s">
        <v>143</v>
      </c>
      <c r="B10" s="82" t="s">
        <v>5</v>
      </c>
      <c r="C10" s="82"/>
      <c r="D10" s="82"/>
      <c r="E10" s="82" t="s">
        <v>6</v>
      </c>
      <c r="F10" s="82"/>
      <c r="G10" s="83" t="s">
        <v>144</v>
      </c>
      <c r="H10" s="84" t="s">
        <v>145</v>
      </c>
      <c r="I10" s="84"/>
      <c r="J10" s="84"/>
      <c r="K10" s="85" t="s">
        <v>146</v>
      </c>
      <c r="L10" s="85"/>
      <c r="M10" s="85"/>
      <c r="N10" s="86" t="s">
        <v>147</v>
      </c>
      <c r="O10" s="86"/>
      <c r="P10" s="86"/>
      <c r="Q10" s="87" t="s">
        <v>148</v>
      </c>
      <c r="R10" s="88" t="s">
        <v>149</v>
      </c>
      <c r="S10" s="89" t="s">
        <v>150</v>
      </c>
    </row>
    <row r="11" spans="1:19" s="50" customFormat="1" ht="39.75" customHeight="1">
      <c r="A11" s="81"/>
      <c r="B11" s="90" t="s">
        <v>8</v>
      </c>
      <c r="C11" s="91" t="s">
        <v>9</v>
      </c>
      <c r="D11" s="92" t="s">
        <v>11</v>
      </c>
      <c r="E11" s="90" t="s">
        <v>151</v>
      </c>
      <c r="F11" s="92" t="s">
        <v>13</v>
      </c>
      <c r="G11" s="83"/>
      <c r="H11" s="93" t="s">
        <v>152</v>
      </c>
      <c r="I11" s="94" t="s">
        <v>153</v>
      </c>
      <c r="J11" s="95" t="s">
        <v>154</v>
      </c>
      <c r="K11" s="93" t="s">
        <v>152</v>
      </c>
      <c r="L11" s="94" t="s">
        <v>153</v>
      </c>
      <c r="M11" s="96" t="s">
        <v>154</v>
      </c>
      <c r="N11" s="97" t="s">
        <v>152</v>
      </c>
      <c r="O11" s="94" t="s">
        <v>153</v>
      </c>
      <c r="P11" s="96" t="s">
        <v>154</v>
      </c>
      <c r="Q11" s="87"/>
      <c r="R11" s="88"/>
      <c r="S11" s="89"/>
    </row>
    <row r="12" spans="1:19" s="50" customFormat="1" ht="9.75" customHeight="1">
      <c r="A12" s="61"/>
      <c r="B12" s="62"/>
      <c r="C12" s="62"/>
      <c r="D12" s="63"/>
      <c r="E12" s="62"/>
      <c r="F12" s="63"/>
      <c r="G12" s="64"/>
      <c r="H12" s="65"/>
      <c r="I12" s="66"/>
      <c r="J12" s="67"/>
      <c r="K12" s="68"/>
      <c r="L12" s="66"/>
      <c r="M12" s="69"/>
      <c r="N12" s="68"/>
      <c r="O12" s="66"/>
      <c r="P12" s="69"/>
      <c r="Q12" s="70"/>
      <c r="R12" s="70"/>
      <c r="S12" s="71"/>
    </row>
    <row r="13" spans="1:19" ht="33" customHeight="1">
      <c r="A13" s="98">
        <f>RANK(Q13,Q$13:Q$22,0)</f>
        <v>1</v>
      </c>
      <c r="B13" s="99" t="s">
        <v>155</v>
      </c>
      <c r="C13" s="100" t="s">
        <v>95</v>
      </c>
      <c r="D13" s="101" t="s">
        <v>156</v>
      </c>
      <c r="E13" s="99" t="s">
        <v>157</v>
      </c>
      <c r="F13" s="100" t="s">
        <v>97</v>
      </c>
      <c r="G13" s="102" t="s">
        <v>98</v>
      </c>
      <c r="H13" s="103">
        <v>154</v>
      </c>
      <c r="I13" s="104">
        <f aca="true" t="shared" si="0" ref="I13:I22">H13/2.4</f>
        <v>64.16666666666667</v>
      </c>
      <c r="J13" s="98">
        <f aca="true" t="shared" si="1" ref="J13:J22">RANK(I13,I$13:I$22,0)</f>
        <v>1</v>
      </c>
      <c r="K13" s="103">
        <v>146</v>
      </c>
      <c r="L13" s="104">
        <f aca="true" t="shared" si="2" ref="L13:L22">K13/2.4</f>
        <v>60.833333333333336</v>
      </c>
      <c r="M13" s="98">
        <f aca="true" t="shared" si="3" ref="M13:M22">RANK(L13,L$13:L$22,0)</f>
        <v>1</v>
      </c>
      <c r="N13" s="103">
        <v>144</v>
      </c>
      <c r="O13" s="104">
        <f aca="true" t="shared" si="4" ref="O13:O22">N13/2.4</f>
        <v>60</v>
      </c>
      <c r="P13" s="98">
        <f aca="true" t="shared" si="5" ref="P13:P22">RANK(O13,O$13:O$22,0)</f>
        <v>1</v>
      </c>
      <c r="Q13" s="105">
        <f aca="true" t="shared" si="6" ref="Q13:Q22">(I13+L13+O13)/3</f>
        <v>61.666666666666664</v>
      </c>
      <c r="R13" s="106"/>
      <c r="S13" s="107">
        <f>(100-Q13)*1.5</f>
        <v>57.5</v>
      </c>
    </row>
    <row r="14" spans="1:19" ht="33" customHeight="1">
      <c r="A14" s="98">
        <f>RANK(Q14,Q$13:Q$22,0)</f>
        <v>2</v>
      </c>
      <c r="B14" s="108" t="s">
        <v>99</v>
      </c>
      <c r="C14" s="100" t="s">
        <v>50</v>
      </c>
      <c r="D14" s="30" t="s">
        <v>100</v>
      </c>
      <c r="E14" s="99" t="s">
        <v>158</v>
      </c>
      <c r="F14" s="100" t="s">
        <v>102</v>
      </c>
      <c r="G14" s="102" t="s">
        <v>98</v>
      </c>
      <c r="H14" s="103">
        <v>147</v>
      </c>
      <c r="I14" s="104">
        <f t="shared" si="0"/>
        <v>61.25</v>
      </c>
      <c r="J14" s="98">
        <f t="shared" si="1"/>
        <v>2</v>
      </c>
      <c r="K14" s="103">
        <v>145</v>
      </c>
      <c r="L14" s="104">
        <f t="shared" si="2"/>
        <v>60.41666666666667</v>
      </c>
      <c r="M14" s="98">
        <f t="shared" si="3"/>
        <v>2</v>
      </c>
      <c r="N14" s="103">
        <v>141</v>
      </c>
      <c r="O14" s="104">
        <f t="shared" si="4"/>
        <v>58.75</v>
      </c>
      <c r="P14" s="98">
        <f t="shared" si="5"/>
        <v>2</v>
      </c>
      <c r="Q14" s="105">
        <f t="shared" si="6"/>
        <v>60.13888888888889</v>
      </c>
      <c r="R14" s="106"/>
      <c r="S14" s="107">
        <f aca="true" t="shared" si="7" ref="S14:S22">(100-Q14)*1.5</f>
        <v>59.79166666666666</v>
      </c>
    </row>
    <row r="15" spans="1:19" ht="33" customHeight="1">
      <c r="A15" s="98">
        <f>RANK(Q15,Q$13:Q$22,0)</f>
        <v>3</v>
      </c>
      <c r="B15" s="109" t="s">
        <v>159</v>
      </c>
      <c r="C15" s="110">
        <v>1987</v>
      </c>
      <c r="D15" s="111" t="s">
        <v>156</v>
      </c>
      <c r="E15" s="102" t="s">
        <v>160</v>
      </c>
      <c r="F15" s="100" t="s">
        <v>111</v>
      </c>
      <c r="G15" s="102" t="s">
        <v>98</v>
      </c>
      <c r="H15" s="103">
        <v>135</v>
      </c>
      <c r="I15" s="104">
        <f t="shared" si="0"/>
        <v>56.25</v>
      </c>
      <c r="J15" s="98">
        <f t="shared" si="1"/>
        <v>3</v>
      </c>
      <c r="K15" s="103">
        <v>134</v>
      </c>
      <c r="L15" s="104">
        <f t="shared" si="2"/>
        <v>55.833333333333336</v>
      </c>
      <c r="M15" s="98">
        <f t="shared" si="3"/>
        <v>4</v>
      </c>
      <c r="N15" s="103">
        <v>130</v>
      </c>
      <c r="O15" s="104">
        <f t="shared" si="4"/>
        <v>54.16666666666667</v>
      </c>
      <c r="P15" s="98">
        <f t="shared" si="5"/>
        <v>4</v>
      </c>
      <c r="Q15" s="105">
        <f t="shared" si="6"/>
        <v>55.416666666666664</v>
      </c>
      <c r="R15" s="106"/>
      <c r="S15" s="107">
        <f t="shared" si="7"/>
        <v>66.875</v>
      </c>
    </row>
    <row r="16" spans="1:19" ht="33" customHeight="1">
      <c r="A16" s="98">
        <f>RANK(Q16,Q$13:Q$22,0)</f>
        <v>4</v>
      </c>
      <c r="B16" s="112" t="s">
        <v>90</v>
      </c>
      <c r="C16" s="110">
        <v>1994</v>
      </c>
      <c r="D16" s="30" t="s">
        <v>91</v>
      </c>
      <c r="E16" s="102" t="s">
        <v>161</v>
      </c>
      <c r="F16" s="100"/>
      <c r="G16" s="102" t="s">
        <v>98</v>
      </c>
      <c r="H16" s="103">
        <v>133</v>
      </c>
      <c r="I16" s="104">
        <f t="shared" si="0"/>
        <v>55.41666666666667</v>
      </c>
      <c r="J16" s="98">
        <f t="shared" si="1"/>
        <v>4</v>
      </c>
      <c r="K16" s="103">
        <v>131</v>
      </c>
      <c r="L16" s="104">
        <f t="shared" si="2"/>
        <v>54.583333333333336</v>
      </c>
      <c r="M16" s="98">
        <f t="shared" si="3"/>
        <v>5</v>
      </c>
      <c r="N16" s="103">
        <v>129</v>
      </c>
      <c r="O16" s="104">
        <f t="shared" si="4"/>
        <v>53.75</v>
      </c>
      <c r="P16" s="98">
        <f t="shared" si="5"/>
        <v>5</v>
      </c>
      <c r="Q16" s="105">
        <f t="shared" si="6"/>
        <v>54.583333333333336</v>
      </c>
      <c r="R16" s="106"/>
      <c r="S16" s="107">
        <f t="shared" si="7"/>
        <v>68.125</v>
      </c>
    </row>
    <row r="17" spans="1:19" ht="33" customHeight="1">
      <c r="A17" s="98" t="s">
        <v>162</v>
      </c>
      <c r="B17" s="112" t="s">
        <v>22</v>
      </c>
      <c r="C17" s="110">
        <v>1977</v>
      </c>
      <c r="D17" s="111" t="s">
        <v>17</v>
      </c>
      <c r="E17" s="102" t="s">
        <v>163</v>
      </c>
      <c r="F17" s="100" t="s">
        <v>19</v>
      </c>
      <c r="G17" s="102" t="s">
        <v>21</v>
      </c>
      <c r="H17" s="103">
        <v>121</v>
      </c>
      <c r="I17" s="104">
        <f t="shared" si="0"/>
        <v>50.41666666666667</v>
      </c>
      <c r="J17" s="98">
        <f t="shared" si="1"/>
        <v>7</v>
      </c>
      <c r="K17" s="103">
        <v>135</v>
      </c>
      <c r="L17" s="104">
        <f t="shared" si="2"/>
        <v>56.25</v>
      </c>
      <c r="M17" s="98">
        <f t="shared" si="3"/>
        <v>3</v>
      </c>
      <c r="N17" s="103">
        <v>129</v>
      </c>
      <c r="O17" s="104">
        <f t="shared" si="4"/>
        <v>53.75</v>
      </c>
      <c r="P17" s="98">
        <f t="shared" si="5"/>
        <v>5</v>
      </c>
      <c r="Q17" s="105">
        <f t="shared" si="6"/>
        <v>53.47222222222223</v>
      </c>
      <c r="R17" s="106"/>
      <c r="S17" s="107">
        <f t="shared" si="7"/>
        <v>69.79166666666666</v>
      </c>
    </row>
    <row r="18" spans="1:19" ht="33" customHeight="1">
      <c r="A18" s="98">
        <f>RANK(Q18,Q$13:Q$22,0)</f>
        <v>6</v>
      </c>
      <c r="B18" s="113" t="s">
        <v>90</v>
      </c>
      <c r="C18" s="114" t="s">
        <v>50</v>
      </c>
      <c r="D18" s="101" t="s">
        <v>91</v>
      </c>
      <c r="E18" s="115" t="s">
        <v>164</v>
      </c>
      <c r="F18" s="100" t="s">
        <v>19</v>
      </c>
      <c r="G18" s="102" t="s">
        <v>98</v>
      </c>
      <c r="H18" s="103">
        <v>123</v>
      </c>
      <c r="I18" s="104">
        <f t="shared" si="0"/>
        <v>51.25</v>
      </c>
      <c r="J18" s="98">
        <f t="shared" si="1"/>
        <v>6</v>
      </c>
      <c r="K18" s="103">
        <v>121</v>
      </c>
      <c r="L18" s="104">
        <f t="shared" si="2"/>
        <v>50.41666666666667</v>
      </c>
      <c r="M18" s="98">
        <f t="shared" si="3"/>
        <v>6</v>
      </c>
      <c r="N18" s="103">
        <v>133</v>
      </c>
      <c r="O18" s="104">
        <f t="shared" si="4"/>
        <v>55.41666666666667</v>
      </c>
      <c r="P18" s="98">
        <f t="shared" si="5"/>
        <v>3</v>
      </c>
      <c r="Q18" s="105">
        <f t="shared" si="6"/>
        <v>52.361111111111114</v>
      </c>
      <c r="R18" s="106"/>
      <c r="S18" s="107">
        <f t="shared" si="7"/>
        <v>71.45833333333333</v>
      </c>
    </row>
    <row r="19" spans="1:19" ht="33" customHeight="1">
      <c r="A19" s="98">
        <f>RANK(Q19,Q$13:Q$22,0)</f>
        <v>7</v>
      </c>
      <c r="B19" s="99" t="s">
        <v>165</v>
      </c>
      <c r="C19" s="100" t="s">
        <v>42</v>
      </c>
      <c r="D19" s="101" t="s">
        <v>166</v>
      </c>
      <c r="E19" s="99" t="s">
        <v>167</v>
      </c>
      <c r="F19" s="100" t="s">
        <v>121</v>
      </c>
      <c r="G19" s="102" t="s">
        <v>98</v>
      </c>
      <c r="H19" s="103">
        <v>129</v>
      </c>
      <c r="I19" s="104">
        <f t="shared" si="0"/>
        <v>53.75</v>
      </c>
      <c r="J19" s="98">
        <f t="shared" si="1"/>
        <v>5</v>
      </c>
      <c r="K19" s="103">
        <v>117</v>
      </c>
      <c r="L19" s="104">
        <f t="shared" si="2"/>
        <v>48.75</v>
      </c>
      <c r="M19" s="98">
        <f t="shared" si="3"/>
        <v>7</v>
      </c>
      <c r="N19" s="103">
        <v>122</v>
      </c>
      <c r="O19" s="104">
        <f t="shared" si="4"/>
        <v>50.833333333333336</v>
      </c>
      <c r="P19" s="98">
        <f t="shared" si="5"/>
        <v>7</v>
      </c>
      <c r="Q19" s="105">
        <f t="shared" si="6"/>
        <v>51.111111111111114</v>
      </c>
      <c r="R19" s="106"/>
      <c r="S19" s="107">
        <f t="shared" si="7"/>
        <v>73.33333333333333</v>
      </c>
    </row>
    <row r="20" spans="1:19" ht="33" customHeight="1">
      <c r="A20" s="98">
        <f>RANK(Q20,Q$13:Q$22,0)</f>
        <v>8</v>
      </c>
      <c r="B20" s="108" t="s">
        <v>22</v>
      </c>
      <c r="C20" s="100" t="s">
        <v>23</v>
      </c>
      <c r="D20" s="101" t="s">
        <v>17</v>
      </c>
      <c r="E20" s="99" t="s">
        <v>168</v>
      </c>
      <c r="F20" s="100" t="s">
        <v>19</v>
      </c>
      <c r="G20" s="102" t="s">
        <v>21</v>
      </c>
      <c r="H20" s="103">
        <v>101</v>
      </c>
      <c r="I20" s="104">
        <f t="shared" si="0"/>
        <v>42.083333333333336</v>
      </c>
      <c r="J20" s="98">
        <f t="shared" si="1"/>
        <v>9</v>
      </c>
      <c r="K20" s="103">
        <v>113</v>
      </c>
      <c r="L20" s="104">
        <f t="shared" si="2"/>
        <v>47.083333333333336</v>
      </c>
      <c r="M20" s="98">
        <f t="shared" si="3"/>
        <v>8</v>
      </c>
      <c r="N20" s="103">
        <v>113</v>
      </c>
      <c r="O20" s="104">
        <f t="shared" si="4"/>
        <v>47.083333333333336</v>
      </c>
      <c r="P20" s="98">
        <f t="shared" si="5"/>
        <v>8</v>
      </c>
      <c r="Q20" s="105">
        <f t="shared" si="6"/>
        <v>45.416666666666664</v>
      </c>
      <c r="R20" s="106"/>
      <c r="S20" s="107">
        <f t="shared" si="7"/>
        <v>81.875</v>
      </c>
    </row>
    <row r="21" spans="1:19" ht="33" customHeight="1">
      <c r="A21" s="98">
        <f>RANK(Q21,Q$13:Q$22,0)</f>
        <v>9</v>
      </c>
      <c r="B21" s="108" t="s">
        <v>27</v>
      </c>
      <c r="C21" s="100" t="s">
        <v>28</v>
      </c>
      <c r="D21" s="101"/>
      <c r="E21" s="99" t="s">
        <v>169</v>
      </c>
      <c r="F21" s="100" t="s">
        <v>30</v>
      </c>
      <c r="G21" s="102" t="s">
        <v>21</v>
      </c>
      <c r="H21" s="103">
        <v>106</v>
      </c>
      <c r="I21" s="104">
        <f t="shared" si="0"/>
        <v>44.16666666666667</v>
      </c>
      <c r="J21" s="98">
        <f t="shared" si="1"/>
        <v>8</v>
      </c>
      <c r="K21" s="103">
        <v>113</v>
      </c>
      <c r="L21" s="104">
        <f t="shared" si="2"/>
        <v>47.083333333333336</v>
      </c>
      <c r="M21" s="98">
        <f t="shared" si="3"/>
        <v>8</v>
      </c>
      <c r="N21" s="103">
        <v>107</v>
      </c>
      <c r="O21" s="104">
        <f t="shared" si="4"/>
        <v>44.583333333333336</v>
      </c>
      <c r="P21" s="98">
        <f t="shared" si="5"/>
        <v>10</v>
      </c>
      <c r="Q21" s="105">
        <f t="shared" si="6"/>
        <v>45.27777777777778</v>
      </c>
      <c r="R21" s="106">
        <v>2</v>
      </c>
      <c r="S21" s="107">
        <f t="shared" si="7"/>
        <v>82.08333333333333</v>
      </c>
    </row>
    <row r="22" spans="1:19" ht="33" customHeight="1">
      <c r="A22" s="98">
        <f>RANK(Q22,Q$13:Q$22,0)</f>
        <v>10</v>
      </c>
      <c r="B22" s="108" t="s">
        <v>22</v>
      </c>
      <c r="C22" s="100" t="s">
        <v>23</v>
      </c>
      <c r="D22" s="101" t="s">
        <v>17</v>
      </c>
      <c r="E22" s="99" t="s">
        <v>170</v>
      </c>
      <c r="F22" s="100" t="s">
        <v>26</v>
      </c>
      <c r="G22" s="99" t="s">
        <v>21</v>
      </c>
      <c r="H22" s="103">
        <v>87</v>
      </c>
      <c r="I22" s="104">
        <f t="shared" si="0"/>
        <v>36.25</v>
      </c>
      <c r="J22" s="98">
        <f t="shared" si="1"/>
        <v>10</v>
      </c>
      <c r="K22" s="103">
        <v>92</v>
      </c>
      <c r="L22" s="104">
        <f t="shared" si="2"/>
        <v>38.333333333333336</v>
      </c>
      <c r="M22" s="98">
        <f t="shared" si="3"/>
        <v>10</v>
      </c>
      <c r="N22" s="103">
        <v>108</v>
      </c>
      <c r="O22" s="104">
        <f t="shared" si="4"/>
        <v>45</v>
      </c>
      <c r="P22" s="98">
        <f t="shared" si="5"/>
        <v>9</v>
      </c>
      <c r="Q22" s="105">
        <f t="shared" si="6"/>
        <v>39.861111111111114</v>
      </c>
      <c r="R22" s="106"/>
      <c r="S22" s="107">
        <f t="shared" si="7"/>
        <v>90.20833333333333</v>
      </c>
    </row>
    <row r="23" spans="1:20" s="50" customFormat="1" ht="21.75" customHeight="1">
      <c r="A23" s="61"/>
      <c r="B23" s="116"/>
      <c r="C23" s="62"/>
      <c r="D23" s="62"/>
      <c r="E23" s="63"/>
      <c r="F23" s="62"/>
      <c r="G23" s="63"/>
      <c r="H23" s="65"/>
      <c r="I23" s="66"/>
      <c r="J23" s="67"/>
      <c r="K23" s="68"/>
      <c r="L23" s="66"/>
      <c r="M23" s="69"/>
      <c r="N23" s="68"/>
      <c r="O23" s="66"/>
      <c r="P23" s="69"/>
      <c r="Q23" s="70"/>
      <c r="R23" s="70"/>
      <c r="S23" s="117"/>
      <c r="T23" s="71"/>
    </row>
    <row r="24" spans="1:19" s="49" customFormat="1" ht="15.75">
      <c r="A24" s="48"/>
      <c r="B24" s="118" t="s">
        <v>133</v>
      </c>
      <c r="C24" s="119" t="s">
        <v>134</v>
      </c>
      <c r="D24" s="62"/>
      <c r="I24" s="118" t="s">
        <v>171</v>
      </c>
      <c r="J24" s="51"/>
      <c r="M24" s="56"/>
      <c r="N24" s="68"/>
      <c r="S24" s="120"/>
    </row>
    <row r="25" spans="1:19" s="49" customFormat="1" ht="9.75" customHeight="1">
      <c r="A25" s="48"/>
      <c r="B25" s="121"/>
      <c r="D25" s="62"/>
      <c r="E25" s="63"/>
      <c r="M25" s="69"/>
      <c r="N25" s="68"/>
      <c r="S25" s="120"/>
    </row>
    <row r="26" spans="1:19" s="49" customFormat="1" ht="15.75">
      <c r="A26" s="48"/>
      <c r="B26" s="122" t="s">
        <v>135</v>
      </c>
      <c r="C26" s="119" t="s">
        <v>136</v>
      </c>
      <c r="D26" s="62"/>
      <c r="I26" s="118"/>
      <c r="S26" s="120"/>
    </row>
    <row r="27" spans="1:19" s="49" customFormat="1" ht="9.75" customHeight="1">
      <c r="A27" s="48"/>
      <c r="C27" s="52"/>
      <c r="D27" s="62"/>
      <c r="E27" s="63"/>
      <c r="S27" s="120"/>
    </row>
    <row r="28" spans="3:19" s="121" customFormat="1" ht="15.75">
      <c r="C28" s="123" t="s">
        <v>137</v>
      </c>
      <c r="I28" s="124"/>
      <c r="S28" s="125"/>
    </row>
  </sheetData>
  <sheetProtection selectLockedCells="1" selectUnlockedCells="1"/>
  <mergeCells count="15">
    <mergeCell ref="A1:S1"/>
    <mergeCell ref="A3:S3"/>
    <mergeCell ref="A5:S5"/>
    <mergeCell ref="A6:S6"/>
    <mergeCell ref="A8:S8"/>
    <mergeCell ref="A10:A11"/>
    <mergeCell ref="B10:D10"/>
    <mergeCell ref="E10:F10"/>
    <mergeCell ref="G10:G11"/>
    <mergeCell ref="H10:J10"/>
    <mergeCell ref="K10:M10"/>
    <mergeCell ref="N10:P10"/>
    <mergeCell ref="Q10:Q11"/>
    <mergeCell ref="R10:R11"/>
    <mergeCell ref="S10:S11"/>
  </mergeCells>
  <printOptions horizontalCentered="1"/>
  <pageMargins left="0.39375" right="0.39375" top="0.5902777777777778" bottom="0.5902777777777778" header="0.5118055555555555" footer="0.39375"/>
  <pageSetup fitToHeight="0" fitToWidth="1" horizontalDpi="300" verticalDpi="300" orientation="landscape" paperSize="9"/>
  <headerFooter alignWithMargins="0">
    <oddFooter>&amp;RСтраница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4"/>
  <sheetViews>
    <sheetView showGridLines="0" view="pageBreakPreview" zoomScaleNormal="70" zoomScaleSheetLayoutView="100" workbookViewId="0" topLeftCell="A1">
      <pane ySplit="9" topLeftCell="A10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4.7109375" style="48" customWidth="1"/>
    <col min="2" max="2" width="30.7109375" style="49" customWidth="1"/>
    <col min="3" max="3" width="20.7109375" style="49" customWidth="1"/>
    <col min="4" max="25" width="4.28125" style="52" customWidth="1"/>
    <col min="26" max="27" width="13.00390625" style="126" customWidth="1"/>
    <col min="28" max="16384" width="9.140625" style="49" customWidth="1"/>
  </cols>
  <sheetData>
    <row r="1" spans="1:27" ht="18.75" customHeight="1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</row>
    <row r="2" spans="1:27" s="50" customFormat="1" ht="9.75" customHeight="1">
      <c r="A2" s="61"/>
      <c r="B2" s="62"/>
      <c r="C2" s="62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71"/>
      <c r="AA2" s="71"/>
    </row>
    <row r="3" spans="1:27" ht="25.5">
      <c r="A3" s="72" t="s">
        <v>172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</row>
    <row r="4" spans="1:27" s="12" customFormat="1" ht="15" customHeight="1">
      <c r="A4" s="12" t="s">
        <v>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14"/>
      <c r="AA4" s="14" t="s">
        <v>173</v>
      </c>
    </row>
    <row r="5" spans="1:27" s="12" customFormat="1" ht="15" customHeight="1">
      <c r="A5" s="78" t="s">
        <v>174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</row>
    <row r="6" spans="1:27" s="50" customFormat="1" ht="9.75" customHeight="1">
      <c r="A6" s="61"/>
      <c r="B6" s="62"/>
      <c r="C6" s="62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71"/>
      <c r="AA6" s="71"/>
    </row>
    <row r="7" spans="1:27" s="50" customFormat="1" ht="15.75" customHeight="1">
      <c r="A7" s="81" t="s">
        <v>143</v>
      </c>
      <c r="B7" s="82" t="s">
        <v>5</v>
      </c>
      <c r="C7" s="128" t="s">
        <v>6</v>
      </c>
      <c r="D7" s="129" t="s">
        <v>175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30" t="s">
        <v>176</v>
      </c>
      <c r="AA7" s="131" t="s">
        <v>177</v>
      </c>
    </row>
    <row r="8" spans="1:27" s="50" customFormat="1" ht="24.75" customHeight="1">
      <c r="A8" s="81"/>
      <c r="B8" s="132" t="s">
        <v>8</v>
      </c>
      <c r="C8" s="90" t="s">
        <v>151</v>
      </c>
      <c r="D8" s="133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0"/>
      <c r="AA8" s="130"/>
    </row>
    <row r="9" spans="1:27" s="50" customFormat="1" ht="9.75" customHeight="1">
      <c r="A9" s="61"/>
      <c r="B9" s="62"/>
      <c r="C9" s="62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71"/>
      <c r="AA9" s="71"/>
    </row>
    <row r="10" spans="1:27" s="140" customFormat="1" ht="33.75" customHeight="1">
      <c r="A10" s="135">
        <v>1</v>
      </c>
      <c r="B10" s="108" t="s">
        <v>99</v>
      </c>
      <c r="C10" s="99" t="s">
        <v>158</v>
      </c>
      <c r="D10" s="136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8"/>
      <c r="AA10" s="139"/>
    </row>
    <row r="11" spans="1:27" s="140" customFormat="1" ht="33.75" customHeight="1">
      <c r="A11" s="135" t="s">
        <v>162</v>
      </c>
      <c r="B11" s="112" t="s">
        <v>22</v>
      </c>
      <c r="C11" s="102" t="s">
        <v>163</v>
      </c>
      <c r="D11" s="136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8"/>
      <c r="AA11" s="139"/>
    </row>
    <row r="12" spans="1:27" s="140" customFormat="1" ht="33.75" customHeight="1">
      <c r="A12" s="135">
        <v>3</v>
      </c>
      <c r="B12" s="108" t="s">
        <v>94</v>
      </c>
      <c r="C12" s="99" t="s">
        <v>157</v>
      </c>
      <c r="D12" s="136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8"/>
      <c r="AA12" s="139"/>
    </row>
    <row r="13" spans="1:27" s="140" customFormat="1" ht="33.75" customHeight="1">
      <c r="A13" s="135">
        <v>4</v>
      </c>
      <c r="B13" s="112" t="s">
        <v>90</v>
      </c>
      <c r="C13" s="102" t="s">
        <v>161</v>
      </c>
      <c r="D13" s="136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8"/>
      <c r="AA13" s="139"/>
    </row>
    <row r="14" spans="1:27" s="140" customFormat="1" ht="33.75" customHeight="1">
      <c r="A14" s="135">
        <v>5</v>
      </c>
      <c r="B14" s="108" t="s">
        <v>22</v>
      </c>
      <c r="C14" s="99" t="s">
        <v>170</v>
      </c>
      <c r="D14" s="136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8"/>
      <c r="AA14" s="139"/>
    </row>
    <row r="15" spans="1:27" s="140" customFormat="1" ht="33.75" customHeight="1">
      <c r="A15" s="135"/>
      <c r="B15" s="109"/>
      <c r="C15" s="102"/>
      <c r="D15" s="13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8"/>
      <c r="AA15" s="139"/>
    </row>
    <row r="16" spans="1:27" s="140" customFormat="1" ht="33.75" customHeight="1">
      <c r="A16" s="135"/>
      <c r="B16" s="99"/>
      <c r="C16" s="99"/>
      <c r="D16" s="13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8"/>
      <c r="AA16" s="139"/>
    </row>
    <row r="17" spans="1:27" s="140" customFormat="1" ht="33.75" customHeight="1">
      <c r="A17" s="135"/>
      <c r="B17" s="99"/>
      <c r="C17" s="99"/>
      <c r="D17" s="13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</row>
    <row r="18" spans="1:27" s="140" customFormat="1" ht="33.75" customHeight="1">
      <c r="A18" s="135"/>
      <c r="B18" s="99"/>
      <c r="C18" s="99"/>
      <c r="D18" s="13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8"/>
      <c r="AA18" s="139"/>
    </row>
    <row r="19" spans="1:27" s="140" customFormat="1" ht="33.75" customHeight="1">
      <c r="A19" s="135"/>
      <c r="B19" s="113"/>
      <c r="C19" s="113"/>
      <c r="D19" s="13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8"/>
      <c r="AA19" s="139"/>
    </row>
    <row r="20" spans="1:15" s="50" customFormat="1" ht="9.75" customHeight="1">
      <c r="A20" s="61"/>
      <c r="B20" s="62"/>
      <c r="C20" s="62"/>
      <c r="D20" s="63"/>
      <c r="E20" s="62"/>
      <c r="F20" s="63"/>
      <c r="G20" s="63"/>
      <c r="H20" s="64"/>
      <c r="I20" s="62"/>
      <c r="J20" s="69"/>
      <c r="K20" s="65"/>
      <c r="L20" s="62"/>
      <c r="M20" s="62"/>
      <c r="N20" s="69"/>
      <c r="O20" s="71"/>
    </row>
    <row r="21" spans="1:21" s="49" customFormat="1" ht="15.75">
      <c r="A21" s="48"/>
      <c r="B21" s="118" t="s">
        <v>133</v>
      </c>
      <c r="C21" s="141" t="s">
        <v>134</v>
      </c>
      <c r="D21" s="62"/>
      <c r="T21" s="118" t="s">
        <v>178</v>
      </c>
      <c r="U21" s="141" t="s">
        <v>179</v>
      </c>
    </row>
    <row r="22" spans="1:20" s="49" customFormat="1" ht="9.75" customHeight="1">
      <c r="A22" s="48"/>
      <c r="B22" s="121"/>
      <c r="C22" s="142"/>
      <c r="D22" s="62"/>
      <c r="N22" s="69"/>
      <c r="O22" s="68"/>
      <c r="T22" s="120"/>
    </row>
    <row r="23" spans="1:20" s="49" customFormat="1" ht="15.75">
      <c r="A23" s="48"/>
      <c r="B23" s="122" t="s">
        <v>135</v>
      </c>
      <c r="C23" s="141" t="s">
        <v>136</v>
      </c>
      <c r="D23" s="62"/>
      <c r="J23" s="118"/>
      <c r="T23" s="120"/>
    </row>
    <row r="24" spans="1:20" s="49" customFormat="1" ht="9.75" customHeight="1">
      <c r="A24" s="48"/>
      <c r="C24" s="52"/>
      <c r="D24" s="62"/>
      <c r="E24" s="63"/>
      <c r="T24" s="120"/>
    </row>
    <row r="25" spans="3:20" s="121" customFormat="1" ht="15.75">
      <c r="C25" s="123" t="s">
        <v>137</v>
      </c>
      <c r="J25" s="124"/>
      <c r="T25" s="125"/>
    </row>
    <row r="27" spans="2:27" ht="15.75">
      <c r="B27" s="52"/>
      <c r="C27" s="52"/>
      <c r="X27" s="126"/>
      <c r="Y27" s="49"/>
      <c r="Z27" s="49"/>
      <c r="AA27" s="49"/>
    </row>
    <row r="28" spans="2:27" ht="15.75">
      <c r="B28" s="52"/>
      <c r="C28" s="52"/>
      <c r="X28" s="126"/>
      <c r="Y28" s="49"/>
      <c r="Z28" s="49"/>
      <c r="AA28" s="49"/>
    </row>
    <row r="29" spans="3:27" ht="15.75">
      <c r="C29" s="52"/>
      <c r="X29" s="126"/>
      <c r="Y29" s="49"/>
      <c r="Z29" s="49"/>
      <c r="AA29" s="49"/>
    </row>
    <row r="30" spans="2:27" ht="15.75">
      <c r="B30" s="52"/>
      <c r="C30" s="52"/>
      <c r="X30" s="126"/>
      <c r="Y30" s="49"/>
      <c r="Z30" s="49"/>
      <c r="AA30" s="49"/>
    </row>
    <row r="31" spans="2:27" ht="15.75">
      <c r="B31" s="52"/>
      <c r="C31" s="52"/>
      <c r="X31" s="126"/>
      <c r="Y31" s="49"/>
      <c r="Z31" s="49"/>
      <c r="AA31" s="49"/>
    </row>
    <row r="32" spans="2:27" ht="15.75">
      <c r="B32" s="52"/>
      <c r="C32" s="52"/>
      <c r="X32" s="126"/>
      <c r="Y32" s="49"/>
      <c r="Z32" s="49"/>
      <c r="AA32" s="49"/>
    </row>
    <row r="33" spans="2:27" ht="15.75">
      <c r="B33" s="52"/>
      <c r="C33" s="52"/>
      <c r="X33" s="126"/>
      <c r="Y33" s="49"/>
      <c r="Z33" s="49"/>
      <c r="AA33" s="49"/>
    </row>
    <row r="34" spans="2:27" ht="15.75">
      <c r="B34" s="52"/>
      <c r="C34" s="52"/>
      <c r="X34" s="126"/>
      <c r="Y34" s="49"/>
      <c r="Z34" s="49"/>
      <c r="AA34" s="49"/>
    </row>
    <row r="35" spans="2:27" ht="15.75">
      <c r="B35" s="52"/>
      <c r="C35" s="52"/>
      <c r="X35" s="126"/>
      <c r="Y35" s="49"/>
      <c r="Z35" s="49"/>
      <c r="AA35" s="49"/>
    </row>
    <row r="36" spans="2:27" ht="15.75">
      <c r="B36" s="52"/>
      <c r="C36" s="52"/>
      <c r="X36" s="126"/>
      <c r="Y36" s="49"/>
      <c r="Z36" s="49"/>
      <c r="AA36" s="49"/>
    </row>
    <row r="37" spans="2:27" ht="15.75">
      <c r="B37" s="52"/>
      <c r="C37" s="52"/>
      <c r="X37" s="126"/>
      <c r="Y37" s="49"/>
      <c r="Z37" s="49"/>
      <c r="AA37" s="49"/>
    </row>
    <row r="38" spans="2:27" ht="15.75">
      <c r="B38" s="52"/>
      <c r="C38" s="52"/>
      <c r="X38" s="126"/>
      <c r="Y38" s="49"/>
      <c r="Z38" s="49"/>
      <c r="AA38" s="49"/>
    </row>
    <row r="39" spans="2:27" ht="15.75">
      <c r="B39" s="52"/>
      <c r="C39" s="52"/>
      <c r="X39" s="126"/>
      <c r="Y39" s="49"/>
      <c r="Z39" s="49"/>
      <c r="AA39" s="49"/>
    </row>
    <row r="40" spans="2:27" ht="15.75">
      <c r="B40" s="52"/>
      <c r="C40" s="52"/>
      <c r="X40" s="126"/>
      <c r="Y40" s="49"/>
      <c r="Z40" s="49"/>
      <c r="AA40" s="49"/>
    </row>
    <row r="41" spans="2:27" ht="15.75">
      <c r="B41" s="52"/>
      <c r="C41" s="52"/>
      <c r="X41" s="126"/>
      <c r="Y41" s="49"/>
      <c r="Z41" s="49"/>
      <c r="AA41" s="49"/>
    </row>
    <row r="42" spans="2:27" ht="15.75">
      <c r="B42" s="52"/>
      <c r="C42" s="52"/>
      <c r="X42" s="126"/>
      <c r="Y42" s="49"/>
      <c r="Z42" s="49"/>
      <c r="AA42" s="49"/>
    </row>
    <row r="43" spans="2:27" ht="15.75">
      <c r="B43" s="52"/>
      <c r="C43" s="52"/>
      <c r="X43" s="126"/>
      <c r="Y43" s="49"/>
      <c r="Z43" s="49"/>
      <c r="AA43" s="49"/>
    </row>
    <row r="44" spans="2:27" ht="15.75">
      <c r="B44" s="52"/>
      <c r="C44" s="52"/>
      <c r="X44" s="126"/>
      <c r="Y44" s="49"/>
      <c r="Z44" s="49"/>
      <c r="AA44" s="49"/>
    </row>
    <row r="45" spans="2:27" ht="15.75">
      <c r="B45" s="52"/>
      <c r="C45" s="52"/>
      <c r="X45" s="126"/>
      <c r="Y45" s="49"/>
      <c r="Z45" s="49"/>
      <c r="AA45" s="49"/>
    </row>
    <row r="46" spans="2:27" ht="15.75">
      <c r="B46" s="52"/>
      <c r="C46" s="52"/>
      <c r="X46" s="126"/>
      <c r="Y46" s="49"/>
      <c r="Z46" s="49"/>
      <c r="AA46" s="49"/>
    </row>
    <row r="47" spans="2:27" ht="15.75">
      <c r="B47" s="52"/>
      <c r="C47" s="52"/>
      <c r="X47" s="126"/>
      <c r="Y47" s="49"/>
      <c r="Z47" s="49"/>
      <c r="AA47" s="49"/>
    </row>
    <row r="48" spans="2:27" ht="15.75">
      <c r="B48" s="52"/>
      <c r="C48" s="52"/>
      <c r="X48" s="126"/>
      <c r="Y48" s="49"/>
      <c r="Z48" s="49"/>
      <c r="AA48" s="49"/>
    </row>
    <row r="49" spans="2:27" ht="15.75">
      <c r="B49" s="52"/>
      <c r="C49" s="52"/>
      <c r="X49" s="126"/>
      <c r="Y49" s="49"/>
      <c r="Z49" s="49"/>
      <c r="AA49" s="49"/>
    </row>
    <row r="50" spans="2:27" ht="15.75">
      <c r="B50" s="52"/>
      <c r="C50" s="52"/>
      <c r="X50" s="126"/>
      <c r="Y50" s="49"/>
      <c r="Z50" s="49"/>
      <c r="AA50" s="49"/>
    </row>
    <row r="51" spans="2:27" ht="15.75">
      <c r="B51" s="52"/>
      <c r="C51" s="52"/>
      <c r="X51" s="126"/>
      <c r="Y51" s="49"/>
      <c r="Z51" s="49"/>
      <c r="AA51" s="49"/>
    </row>
    <row r="52" spans="2:27" ht="15.75">
      <c r="B52" s="52"/>
      <c r="C52" s="52"/>
      <c r="X52" s="126"/>
      <c r="Y52" s="49"/>
      <c r="Z52" s="49"/>
      <c r="AA52" s="49"/>
    </row>
    <row r="53" spans="2:27" ht="15.75">
      <c r="B53" s="52"/>
      <c r="C53" s="52"/>
      <c r="X53" s="126"/>
      <c r="Y53" s="49"/>
      <c r="Z53" s="49"/>
      <c r="AA53" s="49"/>
    </row>
    <row r="54" spans="2:27" ht="15.75">
      <c r="B54" s="52"/>
      <c r="C54" s="52"/>
      <c r="X54" s="126"/>
      <c r="Y54" s="49"/>
      <c r="Z54" s="49"/>
      <c r="AA54" s="49"/>
    </row>
    <row r="55" spans="2:27" ht="15.75">
      <c r="B55" s="52"/>
      <c r="C55" s="52"/>
      <c r="X55" s="126"/>
      <c r="Y55" s="49"/>
      <c r="Z55" s="49"/>
      <c r="AA55" s="49"/>
    </row>
    <row r="56" spans="2:27" ht="15.75">
      <c r="B56" s="52"/>
      <c r="C56" s="52"/>
      <c r="X56" s="126"/>
      <c r="Y56" s="49"/>
      <c r="Z56" s="49"/>
      <c r="AA56" s="49"/>
    </row>
    <row r="57" spans="2:27" ht="15.75">
      <c r="B57" s="52"/>
      <c r="C57" s="52"/>
      <c r="X57" s="126"/>
      <c r="Y57" s="49"/>
      <c r="Z57" s="49"/>
      <c r="AA57" s="49"/>
    </row>
    <row r="58" spans="2:27" ht="15.75">
      <c r="B58" s="52"/>
      <c r="C58" s="52"/>
      <c r="X58" s="126"/>
      <c r="Y58" s="49"/>
      <c r="Z58" s="49"/>
      <c r="AA58" s="49"/>
    </row>
    <row r="59" spans="2:27" ht="15.75">
      <c r="B59" s="52"/>
      <c r="C59" s="52"/>
      <c r="X59" s="126"/>
      <c r="Y59" s="49"/>
      <c r="Z59" s="49"/>
      <c r="AA59" s="49"/>
    </row>
    <row r="60" spans="2:27" ht="15.75">
      <c r="B60" s="52"/>
      <c r="C60" s="52"/>
      <c r="X60" s="126"/>
      <c r="Y60" s="49"/>
      <c r="Z60" s="49"/>
      <c r="AA60" s="49"/>
    </row>
    <row r="61" spans="2:27" ht="15.75">
      <c r="B61" s="52"/>
      <c r="C61" s="52"/>
      <c r="X61" s="126"/>
      <c r="Y61" s="49"/>
      <c r="Z61" s="49"/>
      <c r="AA61" s="49"/>
    </row>
    <row r="62" spans="2:27" ht="15.75">
      <c r="B62" s="52"/>
      <c r="C62" s="52"/>
      <c r="X62" s="126"/>
      <c r="Y62" s="49"/>
      <c r="Z62" s="49"/>
      <c r="AA62" s="49"/>
    </row>
    <row r="63" spans="2:27" ht="15.75">
      <c r="B63" s="52"/>
      <c r="C63" s="52"/>
      <c r="X63" s="126"/>
      <c r="Y63" s="49"/>
      <c r="Z63" s="49"/>
      <c r="AA63" s="49"/>
    </row>
    <row r="64" spans="2:27" ht="15.75">
      <c r="B64" s="52"/>
      <c r="C64" s="52"/>
      <c r="X64" s="126"/>
      <c r="Y64" s="49"/>
      <c r="Z64" s="49"/>
      <c r="AA64" s="49"/>
    </row>
    <row r="65" spans="2:27" ht="15.75">
      <c r="B65" s="52"/>
      <c r="C65" s="52"/>
      <c r="X65" s="126"/>
      <c r="Y65" s="49"/>
      <c r="Z65" s="49"/>
      <c r="AA65" s="49"/>
    </row>
    <row r="66" spans="2:27" ht="15.75">
      <c r="B66" s="52"/>
      <c r="C66" s="52"/>
      <c r="X66" s="126"/>
      <c r="Y66" s="49"/>
      <c r="Z66" s="49"/>
      <c r="AA66" s="49"/>
    </row>
    <row r="67" spans="2:27" ht="15.75">
      <c r="B67" s="52"/>
      <c r="C67" s="52"/>
      <c r="X67" s="126"/>
      <c r="Y67" s="49"/>
      <c r="Z67" s="49"/>
      <c r="AA67" s="49"/>
    </row>
    <row r="68" spans="2:27" ht="15.75">
      <c r="B68" s="52"/>
      <c r="C68" s="52"/>
      <c r="X68" s="126"/>
      <c r="Y68" s="49"/>
      <c r="Z68" s="49"/>
      <c r="AA68" s="49"/>
    </row>
    <row r="69" spans="2:27" ht="15.75">
      <c r="B69" s="52"/>
      <c r="C69" s="52"/>
      <c r="X69" s="126"/>
      <c r="Y69" s="49"/>
      <c r="Z69" s="49"/>
      <c r="AA69" s="49"/>
    </row>
    <row r="70" spans="2:27" ht="15.75">
      <c r="B70" s="52"/>
      <c r="C70" s="52"/>
      <c r="X70" s="126"/>
      <c r="Y70" s="49"/>
      <c r="Z70" s="49"/>
      <c r="AA70" s="49"/>
    </row>
    <row r="71" spans="2:27" ht="15.75">
      <c r="B71" s="52"/>
      <c r="C71" s="52"/>
      <c r="X71" s="126"/>
      <c r="Y71" s="49"/>
      <c r="Z71" s="49"/>
      <c r="AA71" s="49"/>
    </row>
    <row r="72" spans="2:27" ht="15.75">
      <c r="B72" s="52"/>
      <c r="C72" s="52"/>
      <c r="X72" s="126"/>
      <c r="Y72" s="49"/>
      <c r="Z72" s="49"/>
      <c r="AA72" s="49"/>
    </row>
    <row r="73" spans="2:27" ht="15.75">
      <c r="B73" s="52"/>
      <c r="C73" s="52"/>
      <c r="X73" s="126"/>
      <c r="Y73" s="49"/>
      <c r="Z73" s="49"/>
      <c r="AA73" s="49"/>
    </row>
    <row r="74" spans="2:27" ht="15.75">
      <c r="B74" s="52"/>
      <c r="C74" s="52"/>
      <c r="X74" s="126"/>
      <c r="Y74" s="49"/>
      <c r="Z74" s="49"/>
      <c r="AA74" s="49"/>
    </row>
  </sheetData>
  <sheetProtection selectLockedCells="1" selectUnlockedCells="1"/>
  <mergeCells count="7">
    <mergeCell ref="A1:AA1"/>
    <mergeCell ref="A3:AA3"/>
    <mergeCell ref="A5:AA5"/>
    <mergeCell ref="A7:A8"/>
    <mergeCell ref="D7:Y7"/>
    <mergeCell ref="Z7:Z8"/>
    <mergeCell ref="AA7:AA8"/>
  </mergeCells>
  <printOptions horizontalCentered="1"/>
  <pageMargins left="0.39375" right="0.39375" top="0.5902777777777778" bottom="0.5902777777777778" header="0.5118055555555555" footer="0.39375"/>
  <pageSetup fitToHeight="2" fitToWidth="1" horizontalDpi="300" verticalDpi="300" orientation="landscape" paperSize="9"/>
  <headerFooter alignWithMargins="0">
    <oddFooter>&amp;RСтраница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showGridLines="0" view="pageBreakPreview" zoomScaleNormal="70" zoomScaleSheetLayoutView="100" workbookViewId="0" topLeftCell="A1">
      <pane ySplit="9" topLeftCell="A10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4.7109375" style="48" customWidth="1"/>
    <col min="2" max="2" width="30.7109375" style="49" customWidth="1"/>
    <col min="3" max="3" width="6.7109375" style="50" customWidth="1"/>
    <col min="4" max="4" width="12.7109375" style="50" customWidth="1"/>
    <col min="5" max="5" width="20.7109375" style="49" customWidth="1"/>
    <col min="6" max="6" width="15.7109375" style="49" customWidth="1"/>
    <col min="7" max="7" width="25.7109375" style="51" customWidth="1"/>
    <col min="8" max="8" width="7.7109375" style="121" customWidth="1"/>
    <col min="9" max="9" width="7.7109375" style="143" customWidth="1"/>
    <col min="10" max="10" width="6.7109375" style="144" customWidth="1"/>
    <col min="11" max="11" width="7.7109375" style="125" customWidth="1"/>
    <col min="12" max="12" width="6.7109375" style="144" customWidth="1"/>
    <col min="13" max="13" width="7.7109375" style="145" customWidth="1"/>
    <col min="14" max="14" width="9.00390625" style="58" customWidth="1"/>
    <col min="15" max="16384" width="9.140625" style="49" customWidth="1"/>
  </cols>
  <sheetData>
    <row r="1" spans="1:14" s="147" customFormat="1" ht="22.5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s="50" customFormat="1" ht="9.75" customHeight="1">
      <c r="A2" s="61"/>
      <c r="B2" s="62"/>
      <c r="C2" s="62"/>
      <c r="D2" s="63"/>
      <c r="E2" s="62"/>
      <c r="F2" s="63"/>
      <c r="G2" s="64"/>
      <c r="H2" s="62"/>
      <c r="I2" s="69"/>
      <c r="J2" s="65"/>
      <c r="K2" s="62"/>
      <c r="L2" s="62"/>
      <c r="M2" s="64"/>
      <c r="N2" s="71"/>
    </row>
    <row r="3" spans="1:16" s="12" customFormat="1" ht="15" customHeight="1">
      <c r="A3" s="148" t="s">
        <v>180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9"/>
      <c r="P3" s="149"/>
    </row>
    <row r="4" spans="1:14" s="12" customFormat="1" ht="15" customHeight="1">
      <c r="A4" s="12" t="s">
        <v>2</v>
      </c>
      <c r="C4" s="73"/>
      <c r="D4" s="73"/>
      <c r="G4" s="150"/>
      <c r="H4" s="124"/>
      <c r="I4" s="14"/>
      <c r="J4" s="151"/>
      <c r="K4" s="152"/>
      <c r="L4" s="151"/>
      <c r="M4" s="124"/>
      <c r="N4" s="14" t="s">
        <v>181</v>
      </c>
    </row>
    <row r="5" spans="1:14" s="12" customFormat="1" ht="15" customHeight="1">
      <c r="A5" s="78" t="s">
        <v>182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 s="50" customFormat="1" ht="9.75" customHeight="1">
      <c r="A6" s="61"/>
      <c r="B6" s="62"/>
      <c r="C6" s="62"/>
      <c r="D6" s="63"/>
      <c r="E6" s="62"/>
      <c r="F6" s="63"/>
      <c r="G6" s="64"/>
      <c r="H6" s="62"/>
      <c r="I6" s="69"/>
      <c r="J6" s="65"/>
      <c r="K6" s="62"/>
      <c r="L6" s="62"/>
      <c r="M6" s="64"/>
      <c r="N6" s="71"/>
    </row>
    <row r="7" spans="1:14" s="50" customFormat="1" ht="15.75">
      <c r="A7" s="81" t="s">
        <v>143</v>
      </c>
      <c r="B7" s="82" t="s">
        <v>5</v>
      </c>
      <c r="C7" s="82"/>
      <c r="D7" s="82"/>
      <c r="E7" s="82" t="s">
        <v>6</v>
      </c>
      <c r="F7" s="82"/>
      <c r="G7" s="83" t="s">
        <v>144</v>
      </c>
      <c r="H7" s="82" t="s">
        <v>183</v>
      </c>
      <c r="I7" s="82"/>
      <c r="J7" s="153" t="s">
        <v>184</v>
      </c>
      <c r="K7" s="153"/>
      <c r="L7" s="153"/>
      <c r="M7" s="153"/>
      <c r="N7" s="154" t="s">
        <v>185</v>
      </c>
    </row>
    <row r="8" spans="1:14" s="50" customFormat="1" ht="24.75" customHeight="1">
      <c r="A8" s="81"/>
      <c r="B8" s="90" t="s">
        <v>8</v>
      </c>
      <c r="C8" s="91" t="s">
        <v>9</v>
      </c>
      <c r="D8" s="92" t="s">
        <v>11</v>
      </c>
      <c r="E8" s="90" t="s">
        <v>151</v>
      </c>
      <c r="F8" s="92" t="s">
        <v>13</v>
      </c>
      <c r="G8" s="83"/>
      <c r="H8" s="90" t="s">
        <v>153</v>
      </c>
      <c r="I8" s="155" t="s">
        <v>186</v>
      </c>
      <c r="J8" s="156" t="s">
        <v>186</v>
      </c>
      <c r="K8" s="91" t="s">
        <v>187</v>
      </c>
      <c r="L8" s="91"/>
      <c r="M8" s="155" t="s">
        <v>188</v>
      </c>
      <c r="N8" s="154"/>
    </row>
    <row r="9" spans="1:14" s="50" customFormat="1" ht="9.75" customHeight="1">
      <c r="A9" s="61"/>
      <c r="B9" s="62"/>
      <c r="C9" s="62"/>
      <c r="D9" s="63"/>
      <c r="E9" s="62"/>
      <c r="F9" s="63"/>
      <c r="G9" s="64"/>
      <c r="H9" s="62"/>
      <c r="I9" s="69"/>
      <c r="J9" s="65"/>
      <c r="K9" s="62"/>
      <c r="L9" s="62"/>
      <c r="M9" s="64"/>
      <c r="N9" s="71"/>
    </row>
    <row r="10" spans="1:14" s="140" customFormat="1" ht="37.5" customHeight="1">
      <c r="A10" s="135">
        <v>1</v>
      </c>
      <c r="B10" s="108" t="s">
        <v>99</v>
      </c>
      <c r="C10" s="100" t="s">
        <v>50</v>
      </c>
      <c r="D10" s="157" t="s">
        <v>100</v>
      </c>
      <c r="E10" s="99" t="s">
        <v>158</v>
      </c>
      <c r="F10" s="100" t="s">
        <v>102</v>
      </c>
      <c r="G10" s="102" t="s">
        <v>98</v>
      </c>
      <c r="H10" s="158">
        <v>60.14</v>
      </c>
      <c r="I10" s="159">
        <v>59.8</v>
      </c>
      <c r="J10" s="103">
        <v>0</v>
      </c>
      <c r="K10" s="158">
        <v>145.9</v>
      </c>
      <c r="L10" s="103">
        <v>0</v>
      </c>
      <c r="M10" s="103">
        <f>J10+L10</f>
        <v>0</v>
      </c>
      <c r="N10" s="160">
        <f>I10+M10</f>
        <v>59.8</v>
      </c>
    </row>
    <row r="11" spans="1:14" s="140" customFormat="1" ht="37.5" customHeight="1">
      <c r="A11" s="135" t="s">
        <v>162</v>
      </c>
      <c r="B11" s="112" t="s">
        <v>22</v>
      </c>
      <c r="C11" s="110">
        <v>1977</v>
      </c>
      <c r="D11" s="100" t="s">
        <v>17</v>
      </c>
      <c r="E11" s="102" t="s">
        <v>163</v>
      </c>
      <c r="F11" s="100" t="s">
        <v>19</v>
      </c>
      <c r="G11" s="102" t="s">
        <v>21</v>
      </c>
      <c r="H11" s="161">
        <v>53.47</v>
      </c>
      <c r="I11" s="162">
        <v>69.8</v>
      </c>
      <c r="J11" s="103">
        <v>0</v>
      </c>
      <c r="K11" s="158">
        <v>134.8</v>
      </c>
      <c r="L11" s="103">
        <v>0</v>
      </c>
      <c r="M11" s="103">
        <f>J11+L11</f>
        <v>0</v>
      </c>
      <c r="N11" s="160">
        <f>I11+M11</f>
        <v>69.8</v>
      </c>
    </row>
    <row r="12" spans="1:14" s="140" customFormat="1" ht="37.5" customHeight="1">
      <c r="A12" s="135">
        <v>3</v>
      </c>
      <c r="B12" s="108" t="s">
        <v>94</v>
      </c>
      <c r="C12" s="100" t="s">
        <v>95</v>
      </c>
      <c r="D12" s="111" t="s">
        <v>156</v>
      </c>
      <c r="E12" s="99" t="s">
        <v>157</v>
      </c>
      <c r="F12" s="100" t="s">
        <v>97</v>
      </c>
      <c r="G12" s="102" t="s">
        <v>98</v>
      </c>
      <c r="H12" s="158">
        <v>61.67</v>
      </c>
      <c r="I12" s="159">
        <v>57.5</v>
      </c>
      <c r="J12" s="103">
        <v>20</v>
      </c>
      <c r="K12" s="158">
        <v>144.7</v>
      </c>
      <c r="L12" s="103">
        <v>0</v>
      </c>
      <c r="M12" s="103">
        <f>J12+L12</f>
        <v>20</v>
      </c>
      <c r="N12" s="160">
        <f>I12+M12</f>
        <v>77.5</v>
      </c>
    </row>
    <row r="13" spans="1:14" s="140" customFormat="1" ht="37.5" customHeight="1">
      <c r="A13" s="135">
        <v>4</v>
      </c>
      <c r="B13" s="112" t="s">
        <v>90</v>
      </c>
      <c r="C13" s="110">
        <v>1994</v>
      </c>
      <c r="D13" s="30" t="s">
        <v>91</v>
      </c>
      <c r="E13" s="102" t="s">
        <v>161</v>
      </c>
      <c r="F13" s="100"/>
      <c r="G13" s="102" t="s">
        <v>98</v>
      </c>
      <c r="H13" s="158">
        <v>54.58</v>
      </c>
      <c r="I13" s="159">
        <v>68.1</v>
      </c>
      <c r="J13" s="103">
        <v>20</v>
      </c>
      <c r="K13" s="158">
        <v>126.5</v>
      </c>
      <c r="L13" s="103">
        <v>0</v>
      </c>
      <c r="M13" s="103">
        <f>J13+L13</f>
        <v>20</v>
      </c>
      <c r="N13" s="160">
        <f>I13+M13</f>
        <v>88.1</v>
      </c>
    </row>
    <row r="14" spans="1:14" s="140" customFormat="1" ht="37.5" customHeight="1">
      <c r="A14" s="135">
        <v>5</v>
      </c>
      <c r="B14" s="108" t="s">
        <v>22</v>
      </c>
      <c r="C14" s="100" t="s">
        <v>23</v>
      </c>
      <c r="D14" s="111" t="s">
        <v>17</v>
      </c>
      <c r="E14" s="99" t="s">
        <v>170</v>
      </c>
      <c r="F14" s="100" t="s">
        <v>26</v>
      </c>
      <c r="G14" s="99" t="s">
        <v>21</v>
      </c>
      <c r="H14" s="158">
        <v>39.86</v>
      </c>
      <c r="I14" s="159">
        <v>90.2</v>
      </c>
      <c r="J14" s="103">
        <v>40</v>
      </c>
      <c r="K14" s="158">
        <v>191</v>
      </c>
      <c r="L14" s="103">
        <v>41</v>
      </c>
      <c r="M14" s="103">
        <f>J14+L14</f>
        <v>81</v>
      </c>
      <c r="N14" s="160">
        <f>I14+M14</f>
        <v>171.2</v>
      </c>
    </row>
    <row r="15" spans="1:14" s="140" customFormat="1" ht="37.5" customHeight="1">
      <c r="A15" s="135"/>
      <c r="B15" s="112" t="s">
        <v>109</v>
      </c>
      <c r="C15" s="110">
        <v>1987</v>
      </c>
      <c r="D15" s="101" t="s">
        <v>156</v>
      </c>
      <c r="E15" s="102" t="s">
        <v>160</v>
      </c>
      <c r="F15" s="100" t="s">
        <v>111</v>
      </c>
      <c r="G15" s="102" t="s">
        <v>98</v>
      </c>
      <c r="H15" s="158">
        <v>55.42</v>
      </c>
      <c r="I15" s="159">
        <v>66.9</v>
      </c>
      <c r="J15" s="163" t="s">
        <v>189</v>
      </c>
      <c r="K15" s="158"/>
      <c r="L15" s="103"/>
      <c r="M15" s="103" t="s">
        <v>190</v>
      </c>
      <c r="N15" s="164" t="s">
        <v>190</v>
      </c>
    </row>
    <row r="16" spans="1:14" s="140" customFormat="1" ht="37.5" customHeight="1">
      <c r="A16" s="135"/>
      <c r="B16" s="99" t="s">
        <v>165</v>
      </c>
      <c r="C16" s="100" t="s">
        <v>42</v>
      </c>
      <c r="D16" s="101" t="s">
        <v>166</v>
      </c>
      <c r="E16" s="99" t="s">
        <v>167</v>
      </c>
      <c r="F16" s="100" t="s">
        <v>121</v>
      </c>
      <c r="G16" s="102" t="s">
        <v>98</v>
      </c>
      <c r="H16" s="158">
        <v>51.11</v>
      </c>
      <c r="I16" s="159">
        <v>73.3</v>
      </c>
      <c r="J16" s="163" t="s">
        <v>189</v>
      </c>
      <c r="K16" s="158"/>
      <c r="L16" s="103"/>
      <c r="M16" s="103" t="s">
        <v>190</v>
      </c>
      <c r="N16" s="160" t="s">
        <v>190</v>
      </c>
    </row>
    <row r="17" spans="1:14" s="140" customFormat="1" ht="37.5" customHeight="1">
      <c r="A17" s="135"/>
      <c r="B17" s="108" t="s">
        <v>22</v>
      </c>
      <c r="C17" s="100" t="s">
        <v>23</v>
      </c>
      <c r="D17" s="101" t="s">
        <v>17</v>
      </c>
      <c r="E17" s="99" t="s">
        <v>168</v>
      </c>
      <c r="F17" s="100" t="s">
        <v>19</v>
      </c>
      <c r="G17" s="102" t="s">
        <v>21</v>
      </c>
      <c r="H17" s="158">
        <v>45.42</v>
      </c>
      <c r="I17" s="159">
        <v>81.9</v>
      </c>
      <c r="J17" s="163" t="s">
        <v>191</v>
      </c>
      <c r="K17" s="158"/>
      <c r="L17" s="103"/>
      <c r="M17" s="103" t="s">
        <v>190</v>
      </c>
      <c r="N17" s="160" t="s">
        <v>190</v>
      </c>
    </row>
    <row r="18" spans="1:14" s="140" customFormat="1" ht="37.5" customHeight="1">
      <c r="A18" s="135"/>
      <c r="B18" s="108" t="s">
        <v>27</v>
      </c>
      <c r="C18" s="100" t="s">
        <v>28</v>
      </c>
      <c r="D18" s="101"/>
      <c r="E18" s="99" t="s">
        <v>169</v>
      </c>
      <c r="F18" s="100" t="s">
        <v>30</v>
      </c>
      <c r="G18" s="102" t="s">
        <v>21</v>
      </c>
      <c r="H18" s="158">
        <v>45.28</v>
      </c>
      <c r="I18" s="159">
        <v>82.1</v>
      </c>
      <c r="J18" s="163" t="s">
        <v>192</v>
      </c>
      <c r="K18" s="158"/>
      <c r="L18" s="103"/>
      <c r="M18" s="103" t="s">
        <v>190</v>
      </c>
      <c r="N18" s="164" t="s">
        <v>190</v>
      </c>
    </row>
    <row r="19" spans="1:14" s="140" customFormat="1" ht="37.5" customHeight="1">
      <c r="A19" s="135"/>
      <c r="B19" s="115" t="s">
        <v>193</v>
      </c>
      <c r="C19" s="114" t="s">
        <v>50</v>
      </c>
      <c r="D19" s="101" t="s">
        <v>91</v>
      </c>
      <c r="E19" s="115" t="s">
        <v>164</v>
      </c>
      <c r="F19" s="100" t="s">
        <v>19</v>
      </c>
      <c r="G19" s="102" t="s">
        <v>98</v>
      </c>
      <c r="H19" s="158">
        <v>52.36</v>
      </c>
      <c r="I19" s="159">
        <v>71.5</v>
      </c>
      <c r="J19" s="163" t="s">
        <v>194</v>
      </c>
      <c r="K19" s="158"/>
      <c r="L19" s="103"/>
      <c r="M19" s="103" t="s">
        <v>190</v>
      </c>
      <c r="N19" s="160" t="s">
        <v>190</v>
      </c>
    </row>
    <row r="20" spans="1:14" s="50" customFormat="1" ht="9.75" customHeight="1">
      <c r="A20" s="61"/>
      <c r="B20" s="62"/>
      <c r="C20" s="62"/>
      <c r="D20" s="63"/>
      <c r="E20" s="62"/>
      <c r="F20" s="63"/>
      <c r="G20" s="64"/>
      <c r="H20" s="62"/>
      <c r="I20" s="69"/>
      <c r="J20" s="65"/>
      <c r="K20" s="62"/>
      <c r="L20" s="62"/>
      <c r="M20" s="64"/>
      <c r="N20" s="71"/>
    </row>
    <row r="21" spans="2:19" ht="15.75">
      <c r="B21" s="118" t="s">
        <v>133</v>
      </c>
      <c r="C21" s="119" t="s">
        <v>134</v>
      </c>
      <c r="D21" s="62"/>
      <c r="G21" s="49"/>
      <c r="H21" s="118" t="s">
        <v>178</v>
      </c>
      <c r="I21" s="141" t="s">
        <v>179</v>
      </c>
      <c r="N21" s="68"/>
      <c r="S21" s="120"/>
    </row>
    <row r="22" spans="2:19" ht="9.75" customHeight="1">
      <c r="B22" s="121"/>
      <c r="C22" s="142"/>
      <c r="D22" s="62"/>
      <c r="G22" s="49"/>
      <c r="H22" s="49"/>
      <c r="I22" s="49"/>
      <c r="N22" s="68"/>
      <c r="S22" s="120"/>
    </row>
    <row r="23" spans="1:19" s="49" customFormat="1" ht="15.75">
      <c r="A23" s="48"/>
      <c r="B23" s="122" t="s">
        <v>135</v>
      </c>
      <c r="C23" s="119" t="s">
        <v>136</v>
      </c>
      <c r="D23" s="62"/>
      <c r="I23" s="118"/>
      <c r="J23" s="165"/>
      <c r="K23" s="166"/>
      <c r="L23" s="165"/>
      <c r="M23" s="167"/>
      <c r="S23" s="120"/>
    </row>
    <row r="24" spans="1:19" s="49" customFormat="1" ht="9.75" customHeight="1">
      <c r="A24" s="48"/>
      <c r="C24" s="52"/>
      <c r="D24" s="62"/>
      <c r="E24" s="63"/>
      <c r="J24" s="65"/>
      <c r="K24" s="62"/>
      <c r="L24" s="62"/>
      <c r="M24" s="64"/>
      <c r="S24" s="120"/>
    </row>
    <row r="25" spans="3:19" s="121" customFormat="1" ht="15.75">
      <c r="C25" s="123" t="s">
        <v>137</v>
      </c>
      <c r="I25" s="124"/>
      <c r="J25" s="165"/>
      <c r="K25" s="166"/>
      <c r="L25" s="165"/>
      <c r="M25" s="167"/>
      <c r="S25" s="125"/>
    </row>
    <row r="26" spans="10:13" ht="15.75">
      <c r="J26" s="165"/>
      <c r="K26" s="166"/>
      <c r="L26" s="165"/>
      <c r="M26" s="167"/>
    </row>
    <row r="27" spans="10:13" ht="15.75">
      <c r="J27" s="165"/>
      <c r="K27" s="166"/>
      <c r="L27" s="165"/>
      <c r="M27" s="167"/>
    </row>
    <row r="28" spans="10:13" ht="15.75">
      <c r="J28" s="165"/>
      <c r="K28" s="166"/>
      <c r="L28" s="165"/>
      <c r="M28" s="167"/>
    </row>
    <row r="29" spans="10:13" ht="15.75">
      <c r="J29" s="165"/>
      <c r="K29" s="166"/>
      <c r="L29" s="165"/>
      <c r="M29" s="167"/>
    </row>
    <row r="30" spans="10:13" ht="15.75">
      <c r="J30" s="71"/>
      <c r="K30" s="50"/>
      <c r="L30" s="50"/>
      <c r="M30" s="50"/>
    </row>
    <row r="31" spans="10:13" ht="15.75">
      <c r="J31" s="49"/>
      <c r="K31" s="49"/>
      <c r="L31" s="49"/>
      <c r="M31" s="49"/>
    </row>
    <row r="32" spans="10:13" ht="15.75">
      <c r="J32" s="68"/>
      <c r="K32" s="49"/>
      <c r="L32" s="49"/>
      <c r="M32" s="49"/>
    </row>
    <row r="33" spans="10:13" ht="15.75">
      <c r="J33" s="49"/>
      <c r="K33" s="49"/>
      <c r="L33" s="49"/>
      <c r="M33" s="49"/>
    </row>
    <row r="34" spans="10:13" ht="15.75">
      <c r="J34" s="49"/>
      <c r="K34" s="49"/>
      <c r="L34" s="49"/>
      <c r="M34" s="49"/>
    </row>
    <row r="35" spans="10:13" ht="15.75">
      <c r="J35" s="121"/>
      <c r="K35" s="121"/>
      <c r="L35" s="121"/>
      <c r="M35" s="121"/>
    </row>
  </sheetData>
  <sheetProtection selectLockedCells="1" selectUnlockedCells="1"/>
  <mergeCells count="11">
    <mergeCell ref="A1:N1"/>
    <mergeCell ref="A3:N3"/>
    <mergeCell ref="A5:N5"/>
    <mergeCell ref="A7:A8"/>
    <mergeCell ref="B7:D7"/>
    <mergeCell ref="E7:F7"/>
    <mergeCell ref="G7:G8"/>
    <mergeCell ref="H7:I7"/>
    <mergeCell ref="J7:M7"/>
    <mergeCell ref="N7:N8"/>
    <mergeCell ref="K8:L8"/>
  </mergeCells>
  <printOptions horizontalCentered="1"/>
  <pageMargins left="0.39375" right="0.39375" top="0.5902777777777778" bottom="0.5902777777777778" header="0.5118055555555555" footer="0.39375"/>
  <pageSetup fitToHeight="0" fitToWidth="1" horizontalDpi="300" verticalDpi="300" orientation="landscape" paperSize="9"/>
  <headerFooter alignWithMargins="0">
    <oddFooter>&amp;RСтраница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view="pageBreakPreview" zoomScale="75" zoomScaleSheetLayoutView="75" workbookViewId="0" topLeftCell="A1">
      <pane ySplit="9" topLeftCell="A10" activePane="bottomLeft" state="frozen"/>
      <selection pane="topLeft" activeCell="A1" sqref="A1"/>
      <selection pane="bottomLeft" activeCell="O17" sqref="O17"/>
    </sheetView>
  </sheetViews>
  <sheetFormatPr defaultColWidth="9.140625" defaultRowHeight="12.75"/>
  <cols>
    <col min="1" max="1" width="4.7109375" style="48" customWidth="1"/>
    <col min="2" max="2" width="30.7109375" style="49" customWidth="1"/>
    <col min="3" max="3" width="6.7109375" style="50" customWidth="1"/>
    <col min="4" max="4" width="12.7109375" style="50" customWidth="1"/>
    <col min="5" max="5" width="20.7109375" style="49" customWidth="1"/>
    <col min="6" max="6" width="15.7109375" style="49" customWidth="1"/>
    <col min="7" max="7" width="25.7109375" style="51" customWidth="1"/>
    <col min="8" max="8" width="7.7109375" style="121" customWidth="1"/>
    <col min="9" max="9" width="7.7109375" style="143" customWidth="1"/>
    <col min="10" max="10" width="6.7109375" style="144" customWidth="1"/>
    <col min="11" max="11" width="8.421875" style="125" customWidth="1"/>
    <col min="12" max="12" width="6.7109375" style="144" customWidth="1"/>
    <col min="13" max="13" width="7.7109375" style="145" customWidth="1"/>
    <col min="14" max="14" width="6.7109375" style="144" customWidth="1"/>
    <col min="15" max="15" width="7.7109375" style="121" customWidth="1"/>
    <col min="16" max="16" width="7.7109375" style="168" customWidth="1"/>
    <col min="17" max="17" width="7.7109375" style="143" customWidth="1"/>
    <col min="18" max="18" width="7.7109375" style="58" customWidth="1"/>
    <col min="19" max="16384" width="9.140625" style="49" customWidth="1"/>
  </cols>
  <sheetData>
    <row r="1" spans="1:18" ht="22.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s="50" customFormat="1" ht="9.75" customHeight="1">
      <c r="A2" s="61"/>
      <c r="B2" s="62"/>
      <c r="C2" s="62"/>
      <c r="D2" s="63"/>
      <c r="E2" s="62"/>
      <c r="F2" s="63"/>
      <c r="G2" s="64"/>
      <c r="H2" s="62"/>
      <c r="I2" s="69"/>
      <c r="J2" s="65"/>
      <c r="K2" s="62"/>
      <c r="L2" s="62"/>
      <c r="M2" s="64"/>
      <c r="N2" s="65"/>
      <c r="O2" s="62"/>
      <c r="P2" s="62"/>
      <c r="Q2" s="69"/>
      <c r="R2" s="71"/>
    </row>
    <row r="3" spans="1:20" s="12" customFormat="1" ht="15" customHeight="1">
      <c r="A3" s="148" t="s">
        <v>180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9"/>
      <c r="T3" s="149"/>
    </row>
    <row r="4" spans="1:18" s="12" customFormat="1" ht="15" customHeight="1">
      <c r="A4" s="12" t="s">
        <v>2</v>
      </c>
      <c r="C4" s="73"/>
      <c r="D4" s="73"/>
      <c r="G4" s="150"/>
      <c r="H4" s="124"/>
      <c r="I4" s="14"/>
      <c r="J4" s="151"/>
      <c r="K4" s="152"/>
      <c r="L4" s="151"/>
      <c r="M4" s="124"/>
      <c r="N4" s="151"/>
      <c r="O4" s="124"/>
      <c r="P4" s="14"/>
      <c r="Q4" s="14"/>
      <c r="R4" s="14" t="s">
        <v>3</v>
      </c>
    </row>
    <row r="5" spans="1:18" s="12" customFormat="1" ht="15" customHeight="1">
      <c r="A5" s="78" t="s">
        <v>195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1:18" s="50" customFormat="1" ht="9.75" customHeight="1">
      <c r="A6" s="61"/>
      <c r="B6" s="62"/>
      <c r="C6" s="62"/>
      <c r="D6" s="63"/>
      <c r="E6" s="62"/>
      <c r="F6" s="63"/>
      <c r="G6" s="64"/>
      <c r="H6" s="62"/>
      <c r="I6" s="69"/>
      <c r="J6" s="65"/>
      <c r="K6" s="62"/>
      <c r="L6" s="62"/>
      <c r="M6" s="64"/>
      <c r="N6" s="65"/>
      <c r="O6" s="62"/>
      <c r="P6" s="62"/>
      <c r="Q6" s="69"/>
      <c r="R6" s="71"/>
    </row>
    <row r="7" spans="1:18" s="50" customFormat="1" ht="15.75">
      <c r="A7" s="81" t="s">
        <v>143</v>
      </c>
      <c r="B7" s="82" t="s">
        <v>5</v>
      </c>
      <c r="C7" s="82"/>
      <c r="D7" s="82"/>
      <c r="E7" s="82" t="s">
        <v>6</v>
      </c>
      <c r="F7" s="82"/>
      <c r="G7" s="83" t="s">
        <v>144</v>
      </c>
      <c r="H7" s="82" t="s">
        <v>183</v>
      </c>
      <c r="I7" s="82"/>
      <c r="J7" s="153" t="s">
        <v>184</v>
      </c>
      <c r="K7" s="153"/>
      <c r="L7" s="153"/>
      <c r="M7" s="153"/>
      <c r="N7" s="82" t="s">
        <v>196</v>
      </c>
      <c r="O7" s="82"/>
      <c r="P7" s="82"/>
      <c r="Q7" s="82"/>
      <c r="R7" s="154" t="s">
        <v>185</v>
      </c>
    </row>
    <row r="8" spans="1:18" s="50" customFormat="1" ht="24.75" customHeight="1">
      <c r="A8" s="81"/>
      <c r="B8" s="90" t="s">
        <v>8</v>
      </c>
      <c r="C8" s="91" t="s">
        <v>9</v>
      </c>
      <c r="D8" s="92" t="s">
        <v>11</v>
      </c>
      <c r="E8" s="90" t="s">
        <v>151</v>
      </c>
      <c r="F8" s="92" t="s">
        <v>13</v>
      </c>
      <c r="G8" s="83"/>
      <c r="H8" s="90" t="s">
        <v>153</v>
      </c>
      <c r="I8" s="155" t="s">
        <v>186</v>
      </c>
      <c r="J8" s="156" t="s">
        <v>186</v>
      </c>
      <c r="K8" s="91" t="s">
        <v>187</v>
      </c>
      <c r="L8" s="91"/>
      <c r="M8" s="155" t="s">
        <v>188</v>
      </c>
      <c r="N8" s="133" t="s">
        <v>186</v>
      </c>
      <c r="O8" s="91" t="s">
        <v>187</v>
      </c>
      <c r="P8" s="91"/>
      <c r="Q8" s="169" t="s">
        <v>188</v>
      </c>
      <c r="R8" s="154"/>
    </row>
    <row r="9" spans="1:18" s="50" customFormat="1" ht="9.75" customHeight="1">
      <c r="A9" s="61"/>
      <c r="B9" s="62"/>
      <c r="C9" s="62"/>
      <c r="D9" s="63"/>
      <c r="E9" s="62"/>
      <c r="F9" s="63"/>
      <c r="G9" s="64"/>
      <c r="H9" s="62"/>
      <c r="I9" s="69"/>
      <c r="J9" s="65"/>
      <c r="K9" s="62"/>
      <c r="L9" s="62"/>
      <c r="M9" s="64"/>
      <c r="N9" s="65"/>
      <c r="O9" s="62"/>
      <c r="P9" s="62"/>
      <c r="Q9" s="69"/>
      <c r="R9" s="71"/>
    </row>
    <row r="10" spans="1:18" s="140" customFormat="1" ht="29.25">
      <c r="A10" s="135">
        <v>1</v>
      </c>
      <c r="B10" s="99" t="s">
        <v>197</v>
      </c>
      <c r="C10" s="100" t="s">
        <v>50</v>
      </c>
      <c r="D10" s="157" t="s">
        <v>100</v>
      </c>
      <c r="E10" s="99" t="s">
        <v>158</v>
      </c>
      <c r="F10" s="100" t="s">
        <v>102</v>
      </c>
      <c r="G10" s="102" t="s">
        <v>98</v>
      </c>
      <c r="H10" s="170">
        <v>60.14</v>
      </c>
      <c r="I10" s="171">
        <v>59.8</v>
      </c>
      <c r="J10" s="103">
        <v>0</v>
      </c>
      <c r="K10" s="158">
        <v>145.9</v>
      </c>
      <c r="L10" s="103">
        <v>0</v>
      </c>
      <c r="M10" s="103">
        <f>J10+L10</f>
        <v>0</v>
      </c>
      <c r="N10" s="103">
        <v>4</v>
      </c>
      <c r="O10" s="158">
        <v>64</v>
      </c>
      <c r="P10" s="172">
        <v>0</v>
      </c>
      <c r="Q10" s="103">
        <f>N10+P10</f>
        <v>4</v>
      </c>
      <c r="R10" s="159">
        <f>I10+M10+Q10</f>
        <v>63.8</v>
      </c>
    </row>
    <row r="11" spans="1:18" s="140" customFormat="1" ht="29.25">
      <c r="A11" s="135">
        <v>2</v>
      </c>
      <c r="B11" s="108" t="s">
        <v>94</v>
      </c>
      <c r="C11" s="100" t="s">
        <v>95</v>
      </c>
      <c r="D11" s="100" t="s">
        <v>156</v>
      </c>
      <c r="E11" s="99" t="s">
        <v>157</v>
      </c>
      <c r="F11" s="100" t="s">
        <v>97</v>
      </c>
      <c r="G11" s="102" t="s">
        <v>98</v>
      </c>
      <c r="H11" s="173">
        <v>61.67</v>
      </c>
      <c r="I11" s="174">
        <v>57.5</v>
      </c>
      <c r="J11" s="103">
        <v>20</v>
      </c>
      <c r="K11" s="158">
        <v>144.7</v>
      </c>
      <c r="L11" s="103">
        <v>0</v>
      </c>
      <c r="M11" s="103">
        <f>J11+L11</f>
        <v>20</v>
      </c>
      <c r="N11" s="103">
        <v>8</v>
      </c>
      <c r="O11" s="158">
        <v>61.2</v>
      </c>
      <c r="P11" s="172">
        <v>0</v>
      </c>
      <c r="Q11" s="103">
        <f>N11+P11</f>
        <v>8</v>
      </c>
      <c r="R11" s="159">
        <f>I11+M11+Q11</f>
        <v>85.5</v>
      </c>
    </row>
    <row r="12" spans="1:18" s="140" customFormat="1" ht="29.25">
      <c r="A12" s="135" t="s">
        <v>162</v>
      </c>
      <c r="B12" s="109" t="s">
        <v>15</v>
      </c>
      <c r="C12" s="110">
        <v>1977</v>
      </c>
      <c r="D12" s="100" t="s">
        <v>17</v>
      </c>
      <c r="E12" s="102" t="s">
        <v>163</v>
      </c>
      <c r="F12" s="100" t="s">
        <v>19</v>
      </c>
      <c r="G12" s="102" t="s">
        <v>21</v>
      </c>
      <c r="H12" s="170">
        <v>53.47</v>
      </c>
      <c r="I12" s="171">
        <v>69.8</v>
      </c>
      <c r="J12" s="103">
        <v>0</v>
      </c>
      <c r="K12" s="158">
        <v>134.8</v>
      </c>
      <c r="L12" s="103">
        <v>0</v>
      </c>
      <c r="M12" s="103">
        <f aca="true" t="shared" si="0" ref="M12:M14">J12+L12</f>
        <v>0</v>
      </c>
      <c r="N12" s="103">
        <v>16</v>
      </c>
      <c r="O12" s="158">
        <v>62.1</v>
      </c>
      <c r="P12" s="172">
        <v>0</v>
      </c>
      <c r="Q12" s="103">
        <f>N12+P12</f>
        <v>16</v>
      </c>
      <c r="R12" s="159">
        <f aca="true" t="shared" si="1" ref="R12:R14">I12+M12+Q12</f>
        <v>85.8</v>
      </c>
    </row>
    <row r="13" spans="1:18" s="140" customFormat="1" ht="29.25">
      <c r="A13" s="135">
        <v>3</v>
      </c>
      <c r="B13" s="112" t="s">
        <v>90</v>
      </c>
      <c r="C13" s="110">
        <v>1994</v>
      </c>
      <c r="D13" s="175" t="s">
        <v>91</v>
      </c>
      <c r="E13" s="102" t="s">
        <v>161</v>
      </c>
      <c r="F13" s="100"/>
      <c r="G13" s="102" t="s">
        <v>98</v>
      </c>
      <c r="H13" s="173">
        <v>54.58</v>
      </c>
      <c r="I13" s="174">
        <v>68.1</v>
      </c>
      <c r="J13" s="103">
        <v>20</v>
      </c>
      <c r="K13" s="158">
        <v>126.5</v>
      </c>
      <c r="L13" s="103">
        <v>0</v>
      </c>
      <c r="M13" s="103">
        <f t="shared" si="0"/>
        <v>20</v>
      </c>
      <c r="N13" s="103">
        <v>0</v>
      </c>
      <c r="O13" s="158">
        <v>52.7</v>
      </c>
      <c r="P13" s="172">
        <v>0</v>
      </c>
      <c r="Q13" s="103">
        <f>N13+P13</f>
        <v>0</v>
      </c>
      <c r="R13" s="159">
        <f t="shared" si="1"/>
        <v>88.1</v>
      </c>
    </row>
    <row r="14" spans="1:18" s="140" customFormat="1" ht="29.25">
      <c r="A14" s="135">
        <v>4</v>
      </c>
      <c r="B14" s="108" t="s">
        <v>22</v>
      </c>
      <c r="C14" s="100" t="s">
        <v>23</v>
      </c>
      <c r="D14" s="111" t="s">
        <v>17</v>
      </c>
      <c r="E14" s="99" t="s">
        <v>170</v>
      </c>
      <c r="F14" s="100" t="s">
        <v>26</v>
      </c>
      <c r="G14" s="99" t="s">
        <v>21</v>
      </c>
      <c r="H14" s="173">
        <v>39.86</v>
      </c>
      <c r="I14" s="174">
        <v>90.2</v>
      </c>
      <c r="J14" s="103">
        <v>40</v>
      </c>
      <c r="K14" s="158">
        <v>191</v>
      </c>
      <c r="L14" s="103">
        <v>41</v>
      </c>
      <c r="M14" s="103">
        <f t="shared" si="0"/>
        <v>81</v>
      </c>
      <c r="N14" s="103">
        <v>4</v>
      </c>
      <c r="O14" s="158">
        <v>62.4</v>
      </c>
      <c r="P14" s="172">
        <v>0</v>
      </c>
      <c r="Q14" s="103">
        <f>N14+P14</f>
        <v>4</v>
      </c>
      <c r="R14" s="159">
        <f t="shared" si="1"/>
        <v>175.2</v>
      </c>
    </row>
    <row r="15" spans="1:18" s="140" customFormat="1" ht="29.25">
      <c r="A15" s="135"/>
      <c r="B15" s="112" t="s">
        <v>109</v>
      </c>
      <c r="C15" s="110">
        <v>1987</v>
      </c>
      <c r="D15" s="101" t="s">
        <v>156</v>
      </c>
      <c r="E15" s="102" t="s">
        <v>160</v>
      </c>
      <c r="F15" s="100" t="s">
        <v>111</v>
      </c>
      <c r="G15" s="102" t="s">
        <v>98</v>
      </c>
      <c r="H15" s="173">
        <v>55.42</v>
      </c>
      <c r="I15" s="174">
        <v>66.9</v>
      </c>
      <c r="J15" s="163" t="s">
        <v>189</v>
      </c>
      <c r="K15" s="158"/>
      <c r="L15" s="103"/>
      <c r="M15" s="103" t="s">
        <v>190</v>
      </c>
      <c r="N15" s="176"/>
      <c r="O15" s="177"/>
      <c r="P15" s="178"/>
      <c r="Q15" s="179"/>
      <c r="R15" s="180"/>
    </row>
    <row r="16" spans="1:18" s="140" customFormat="1" ht="29.25">
      <c r="A16" s="135"/>
      <c r="B16" s="99" t="s">
        <v>165</v>
      </c>
      <c r="C16" s="100" t="s">
        <v>42</v>
      </c>
      <c r="D16" s="101" t="s">
        <v>166</v>
      </c>
      <c r="E16" s="99" t="s">
        <v>167</v>
      </c>
      <c r="F16" s="100" t="s">
        <v>121</v>
      </c>
      <c r="G16" s="102" t="s">
        <v>98</v>
      </c>
      <c r="H16" s="173">
        <v>51.11</v>
      </c>
      <c r="I16" s="174">
        <v>73.3</v>
      </c>
      <c r="J16" s="163" t="s">
        <v>189</v>
      </c>
      <c r="K16" s="158"/>
      <c r="L16" s="103"/>
      <c r="M16" s="103" t="s">
        <v>190</v>
      </c>
      <c r="N16" s="181"/>
      <c r="O16" s="182"/>
      <c r="P16" s="183"/>
      <c r="Q16" s="184"/>
      <c r="R16" s="185"/>
    </row>
    <row r="17" spans="1:18" s="140" customFormat="1" ht="29.25">
      <c r="A17" s="135"/>
      <c r="B17" s="108" t="s">
        <v>22</v>
      </c>
      <c r="C17" s="100" t="s">
        <v>23</v>
      </c>
      <c r="D17" s="101" t="s">
        <v>17</v>
      </c>
      <c r="E17" s="99" t="s">
        <v>168</v>
      </c>
      <c r="F17" s="100" t="s">
        <v>19</v>
      </c>
      <c r="G17" s="102" t="s">
        <v>21</v>
      </c>
      <c r="H17" s="173">
        <v>45.42</v>
      </c>
      <c r="I17" s="174">
        <v>81.9</v>
      </c>
      <c r="J17" s="163" t="s">
        <v>191</v>
      </c>
      <c r="K17" s="158"/>
      <c r="L17" s="103"/>
      <c r="M17" s="103" t="s">
        <v>190</v>
      </c>
      <c r="N17" s="181"/>
      <c r="O17" s="182"/>
      <c r="P17" s="183"/>
      <c r="Q17" s="184"/>
      <c r="R17" s="185"/>
    </row>
    <row r="18" spans="1:18" s="140" customFormat="1" ht="29.25">
      <c r="A18" s="135"/>
      <c r="B18" s="108" t="s">
        <v>27</v>
      </c>
      <c r="C18" s="100" t="s">
        <v>28</v>
      </c>
      <c r="D18" s="101"/>
      <c r="E18" s="99" t="s">
        <v>169</v>
      </c>
      <c r="F18" s="100" t="s">
        <v>30</v>
      </c>
      <c r="G18" s="102" t="s">
        <v>21</v>
      </c>
      <c r="H18" s="173">
        <v>45.28</v>
      </c>
      <c r="I18" s="174">
        <v>82.1</v>
      </c>
      <c r="J18" s="163" t="s">
        <v>192</v>
      </c>
      <c r="K18" s="158"/>
      <c r="L18" s="103"/>
      <c r="M18" s="103" t="s">
        <v>190</v>
      </c>
      <c r="N18" s="181"/>
      <c r="O18" s="182"/>
      <c r="P18" s="183"/>
      <c r="Q18" s="184"/>
      <c r="R18" s="185"/>
    </row>
    <row r="19" spans="1:18" s="140" customFormat="1" ht="29.25">
      <c r="A19" s="135"/>
      <c r="B19" s="115" t="s">
        <v>193</v>
      </c>
      <c r="C19" s="114" t="s">
        <v>50</v>
      </c>
      <c r="D19" s="101" t="s">
        <v>91</v>
      </c>
      <c r="E19" s="115" t="s">
        <v>164</v>
      </c>
      <c r="F19" s="100" t="s">
        <v>19</v>
      </c>
      <c r="G19" s="102" t="s">
        <v>98</v>
      </c>
      <c r="H19" s="173">
        <v>52.36</v>
      </c>
      <c r="I19" s="174">
        <v>71.5</v>
      </c>
      <c r="J19" s="163" t="s">
        <v>194</v>
      </c>
      <c r="K19" s="158"/>
      <c r="L19" s="103"/>
      <c r="M19" s="103" t="s">
        <v>190</v>
      </c>
      <c r="N19" s="181"/>
      <c r="O19" s="182"/>
      <c r="P19" s="183"/>
      <c r="Q19" s="184"/>
      <c r="R19" s="185"/>
    </row>
    <row r="20" spans="1:18" s="50" customFormat="1" ht="9.75" customHeight="1">
      <c r="A20" s="61"/>
      <c r="B20" s="62"/>
      <c r="C20" s="62"/>
      <c r="D20" s="63"/>
      <c r="E20" s="62"/>
      <c r="F20" s="63"/>
      <c r="G20" s="64"/>
      <c r="H20" s="62"/>
      <c r="I20" s="69"/>
      <c r="J20" s="65"/>
      <c r="K20" s="62"/>
      <c r="L20" s="62"/>
      <c r="M20" s="64"/>
      <c r="N20" s="65"/>
      <c r="O20" s="62"/>
      <c r="P20" s="62"/>
      <c r="Q20" s="69"/>
      <c r="R20" s="71"/>
    </row>
    <row r="21" spans="1:8" ht="15.75">
      <c r="A21" s="186">
        <v>10</v>
      </c>
      <c r="B21" s="49" t="s">
        <v>198</v>
      </c>
      <c r="G21" s="49"/>
      <c r="H21" s="49"/>
    </row>
    <row r="22" spans="1:8" ht="15.75">
      <c r="A22" s="186">
        <v>5</v>
      </c>
      <c r="B22" s="49" t="s">
        <v>199</v>
      </c>
      <c r="G22" s="49"/>
      <c r="H22" s="49"/>
    </row>
    <row r="23" spans="1:19" ht="15.75">
      <c r="A23" s="186">
        <v>5</v>
      </c>
      <c r="B23" s="49" t="s">
        <v>200</v>
      </c>
      <c r="G23" s="49"/>
      <c r="H23" s="49"/>
      <c r="I23" s="187"/>
      <c r="J23" s="165"/>
      <c r="K23" s="166"/>
      <c r="L23" s="165"/>
      <c r="M23" s="167"/>
      <c r="N23" s="165"/>
      <c r="O23" s="188"/>
      <c r="P23" s="189"/>
      <c r="Q23" s="187"/>
      <c r="S23" s="49" t="s">
        <v>132</v>
      </c>
    </row>
    <row r="24" spans="1:18" s="50" customFormat="1" ht="9.75" customHeight="1">
      <c r="A24" s="61"/>
      <c r="B24" s="62"/>
      <c r="C24" s="62"/>
      <c r="D24" s="63"/>
      <c r="E24" s="62"/>
      <c r="F24" s="63"/>
      <c r="G24" s="64"/>
      <c r="H24" s="62"/>
      <c r="I24" s="69"/>
      <c r="J24" s="65"/>
      <c r="K24" s="62"/>
      <c r="L24" s="62"/>
      <c r="M24" s="64"/>
      <c r="N24" s="65"/>
      <c r="O24" s="62"/>
      <c r="P24" s="62"/>
      <c r="Q24" s="69"/>
      <c r="R24" s="71"/>
    </row>
    <row r="25" spans="1:17" ht="15.75">
      <c r="A25" s="186"/>
      <c r="B25" s="121" t="s">
        <v>201</v>
      </c>
      <c r="C25" s="51" t="s">
        <v>134</v>
      </c>
      <c r="G25" s="121"/>
      <c r="H25" s="51"/>
      <c r="I25" s="187"/>
      <c r="J25" s="165"/>
      <c r="K25" s="166"/>
      <c r="L25" s="165"/>
      <c r="M25" s="167"/>
      <c r="N25" s="165"/>
      <c r="O25" s="188"/>
      <c r="P25" s="189"/>
      <c r="Q25" s="187"/>
    </row>
    <row r="26" spans="1:17" ht="15.75">
      <c r="A26" s="186"/>
      <c r="B26" s="121"/>
      <c r="C26" s="51" t="s">
        <v>179</v>
      </c>
      <c r="G26" s="121"/>
      <c r="H26" s="190"/>
      <c r="I26" s="187"/>
      <c r="J26" s="165"/>
      <c r="K26" s="166"/>
      <c r="L26" s="165"/>
      <c r="M26" s="167"/>
      <c r="N26" s="165"/>
      <c r="O26" s="188"/>
      <c r="P26" s="189"/>
      <c r="Q26" s="187"/>
    </row>
    <row r="27" spans="1:17" ht="15.75">
      <c r="A27" s="186"/>
      <c r="B27" s="121"/>
      <c r="C27" s="51" t="s">
        <v>136</v>
      </c>
      <c r="G27" s="121"/>
      <c r="H27" s="190"/>
      <c r="I27" s="187"/>
      <c r="J27" s="165"/>
      <c r="K27" s="166"/>
      <c r="L27" s="165"/>
      <c r="M27" s="167"/>
      <c r="N27" s="165"/>
      <c r="O27" s="188"/>
      <c r="P27" s="189"/>
      <c r="Q27" s="187"/>
    </row>
    <row r="28" spans="1:17" ht="15.75">
      <c r="A28" s="186"/>
      <c r="C28" s="190"/>
      <c r="G28" s="121" t="s">
        <v>202</v>
      </c>
      <c r="H28" s="141" t="s">
        <v>179</v>
      </c>
      <c r="I28" s="187"/>
      <c r="J28" s="165"/>
      <c r="K28" s="166"/>
      <c r="L28" s="165"/>
      <c r="M28" s="167"/>
      <c r="N28" s="165"/>
      <c r="O28" s="188"/>
      <c r="P28" s="189"/>
      <c r="Q28" s="187"/>
    </row>
    <row r="29" spans="1:17" ht="15.75">
      <c r="A29" s="186"/>
      <c r="C29" s="190"/>
      <c r="G29" s="121"/>
      <c r="H29" s="190"/>
      <c r="I29" s="187"/>
      <c r="J29" s="165"/>
      <c r="K29" s="166"/>
      <c r="L29" s="165"/>
      <c r="M29" s="167"/>
      <c r="N29" s="165"/>
      <c r="O29" s="188"/>
      <c r="P29" s="189"/>
      <c r="Q29" s="187"/>
    </row>
    <row r="30" spans="1:17" s="50" customFormat="1" ht="9.75" customHeight="1">
      <c r="A30" s="61"/>
      <c r="B30" s="62"/>
      <c r="C30" s="62"/>
      <c r="D30" s="63"/>
      <c r="E30" s="62"/>
      <c r="F30" s="63"/>
      <c r="G30" s="64"/>
      <c r="H30" s="62"/>
      <c r="I30" s="69"/>
      <c r="J30" s="71"/>
      <c r="N30" s="65"/>
      <c r="O30" s="62"/>
      <c r="P30" s="62"/>
      <c r="Q30" s="69"/>
    </row>
    <row r="31" spans="1:14" s="49" customFormat="1" ht="15.75">
      <c r="A31" s="48"/>
      <c r="B31" s="118" t="s">
        <v>133</v>
      </c>
      <c r="C31" s="141" t="s">
        <v>134</v>
      </c>
      <c r="D31" s="62"/>
      <c r="I31" s="118"/>
      <c r="J31" s="141"/>
      <c r="M31" s="51"/>
      <c r="N31" s="144"/>
    </row>
    <row r="32" spans="1:19" s="49" customFormat="1" ht="9.75" customHeight="1">
      <c r="A32" s="48"/>
      <c r="B32" s="121"/>
      <c r="C32" s="142"/>
      <c r="D32" s="62"/>
      <c r="J32" s="68"/>
      <c r="Q32" s="69"/>
      <c r="S32" s="120"/>
    </row>
    <row r="33" spans="1:19" s="49" customFormat="1" ht="15.75">
      <c r="A33" s="48"/>
      <c r="B33" s="122" t="s">
        <v>135</v>
      </c>
      <c r="C33" s="141" t="s">
        <v>136</v>
      </c>
      <c r="D33" s="62"/>
      <c r="I33" s="118"/>
      <c r="S33" s="120"/>
    </row>
    <row r="34" spans="1:19" s="49" customFormat="1" ht="9.75" customHeight="1">
      <c r="A34" s="48"/>
      <c r="C34" s="52"/>
      <c r="D34" s="62"/>
      <c r="E34" s="63"/>
      <c r="S34" s="120"/>
    </row>
    <row r="35" spans="3:19" s="121" customFormat="1" ht="15.75">
      <c r="C35" s="123" t="s">
        <v>137</v>
      </c>
      <c r="I35" s="124"/>
      <c r="S35" s="125"/>
    </row>
  </sheetData>
  <sheetProtection selectLockedCells="1" selectUnlockedCells="1"/>
  <mergeCells count="13">
    <mergeCell ref="A1:R1"/>
    <mergeCell ref="A3:R3"/>
    <mergeCell ref="A5:R5"/>
    <mergeCell ref="A7:A8"/>
    <mergeCell ref="B7:D7"/>
    <mergeCell ref="E7:F7"/>
    <mergeCell ref="G7:G8"/>
    <mergeCell ref="H7:I7"/>
    <mergeCell ref="J7:M7"/>
    <mergeCell ref="N7:Q7"/>
    <mergeCell ref="R7:R8"/>
    <mergeCell ref="K8:L8"/>
    <mergeCell ref="O8:P8"/>
  </mergeCells>
  <printOptions horizontalCentered="1"/>
  <pageMargins left="0.39375" right="0.39375" top="0.5902777777777778" bottom="0.5902777777777778" header="0.5118055555555555" footer="0.39375"/>
  <pageSetup fitToHeight="0" fitToWidth="1" horizontalDpi="300" verticalDpi="300" orientation="landscape" paperSize="9"/>
  <headerFooter alignWithMargins="0">
    <oddFooter>&amp;RСтраница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view="pageBreakPreview" zoomScaleNormal="60" zoomScaleSheetLayoutView="100" workbookViewId="0" topLeftCell="A13">
      <selection activeCell="D38" sqref="D38"/>
    </sheetView>
  </sheetViews>
  <sheetFormatPr defaultColWidth="9.140625" defaultRowHeight="12.75"/>
  <cols>
    <col min="1" max="1" width="3.7109375" style="191" customWidth="1"/>
    <col min="2" max="2" width="21.28125" style="191" customWidth="1"/>
    <col min="3" max="3" width="6.7109375" style="191" customWidth="1"/>
    <col min="4" max="4" width="10.7109375" style="191" customWidth="1"/>
    <col min="5" max="5" width="42.421875" style="191" customWidth="1"/>
    <col min="6" max="6" width="10.57421875" style="191" customWidth="1"/>
    <col min="7" max="7" width="16.57421875" style="191" customWidth="1"/>
    <col min="8" max="8" width="19.140625" style="191" customWidth="1"/>
    <col min="9" max="9" width="4.28125" style="191" customWidth="1"/>
    <col min="10" max="10" width="6.7109375" style="191" customWidth="1"/>
    <col min="11" max="11" width="3.7109375" style="191" customWidth="1"/>
    <col min="12" max="12" width="4.28125" style="191" customWidth="1"/>
    <col min="13" max="13" width="6.7109375" style="191" customWidth="1"/>
    <col min="14" max="14" width="3.7109375" style="191" customWidth="1"/>
    <col min="15" max="15" width="4.28125" style="191" customWidth="1"/>
    <col min="16" max="16" width="6.7109375" style="191" customWidth="1"/>
    <col min="17" max="18" width="3.7109375" style="191" customWidth="1"/>
    <col min="19" max="19" width="5.00390625" style="191" customWidth="1"/>
    <col min="20" max="20" width="6.421875" style="191" customWidth="1"/>
    <col min="21" max="21" width="4.421875" style="191" customWidth="1"/>
    <col min="22" max="22" width="8.7109375" style="191" customWidth="1"/>
    <col min="23" max="23" width="3.7109375" style="191" customWidth="1"/>
    <col min="24" max="24" width="21.28125" style="191" customWidth="1"/>
    <col min="25" max="25" width="6.7109375" style="191" customWidth="1"/>
    <col min="26" max="26" width="10.7109375" style="191" customWidth="1"/>
    <col min="27" max="27" width="40.7109375" style="191" customWidth="1"/>
    <col min="28" max="28" width="10.57421875" style="191" customWidth="1"/>
    <col min="29" max="29" width="16.57421875" style="191" customWidth="1"/>
    <col min="30" max="30" width="19.140625" style="191" customWidth="1"/>
    <col min="31" max="31" width="4.28125" style="191" customWidth="1"/>
    <col min="32" max="32" width="6.7109375" style="191" customWidth="1"/>
    <col min="33" max="33" width="3.7109375" style="191" customWidth="1"/>
    <col min="34" max="34" width="4.28125" style="191" customWidth="1"/>
    <col min="35" max="35" width="6.7109375" style="191" customWidth="1"/>
    <col min="36" max="36" width="3.7109375" style="191" customWidth="1"/>
    <col min="37" max="37" width="4.28125" style="191" customWidth="1"/>
    <col min="38" max="38" width="6.7109375" style="191" customWidth="1"/>
    <col min="39" max="40" width="3.7109375" style="191" customWidth="1"/>
    <col min="41" max="41" width="5.00390625" style="191" customWidth="1"/>
    <col min="42" max="42" width="6.421875" style="191" customWidth="1"/>
    <col min="43" max="43" width="4.421875" style="191" customWidth="1"/>
    <col min="44" max="16384" width="8.7109375" style="191" customWidth="1"/>
  </cols>
  <sheetData>
    <row r="1" spans="1:21" ht="44.2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</row>
    <row r="2" spans="1:21" ht="18">
      <c r="A2" s="193" t="s">
        <v>203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</row>
    <row r="3" spans="1:21" ht="18">
      <c r="A3" s="194" t="s">
        <v>204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</row>
    <row r="4" spans="1:21" ht="22.5">
      <c r="A4" s="195" t="s">
        <v>205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</row>
    <row r="5" spans="1:21" ht="18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</row>
    <row r="6" spans="1:21" ht="18" customHeight="1">
      <c r="A6" s="197"/>
      <c r="B6" s="198" t="s">
        <v>206</v>
      </c>
      <c r="C6" s="198"/>
      <c r="D6" s="199"/>
      <c r="E6" s="200" t="s">
        <v>207</v>
      </c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</row>
    <row r="7" spans="1:21" ht="15.75">
      <c r="A7" s="12" t="s">
        <v>2</v>
      </c>
      <c r="B7" s="201"/>
      <c r="C7" s="201"/>
      <c r="D7" s="201"/>
      <c r="E7" s="202"/>
      <c r="F7" s="202"/>
      <c r="G7" s="203"/>
      <c r="H7" s="201"/>
      <c r="I7" s="202"/>
      <c r="J7" s="202"/>
      <c r="K7" s="202"/>
      <c r="L7" s="202"/>
      <c r="M7" s="202"/>
      <c r="N7" s="202"/>
      <c r="O7" s="202"/>
      <c r="P7" s="202"/>
      <c r="Q7" s="204"/>
      <c r="R7" s="205"/>
      <c r="S7" s="205"/>
      <c r="T7" s="205"/>
      <c r="U7" s="14" t="s">
        <v>208</v>
      </c>
    </row>
    <row r="8" spans="1:21" ht="23.25" customHeight="1">
      <c r="A8" s="206" t="s">
        <v>143</v>
      </c>
      <c r="B8" s="207" t="s">
        <v>209</v>
      </c>
      <c r="C8" s="208" t="s">
        <v>210</v>
      </c>
      <c r="D8" s="209" t="s">
        <v>211</v>
      </c>
      <c r="E8" s="207" t="s">
        <v>212</v>
      </c>
      <c r="F8" s="209" t="s">
        <v>213</v>
      </c>
      <c r="G8" s="209" t="s">
        <v>214</v>
      </c>
      <c r="H8" s="209" t="s">
        <v>215</v>
      </c>
      <c r="I8" s="210" t="s">
        <v>145</v>
      </c>
      <c r="J8" s="210"/>
      <c r="K8" s="210"/>
      <c r="L8" s="211" t="s">
        <v>146</v>
      </c>
      <c r="M8" s="211"/>
      <c r="N8" s="211"/>
      <c r="O8" s="210" t="s">
        <v>147</v>
      </c>
      <c r="P8" s="210"/>
      <c r="Q8" s="210"/>
      <c r="R8" s="212" t="s">
        <v>216</v>
      </c>
      <c r="S8" s="213" t="s">
        <v>217</v>
      </c>
      <c r="T8" s="214" t="s">
        <v>218</v>
      </c>
      <c r="U8" s="214" t="s">
        <v>219</v>
      </c>
    </row>
    <row r="9" spans="1:21" ht="39.75" customHeight="1">
      <c r="A9" s="206"/>
      <c r="B9" s="207"/>
      <c r="C9" s="208"/>
      <c r="D9" s="209"/>
      <c r="E9" s="207"/>
      <c r="F9" s="209"/>
      <c r="G9" s="209"/>
      <c r="H9" s="209"/>
      <c r="I9" s="215" t="s">
        <v>220</v>
      </c>
      <c r="J9" s="216" t="s">
        <v>153</v>
      </c>
      <c r="K9" s="215" t="s">
        <v>143</v>
      </c>
      <c r="L9" s="217" t="s">
        <v>220</v>
      </c>
      <c r="M9" s="216" t="s">
        <v>153</v>
      </c>
      <c r="N9" s="215" t="s">
        <v>143</v>
      </c>
      <c r="O9" s="217" t="s">
        <v>220</v>
      </c>
      <c r="P9" s="216" t="s">
        <v>153</v>
      </c>
      <c r="Q9" s="215" t="s">
        <v>143</v>
      </c>
      <c r="R9" s="212"/>
      <c r="S9" s="213"/>
      <c r="T9" s="214"/>
      <c r="U9" s="214"/>
    </row>
    <row r="10" spans="1:21" ht="41.25" customHeight="1">
      <c r="A10" s="218">
        <v>1</v>
      </c>
      <c r="B10" s="219" t="s">
        <v>126</v>
      </c>
      <c r="C10" s="220" t="s">
        <v>16</v>
      </c>
      <c r="D10" s="157">
        <v>660028</v>
      </c>
      <c r="E10" s="221" t="s">
        <v>221</v>
      </c>
      <c r="F10" s="222" t="s">
        <v>128</v>
      </c>
      <c r="G10" s="223" t="s">
        <v>38</v>
      </c>
      <c r="H10" s="224" t="s">
        <v>39</v>
      </c>
      <c r="I10" s="225">
        <v>228</v>
      </c>
      <c r="J10" s="226">
        <f>I10/3.8</f>
        <v>60</v>
      </c>
      <c r="K10" s="227">
        <v>1</v>
      </c>
      <c r="L10" s="225">
        <v>224</v>
      </c>
      <c r="M10" s="226">
        <f>L10/3.8</f>
        <v>58.94736842105264</v>
      </c>
      <c r="N10" s="227">
        <v>1</v>
      </c>
      <c r="O10" s="225">
        <v>228</v>
      </c>
      <c r="P10" s="226">
        <f>O10/3.8</f>
        <v>60</v>
      </c>
      <c r="Q10" s="227">
        <v>1</v>
      </c>
      <c r="R10" s="228"/>
      <c r="S10" s="229">
        <f>I10+L10+O10</f>
        <v>680</v>
      </c>
      <c r="T10" s="230">
        <f>S10/3.8/3</f>
        <v>59.64912280701754</v>
      </c>
      <c r="U10" s="229"/>
    </row>
    <row r="11" spans="1:21" ht="41.25" customHeight="1">
      <c r="A11" s="218">
        <v>2</v>
      </c>
      <c r="B11" s="231" t="s">
        <v>222</v>
      </c>
      <c r="C11" s="232" t="s">
        <v>34</v>
      </c>
      <c r="D11" s="157" t="s">
        <v>35</v>
      </c>
      <c r="E11" s="221" t="s">
        <v>36</v>
      </c>
      <c r="F11" s="222" t="s">
        <v>37</v>
      </c>
      <c r="G11" s="233" t="s">
        <v>38</v>
      </c>
      <c r="H11" s="234" t="s">
        <v>39</v>
      </c>
      <c r="I11" s="225">
        <v>202</v>
      </c>
      <c r="J11" s="226">
        <f aca="true" t="shared" si="0" ref="J11">I11/3.8</f>
        <v>53.15789473684211</v>
      </c>
      <c r="K11" s="227">
        <v>2</v>
      </c>
      <c r="L11" s="225">
        <v>210</v>
      </c>
      <c r="M11" s="226">
        <f aca="true" t="shared" si="1" ref="M11">L11/3.8</f>
        <v>55.26315789473684</v>
      </c>
      <c r="N11" s="227">
        <v>2</v>
      </c>
      <c r="O11" s="225">
        <v>206</v>
      </c>
      <c r="P11" s="226">
        <f aca="true" t="shared" si="2" ref="P11">O11/3.8</f>
        <v>54.21052631578948</v>
      </c>
      <c r="Q11" s="227">
        <v>2</v>
      </c>
      <c r="R11" s="228"/>
      <c r="S11" s="229">
        <f aca="true" t="shared" si="3" ref="S11">I11+L11+O11</f>
        <v>618</v>
      </c>
      <c r="T11" s="230">
        <f aca="true" t="shared" si="4" ref="T11">S11/3.8/3</f>
        <v>54.21052631578948</v>
      </c>
      <c r="U11" s="229"/>
    </row>
    <row r="12" spans="1:21" ht="41.25" customHeight="1">
      <c r="A12" s="218"/>
      <c r="B12" s="231" t="s">
        <v>103</v>
      </c>
      <c r="C12" s="232" t="s">
        <v>59</v>
      </c>
      <c r="D12" s="157"/>
      <c r="E12" s="221" t="s">
        <v>73</v>
      </c>
      <c r="F12" s="222"/>
      <c r="G12" s="233" t="s">
        <v>38</v>
      </c>
      <c r="H12" s="234" t="s">
        <v>98</v>
      </c>
      <c r="I12" s="225"/>
      <c r="J12" s="226"/>
      <c r="K12" s="227"/>
      <c r="L12" s="225"/>
      <c r="M12" s="226"/>
      <c r="N12" s="227"/>
      <c r="O12" s="225"/>
      <c r="P12" s="226"/>
      <c r="Q12" s="227"/>
      <c r="R12" s="228"/>
      <c r="S12" s="229" t="s">
        <v>194</v>
      </c>
      <c r="T12" s="230"/>
      <c r="U12" s="229"/>
    </row>
    <row r="13" spans="1:21" ht="41.25" customHeight="1">
      <c r="A13" s="235"/>
      <c r="B13" s="236"/>
      <c r="C13" s="237"/>
      <c r="D13" s="237"/>
      <c r="E13" s="238"/>
      <c r="F13" s="238"/>
      <c r="G13" s="239"/>
      <c r="H13" s="240"/>
      <c r="I13" s="241"/>
      <c r="J13" s="241"/>
      <c r="K13" s="241"/>
      <c r="L13" s="241"/>
      <c r="M13" s="241"/>
      <c r="N13" s="241"/>
      <c r="O13" s="241"/>
      <c r="P13" s="241"/>
      <c r="Q13" s="241"/>
      <c r="R13" s="242"/>
      <c r="S13" s="241"/>
      <c r="T13" s="241"/>
      <c r="U13" s="243"/>
    </row>
    <row r="14" spans="1:19" s="49" customFormat="1" ht="21.75" customHeight="1">
      <c r="A14" s="48"/>
      <c r="B14" s="118" t="s">
        <v>133</v>
      </c>
      <c r="C14" s="119" t="s">
        <v>134</v>
      </c>
      <c r="D14" s="62"/>
      <c r="I14" s="118"/>
      <c r="J14" s="51"/>
      <c r="M14" s="56"/>
      <c r="N14" s="68"/>
      <c r="S14" s="120"/>
    </row>
    <row r="15" spans="1:19" s="49" customFormat="1" ht="9.75" customHeight="1">
      <c r="A15" s="48"/>
      <c r="B15" s="121"/>
      <c r="D15" s="62"/>
      <c r="E15" s="63"/>
      <c r="M15" s="69"/>
      <c r="N15" s="68"/>
      <c r="S15" s="120"/>
    </row>
    <row r="16" spans="1:19" s="49" customFormat="1" ht="23.25" customHeight="1">
      <c r="A16" s="48"/>
      <c r="B16" s="122" t="s">
        <v>135</v>
      </c>
      <c r="C16" s="119" t="s">
        <v>136</v>
      </c>
      <c r="D16" s="62"/>
      <c r="I16" s="118"/>
      <c r="S16" s="120"/>
    </row>
    <row r="17" spans="1:19" s="49" customFormat="1" ht="9.75" customHeight="1">
      <c r="A17" s="48"/>
      <c r="C17" s="52"/>
      <c r="D17" s="62"/>
      <c r="E17" s="63"/>
      <c r="S17" s="120"/>
    </row>
    <row r="18" spans="3:19" s="121" customFormat="1" ht="15.75">
      <c r="C18" s="123" t="s">
        <v>137</v>
      </c>
      <c r="I18" s="124"/>
      <c r="S18" s="125"/>
    </row>
    <row r="20" spans="1:21" ht="43.5" customHeight="1">
      <c r="A20" s="192" t="s">
        <v>0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</row>
    <row r="21" spans="1:21" ht="19.5" customHeight="1">
      <c r="A21" s="193" t="s">
        <v>203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</row>
    <row r="22" spans="1:21" ht="20.25" customHeight="1">
      <c r="A22" s="194" t="s">
        <v>204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</row>
    <row r="23" spans="1:21" ht="29.25" customHeight="1">
      <c r="A23" s="195" t="s">
        <v>223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</row>
    <row r="24" spans="1:21" ht="9" customHeight="1">
      <c r="A24" s="196"/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</row>
    <row r="25" spans="1:21" ht="19.5" customHeight="1">
      <c r="A25" s="197"/>
      <c r="B25" s="198" t="s">
        <v>206</v>
      </c>
      <c r="C25" s="198"/>
      <c r="D25" s="199"/>
      <c r="E25" s="200" t="s">
        <v>224</v>
      </c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</row>
    <row r="26" spans="1:21" ht="15.75">
      <c r="A26" s="12" t="s">
        <v>2</v>
      </c>
      <c r="B26" s="201"/>
      <c r="C26" s="201"/>
      <c r="D26" s="201"/>
      <c r="E26" s="202"/>
      <c r="F26" s="202"/>
      <c r="G26" s="203"/>
      <c r="H26" s="201"/>
      <c r="I26" s="202"/>
      <c r="J26" s="202"/>
      <c r="K26" s="202"/>
      <c r="L26" s="202"/>
      <c r="M26" s="202"/>
      <c r="N26" s="202"/>
      <c r="O26" s="202"/>
      <c r="P26" s="202"/>
      <c r="Q26" s="204"/>
      <c r="R26" s="205"/>
      <c r="S26" s="205"/>
      <c r="T26" s="205"/>
      <c r="U26" s="14" t="s">
        <v>173</v>
      </c>
    </row>
    <row r="27" spans="1:21" ht="24" customHeight="1">
      <c r="A27" s="206" t="s">
        <v>143</v>
      </c>
      <c r="B27" s="207" t="s">
        <v>209</v>
      </c>
      <c r="C27" s="208" t="s">
        <v>210</v>
      </c>
      <c r="D27" s="209" t="s">
        <v>211</v>
      </c>
      <c r="E27" s="207" t="s">
        <v>212</v>
      </c>
      <c r="F27" s="209" t="s">
        <v>213</v>
      </c>
      <c r="G27" s="209" t="s">
        <v>214</v>
      </c>
      <c r="H27" s="209" t="s">
        <v>215</v>
      </c>
      <c r="I27" s="210" t="s">
        <v>145</v>
      </c>
      <c r="J27" s="210"/>
      <c r="K27" s="210"/>
      <c r="L27" s="211" t="s">
        <v>146</v>
      </c>
      <c r="M27" s="211"/>
      <c r="N27" s="211"/>
      <c r="O27" s="210" t="s">
        <v>147</v>
      </c>
      <c r="P27" s="210"/>
      <c r="Q27" s="210"/>
      <c r="R27" s="212" t="s">
        <v>216</v>
      </c>
      <c r="S27" s="213" t="s">
        <v>217</v>
      </c>
      <c r="T27" s="214" t="s">
        <v>218</v>
      </c>
      <c r="U27" s="214" t="s">
        <v>219</v>
      </c>
    </row>
    <row r="28" spans="1:21" ht="31.5">
      <c r="A28" s="206"/>
      <c r="B28" s="207"/>
      <c r="C28" s="208"/>
      <c r="D28" s="209"/>
      <c r="E28" s="207"/>
      <c r="F28" s="209"/>
      <c r="G28" s="209"/>
      <c r="H28" s="209"/>
      <c r="I28" s="215" t="s">
        <v>220</v>
      </c>
      <c r="J28" s="216" t="s">
        <v>153</v>
      </c>
      <c r="K28" s="215" t="s">
        <v>143</v>
      </c>
      <c r="L28" s="217" t="s">
        <v>220</v>
      </c>
      <c r="M28" s="216" t="s">
        <v>153</v>
      </c>
      <c r="N28" s="215" t="s">
        <v>143</v>
      </c>
      <c r="O28" s="217" t="s">
        <v>220</v>
      </c>
      <c r="P28" s="216" t="s">
        <v>153</v>
      </c>
      <c r="Q28" s="215" t="s">
        <v>143</v>
      </c>
      <c r="R28" s="212"/>
      <c r="S28" s="213"/>
      <c r="T28" s="214"/>
      <c r="U28" s="214"/>
    </row>
    <row r="29" spans="1:21" ht="29.25">
      <c r="A29" s="244">
        <v>1</v>
      </c>
      <c r="B29" s="27" t="s">
        <v>41</v>
      </c>
      <c r="C29" s="232" t="s">
        <v>34</v>
      </c>
      <c r="D29" s="157" t="s">
        <v>43</v>
      </c>
      <c r="E29" s="221" t="s">
        <v>48</v>
      </c>
      <c r="F29" s="222"/>
      <c r="G29" s="233" t="s">
        <v>38</v>
      </c>
      <c r="H29" s="234" t="s">
        <v>39</v>
      </c>
      <c r="I29" s="225">
        <v>171</v>
      </c>
      <c r="J29" s="226">
        <f>I29/2.7</f>
        <v>63.33333333333333</v>
      </c>
      <c r="K29" s="227">
        <v>1</v>
      </c>
      <c r="L29" s="225">
        <v>170</v>
      </c>
      <c r="M29" s="226">
        <f>L29/2.7</f>
        <v>62.96296296296296</v>
      </c>
      <c r="N29" s="227">
        <v>1</v>
      </c>
      <c r="O29" s="225">
        <v>161</v>
      </c>
      <c r="P29" s="226">
        <f>O29/2.7</f>
        <v>59.629629629629626</v>
      </c>
      <c r="Q29" s="227">
        <v>1</v>
      </c>
      <c r="R29" s="228"/>
      <c r="S29" s="229">
        <f>I29+L29+O29</f>
        <v>502</v>
      </c>
      <c r="T29" s="230">
        <f>S29/2.7/3</f>
        <v>61.97530864197531</v>
      </c>
      <c r="U29" s="229"/>
    </row>
    <row r="30" spans="1:21" ht="29.25">
      <c r="A30" s="244">
        <v>2</v>
      </c>
      <c r="B30" s="231" t="s">
        <v>225</v>
      </c>
      <c r="C30" s="232" t="s">
        <v>34</v>
      </c>
      <c r="D30" s="157" t="s">
        <v>35</v>
      </c>
      <c r="E30" s="221" t="s">
        <v>226</v>
      </c>
      <c r="F30" s="222"/>
      <c r="G30" s="233" t="s">
        <v>38</v>
      </c>
      <c r="H30" s="234" t="s">
        <v>98</v>
      </c>
      <c r="I30" s="225">
        <v>165</v>
      </c>
      <c r="J30" s="226">
        <f>I30/2.7</f>
        <v>61.11111111111111</v>
      </c>
      <c r="K30" s="227">
        <v>4</v>
      </c>
      <c r="L30" s="225">
        <v>167</v>
      </c>
      <c r="M30" s="226">
        <f>L30/2.7</f>
        <v>61.85185185185185</v>
      </c>
      <c r="N30" s="227">
        <v>3</v>
      </c>
      <c r="O30" s="225">
        <v>161</v>
      </c>
      <c r="P30" s="226">
        <f>O30/2.7</f>
        <v>59.629629629629626</v>
      </c>
      <c r="Q30" s="227">
        <v>1</v>
      </c>
      <c r="R30" s="228"/>
      <c r="S30" s="229">
        <f>I30+L30+O30</f>
        <v>493</v>
      </c>
      <c r="T30" s="230">
        <f>S30/2.7/3</f>
        <v>60.864197530864196</v>
      </c>
      <c r="U30" s="229"/>
    </row>
    <row r="31" spans="1:21" ht="29.25">
      <c r="A31" s="244">
        <v>1</v>
      </c>
      <c r="B31" s="231" t="s">
        <v>55</v>
      </c>
      <c r="C31" s="232" t="s">
        <v>34</v>
      </c>
      <c r="D31" s="157" t="s">
        <v>35</v>
      </c>
      <c r="E31" s="221" t="s">
        <v>56</v>
      </c>
      <c r="F31" s="222"/>
      <c r="G31" s="233" t="s">
        <v>38</v>
      </c>
      <c r="H31" s="234" t="s">
        <v>39</v>
      </c>
      <c r="I31" s="225">
        <v>166</v>
      </c>
      <c r="J31" s="226">
        <f>I31/2.7</f>
        <v>61.48148148148148</v>
      </c>
      <c r="K31" s="227">
        <v>2</v>
      </c>
      <c r="L31" s="225">
        <v>169</v>
      </c>
      <c r="M31" s="226">
        <f>L31/2.7</f>
        <v>62.59259259259259</v>
      </c>
      <c r="N31" s="227">
        <v>2</v>
      </c>
      <c r="O31" s="225">
        <v>159</v>
      </c>
      <c r="P31" s="226">
        <f>O31/2.7</f>
        <v>58.888888888888886</v>
      </c>
      <c r="Q31" s="227">
        <v>4</v>
      </c>
      <c r="R31" s="228"/>
      <c r="S31" s="229">
        <f>I31+L31+O31</f>
        <v>494</v>
      </c>
      <c r="T31" s="230">
        <f>S31/2.7/3</f>
        <v>60.98765432098765</v>
      </c>
      <c r="U31" s="229"/>
    </row>
    <row r="32" spans="1:21" ht="29.25">
      <c r="A32" s="244">
        <v>2</v>
      </c>
      <c r="B32" s="231" t="s">
        <v>84</v>
      </c>
      <c r="C32" s="232" t="s">
        <v>34</v>
      </c>
      <c r="D32" s="157" t="s">
        <v>86</v>
      </c>
      <c r="E32" s="221" t="s">
        <v>87</v>
      </c>
      <c r="F32" s="222"/>
      <c r="G32" s="233" t="s">
        <v>38</v>
      </c>
      <c r="H32" s="234" t="s">
        <v>39</v>
      </c>
      <c r="I32" s="225">
        <v>166</v>
      </c>
      <c r="J32" s="226">
        <f>I32/2.7</f>
        <v>61.48148148148148</v>
      </c>
      <c r="K32" s="227">
        <v>2</v>
      </c>
      <c r="L32" s="225">
        <v>166</v>
      </c>
      <c r="M32" s="226">
        <f>L32/2.7</f>
        <v>61.48148148148148</v>
      </c>
      <c r="N32" s="227">
        <v>4</v>
      </c>
      <c r="O32" s="225">
        <v>160</v>
      </c>
      <c r="P32" s="226">
        <f>O32/2.7</f>
        <v>59.25925925925925</v>
      </c>
      <c r="Q32" s="227">
        <v>3</v>
      </c>
      <c r="R32" s="228"/>
      <c r="S32" s="229">
        <f>I32+L32+O32</f>
        <v>492</v>
      </c>
      <c r="T32" s="230">
        <f>S32/2.7/3</f>
        <v>60.74074074074073</v>
      </c>
      <c r="U32" s="229"/>
    </row>
    <row r="33" spans="1:21" ht="29.25">
      <c r="A33" s="244">
        <v>3</v>
      </c>
      <c r="B33" s="231" t="s">
        <v>32</v>
      </c>
      <c r="C33" s="29" t="s">
        <v>34</v>
      </c>
      <c r="D33" s="30" t="s">
        <v>35</v>
      </c>
      <c r="E33" s="31" t="s">
        <v>40</v>
      </c>
      <c r="F33" s="32" t="s">
        <v>37</v>
      </c>
      <c r="G33" s="33" t="s">
        <v>38</v>
      </c>
      <c r="H33" s="34" t="s">
        <v>39</v>
      </c>
      <c r="I33" s="225">
        <v>148</v>
      </c>
      <c r="J33" s="226">
        <f>I33/2.7</f>
        <v>54.81481481481481</v>
      </c>
      <c r="K33" s="227">
        <v>5</v>
      </c>
      <c r="L33" s="225">
        <v>148</v>
      </c>
      <c r="M33" s="226">
        <f>L33/2.7</f>
        <v>54.81481481481481</v>
      </c>
      <c r="N33" s="227">
        <v>5</v>
      </c>
      <c r="O33" s="225">
        <v>142</v>
      </c>
      <c r="P33" s="226">
        <f>O33/2.7</f>
        <v>52.59259259259259</v>
      </c>
      <c r="Q33" s="227">
        <v>5</v>
      </c>
      <c r="R33" s="228"/>
      <c r="S33" s="229">
        <f>I33+L33+O33</f>
        <v>438</v>
      </c>
      <c r="T33" s="230">
        <f>S33/2.7/3</f>
        <v>54.07407407407407</v>
      </c>
      <c r="U33" s="229"/>
    </row>
    <row r="34" spans="1:21" ht="7.5" customHeight="1">
      <c r="A34" s="235"/>
      <c r="B34" s="236"/>
      <c r="C34" s="237"/>
      <c r="D34" s="237"/>
      <c r="E34" s="238"/>
      <c r="F34" s="238"/>
      <c r="G34" s="239"/>
      <c r="H34" s="240"/>
      <c r="I34" s="241"/>
      <c r="J34" s="241"/>
      <c r="K34" s="241"/>
      <c r="L34" s="241"/>
      <c r="M34" s="241"/>
      <c r="N34" s="241"/>
      <c r="O34" s="241"/>
      <c r="P34" s="241"/>
      <c r="Q34" s="241"/>
      <c r="R34" s="242"/>
      <c r="S34" s="241"/>
      <c r="T34" s="241"/>
      <c r="U34" s="243"/>
    </row>
    <row r="35" spans="1:21" ht="15.75">
      <c r="A35" s="48"/>
      <c r="B35" s="118" t="s">
        <v>133</v>
      </c>
      <c r="C35" s="119" t="s">
        <v>134</v>
      </c>
      <c r="D35" s="62"/>
      <c r="E35" s="49"/>
      <c r="F35" s="49"/>
      <c r="G35" s="49"/>
      <c r="H35" s="49"/>
      <c r="I35" s="118"/>
      <c r="J35" s="51"/>
      <c r="K35" s="49"/>
      <c r="L35" s="49"/>
      <c r="M35" s="56"/>
      <c r="N35" s="68"/>
      <c r="O35" s="49"/>
      <c r="P35" s="49"/>
      <c r="Q35" s="49"/>
      <c r="R35" s="49"/>
      <c r="S35" s="120"/>
      <c r="T35" s="49"/>
      <c r="U35" s="49"/>
    </row>
    <row r="36" spans="1:21" ht="15.75">
      <c r="A36" s="48"/>
      <c r="B36" s="121"/>
      <c r="C36" s="49"/>
      <c r="D36" s="62"/>
      <c r="E36" s="63"/>
      <c r="F36" s="49"/>
      <c r="G36" s="49"/>
      <c r="H36" s="49"/>
      <c r="I36" s="49"/>
      <c r="J36" s="49"/>
      <c r="K36" s="49"/>
      <c r="L36" s="49"/>
      <c r="M36" s="69"/>
      <c r="N36" s="68"/>
      <c r="O36" s="49"/>
      <c r="P36" s="49"/>
      <c r="Q36" s="49"/>
      <c r="R36" s="49"/>
      <c r="S36" s="120"/>
      <c r="T36" s="49"/>
      <c r="U36" s="49"/>
    </row>
    <row r="37" spans="1:21" ht="15.75">
      <c r="A37" s="48"/>
      <c r="B37" s="122" t="s">
        <v>135</v>
      </c>
      <c r="C37" s="119" t="s">
        <v>136</v>
      </c>
      <c r="D37" s="62"/>
      <c r="E37" s="49"/>
      <c r="F37" s="49"/>
      <c r="G37" s="49"/>
      <c r="H37" s="49"/>
      <c r="I37" s="118"/>
      <c r="J37" s="49"/>
      <c r="K37" s="49"/>
      <c r="L37" s="49"/>
      <c r="M37" s="49"/>
      <c r="N37" s="49"/>
      <c r="O37" s="49"/>
      <c r="P37" s="49"/>
      <c r="Q37" s="49"/>
      <c r="R37" s="49"/>
      <c r="S37" s="120"/>
      <c r="T37" s="49"/>
      <c r="U37" s="49"/>
    </row>
    <row r="38" spans="1:21" ht="13.5" customHeight="1">
      <c r="A38" s="48"/>
      <c r="B38" s="49"/>
      <c r="C38" s="52"/>
      <c r="D38" s="62"/>
      <c r="E38" s="63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120"/>
      <c r="T38" s="49"/>
      <c r="U38" s="49"/>
    </row>
    <row r="39" spans="1:21" ht="15.75">
      <c r="A39" s="121"/>
      <c r="B39" s="121"/>
      <c r="C39" s="123" t="s">
        <v>137</v>
      </c>
      <c r="D39" s="121"/>
      <c r="E39" s="121"/>
      <c r="F39" s="121"/>
      <c r="G39" s="121"/>
      <c r="H39" s="121"/>
      <c r="I39" s="124"/>
      <c r="J39" s="121"/>
      <c r="K39" s="121"/>
      <c r="L39" s="121"/>
      <c r="M39" s="121"/>
      <c r="N39" s="121"/>
      <c r="O39" s="121"/>
      <c r="P39" s="121"/>
      <c r="Q39" s="121"/>
      <c r="R39" s="121"/>
      <c r="S39" s="125"/>
      <c r="T39" s="121"/>
      <c r="U39" s="121"/>
    </row>
  </sheetData>
  <sheetProtection selectLockedCells="1" selectUnlockedCells="1"/>
  <mergeCells count="44">
    <mergeCell ref="A1:U1"/>
    <mergeCell ref="A2:U2"/>
    <mergeCell ref="A3:U3"/>
    <mergeCell ref="A4:U4"/>
    <mergeCell ref="A5:U5"/>
    <mergeCell ref="B6:C6"/>
    <mergeCell ref="E6:U6"/>
    <mergeCell ref="A8:A9"/>
    <mergeCell ref="B8:B9"/>
    <mergeCell ref="C8:C9"/>
    <mergeCell ref="D8:D9"/>
    <mergeCell ref="E8:E9"/>
    <mergeCell ref="F8:F9"/>
    <mergeCell ref="G8:G9"/>
    <mergeCell ref="H8:H9"/>
    <mergeCell ref="I8:K8"/>
    <mergeCell ref="L8:N8"/>
    <mergeCell ref="O8:Q8"/>
    <mergeCell ref="R8:R9"/>
    <mergeCell ref="S8:S9"/>
    <mergeCell ref="T8:T9"/>
    <mergeCell ref="U8:U9"/>
    <mergeCell ref="A20:U20"/>
    <mergeCell ref="A21:U21"/>
    <mergeCell ref="A22:U22"/>
    <mergeCell ref="A23:U23"/>
    <mergeCell ref="A24:U24"/>
    <mergeCell ref="B25:C25"/>
    <mergeCell ref="E25:U25"/>
    <mergeCell ref="A27:A28"/>
    <mergeCell ref="B27:B28"/>
    <mergeCell ref="C27:C28"/>
    <mergeCell ref="D27:D28"/>
    <mergeCell ref="E27:E28"/>
    <mergeCell ref="F27:F28"/>
    <mergeCell ref="G27:G28"/>
    <mergeCell ref="H27:H28"/>
    <mergeCell ref="I27:K27"/>
    <mergeCell ref="L27:N27"/>
    <mergeCell ref="O27:Q27"/>
    <mergeCell ref="R27:R28"/>
    <mergeCell ref="S27:S28"/>
    <mergeCell ref="T27:T28"/>
    <mergeCell ref="U27:U28"/>
  </mergeCells>
  <printOptions/>
  <pageMargins left="0.3298611111111111" right="0.32013888888888886" top="1" bottom="1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7"/>
  <sheetViews>
    <sheetView view="pageBreakPreview" zoomScale="80" zoomScaleNormal="75" zoomScaleSheetLayoutView="80" workbookViewId="0" topLeftCell="W1">
      <selection activeCell="W12" sqref="W12"/>
    </sheetView>
  </sheetViews>
  <sheetFormatPr defaultColWidth="9.140625" defaultRowHeight="12.75"/>
  <cols>
    <col min="1" max="1" width="3.7109375" style="191" customWidth="1"/>
    <col min="2" max="2" width="20.7109375" style="191" customWidth="1"/>
    <col min="3" max="3" width="6.7109375" style="191" customWidth="1"/>
    <col min="4" max="4" width="10.421875" style="191" customWidth="1"/>
    <col min="5" max="5" width="42.57421875" style="191" customWidth="1"/>
    <col min="6" max="6" width="9.8515625" style="191" customWidth="1"/>
    <col min="7" max="7" width="13.00390625" style="191" customWidth="1"/>
    <col min="8" max="8" width="19.140625" style="191" customWidth="1"/>
    <col min="9" max="9" width="4.28125" style="191" customWidth="1"/>
    <col min="10" max="10" width="6.7109375" style="191" customWidth="1"/>
    <col min="11" max="11" width="3.7109375" style="191" customWidth="1"/>
    <col min="12" max="12" width="4.28125" style="191" customWidth="1"/>
    <col min="13" max="13" width="6.7109375" style="191" customWidth="1"/>
    <col min="14" max="14" width="3.7109375" style="191" customWidth="1"/>
    <col min="15" max="15" width="4.28125" style="191" customWidth="1"/>
    <col min="16" max="16" width="6.7109375" style="191" customWidth="1"/>
    <col min="17" max="18" width="3.7109375" style="191" customWidth="1"/>
    <col min="19" max="19" width="5.00390625" style="191" customWidth="1"/>
    <col min="20" max="20" width="6.421875" style="191" customWidth="1"/>
    <col min="21" max="21" width="4.421875" style="191" customWidth="1"/>
    <col min="22" max="22" width="8.7109375" style="191" customWidth="1"/>
    <col min="23" max="23" width="3.7109375" style="191" customWidth="1"/>
    <col min="24" max="24" width="20.7109375" style="191" customWidth="1"/>
    <col min="25" max="25" width="6.7109375" style="191" customWidth="1"/>
    <col min="26" max="26" width="10.421875" style="191" customWidth="1"/>
    <col min="27" max="27" width="39.140625" style="191" customWidth="1"/>
    <col min="28" max="28" width="9.8515625" style="191" customWidth="1"/>
    <col min="29" max="29" width="13.00390625" style="191" customWidth="1"/>
    <col min="30" max="30" width="19.140625" style="191" customWidth="1"/>
    <col min="31" max="31" width="4.28125" style="191" customWidth="1"/>
    <col min="32" max="32" width="6.7109375" style="191" customWidth="1"/>
    <col min="33" max="33" width="3.7109375" style="191" customWidth="1"/>
    <col min="34" max="34" width="4.28125" style="191" customWidth="1"/>
    <col min="35" max="35" width="6.7109375" style="191" customWidth="1"/>
    <col min="36" max="36" width="3.7109375" style="191" customWidth="1"/>
    <col min="37" max="37" width="4.28125" style="191" customWidth="1"/>
    <col min="38" max="38" width="6.7109375" style="191" customWidth="1"/>
    <col min="39" max="40" width="3.7109375" style="191" customWidth="1"/>
    <col min="41" max="41" width="5.00390625" style="191" customWidth="1"/>
    <col min="42" max="42" width="8.00390625" style="191" customWidth="1"/>
    <col min="43" max="43" width="4.421875" style="191" customWidth="1"/>
    <col min="44" max="16384" width="8.7109375" style="191" customWidth="1"/>
  </cols>
  <sheetData>
    <row r="1" spans="1:43" ht="45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W1" s="192" t="s">
        <v>0</v>
      </c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</row>
    <row r="2" spans="1:43" ht="18">
      <c r="A2" s="193" t="s">
        <v>203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W2" s="193" t="s">
        <v>203</v>
      </c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</row>
    <row r="3" spans="1:43" ht="18">
      <c r="A3" s="194" t="s">
        <v>204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W3" s="194" t="s">
        <v>204</v>
      </c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</row>
    <row r="4" spans="1:43" ht="22.5">
      <c r="A4" s="245" t="s">
        <v>227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W4" s="195" t="s">
        <v>228</v>
      </c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</row>
    <row r="5" spans="1:43" ht="18">
      <c r="A5" s="246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</row>
    <row r="6" spans="1:43" ht="19.5" customHeight="1">
      <c r="A6" s="197"/>
      <c r="B6" s="198" t="s">
        <v>206</v>
      </c>
      <c r="C6" s="198"/>
      <c r="D6" s="199"/>
      <c r="E6" s="200" t="s">
        <v>229</v>
      </c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W6" s="197"/>
      <c r="X6" s="198" t="s">
        <v>206</v>
      </c>
      <c r="Y6" s="198"/>
      <c r="Z6" s="199"/>
      <c r="AA6" s="200" t="s">
        <v>230</v>
      </c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</row>
    <row r="7" spans="1:43" ht="15.75">
      <c r="A7" s="12" t="s">
        <v>2</v>
      </c>
      <c r="B7" s="201"/>
      <c r="C7" s="201"/>
      <c r="D7" s="201"/>
      <c r="E7" s="202"/>
      <c r="F7" s="202"/>
      <c r="G7" s="203"/>
      <c r="H7" s="201"/>
      <c r="I7" s="202"/>
      <c r="J7" s="202"/>
      <c r="K7" s="202"/>
      <c r="L7" s="202"/>
      <c r="M7" s="202"/>
      <c r="N7" s="202"/>
      <c r="O7" s="202"/>
      <c r="P7" s="202"/>
      <c r="Q7" s="204"/>
      <c r="R7" s="247"/>
      <c r="S7" s="247"/>
      <c r="T7" s="247"/>
      <c r="U7" s="14" t="s">
        <v>208</v>
      </c>
      <c r="W7" s="12" t="s">
        <v>2</v>
      </c>
      <c r="X7" s="201"/>
      <c r="Y7" s="201"/>
      <c r="Z7" s="201"/>
      <c r="AA7" s="202"/>
      <c r="AB7" s="202"/>
      <c r="AC7" s="203"/>
      <c r="AD7" s="201"/>
      <c r="AE7" s="202"/>
      <c r="AF7" s="202"/>
      <c r="AG7" s="202"/>
      <c r="AH7" s="202"/>
      <c r="AI7" s="202"/>
      <c r="AJ7" s="202"/>
      <c r="AK7" s="202"/>
      <c r="AL7" s="202"/>
      <c r="AM7" s="204"/>
      <c r="AN7" s="247"/>
      <c r="AO7" s="247"/>
      <c r="AP7" s="247"/>
      <c r="AQ7" s="14" t="s">
        <v>173</v>
      </c>
    </row>
    <row r="8" spans="1:43" ht="12.75" customHeight="1">
      <c r="A8" s="248" t="s">
        <v>143</v>
      </c>
      <c r="B8" s="249" t="s">
        <v>209</v>
      </c>
      <c r="C8" s="250" t="s">
        <v>210</v>
      </c>
      <c r="D8" s="249" t="s">
        <v>211</v>
      </c>
      <c r="E8" s="249" t="s">
        <v>212</v>
      </c>
      <c r="F8" s="249" t="s">
        <v>213</v>
      </c>
      <c r="G8" s="249" t="s">
        <v>214</v>
      </c>
      <c r="H8" s="249" t="s">
        <v>215</v>
      </c>
      <c r="I8" s="251" t="s">
        <v>145</v>
      </c>
      <c r="J8" s="251"/>
      <c r="K8" s="251"/>
      <c r="L8" s="252" t="s">
        <v>146</v>
      </c>
      <c r="M8" s="252"/>
      <c r="N8" s="252"/>
      <c r="O8" s="251" t="s">
        <v>147</v>
      </c>
      <c r="P8" s="251"/>
      <c r="Q8" s="251"/>
      <c r="R8" s="253" t="s">
        <v>216</v>
      </c>
      <c r="S8" s="254" t="s">
        <v>217</v>
      </c>
      <c r="T8" s="255" t="s">
        <v>218</v>
      </c>
      <c r="U8" s="255" t="s">
        <v>219</v>
      </c>
      <c r="W8" s="206" t="s">
        <v>143</v>
      </c>
      <c r="X8" s="207" t="s">
        <v>209</v>
      </c>
      <c r="Y8" s="208" t="s">
        <v>210</v>
      </c>
      <c r="Z8" s="209" t="s">
        <v>211</v>
      </c>
      <c r="AA8" s="207" t="s">
        <v>212</v>
      </c>
      <c r="AB8" s="209" t="s">
        <v>213</v>
      </c>
      <c r="AC8" s="209" t="s">
        <v>214</v>
      </c>
      <c r="AD8" s="209" t="s">
        <v>215</v>
      </c>
      <c r="AE8" s="210" t="s">
        <v>145</v>
      </c>
      <c r="AF8" s="210"/>
      <c r="AG8" s="210"/>
      <c r="AH8" s="211" t="s">
        <v>146</v>
      </c>
      <c r="AI8" s="211"/>
      <c r="AJ8" s="211"/>
      <c r="AK8" s="210" t="s">
        <v>147</v>
      </c>
      <c r="AL8" s="210"/>
      <c r="AM8" s="210"/>
      <c r="AN8" s="212" t="s">
        <v>216</v>
      </c>
      <c r="AO8" s="213" t="s">
        <v>217</v>
      </c>
      <c r="AP8" s="214" t="s">
        <v>218</v>
      </c>
      <c r="AQ8" s="214" t="s">
        <v>219</v>
      </c>
    </row>
    <row r="9" spans="1:43" s="256" customFormat="1" ht="35.25" customHeight="1">
      <c r="A9" s="248"/>
      <c r="B9" s="249"/>
      <c r="C9" s="250"/>
      <c r="D9" s="249"/>
      <c r="E9" s="249"/>
      <c r="F9" s="249"/>
      <c r="G9" s="249"/>
      <c r="H9" s="249"/>
      <c r="I9" s="215" t="s">
        <v>231</v>
      </c>
      <c r="J9" s="216" t="s">
        <v>153</v>
      </c>
      <c r="K9" s="215" t="s">
        <v>143</v>
      </c>
      <c r="L9" s="215" t="s">
        <v>231</v>
      </c>
      <c r="M9" s="216" t="s">
        <v>153</v>
      </c>
      <c r="N9" s="215" t="s">
        <v>143</v>
      </c>
      <c r="O9" s="215" t="s">
        <v>231</v>
      </c>
      <c r="P9" s="216" t="s">
        <v>153</v>
      </c>
      <c r="Q9" s="215" t="s">
        <v>143</v>
      </c>
      <c r="R9" s="253"/>
      <c r="S9" s="254"/>
      <c r="T9" s="255"/>
      <c r="U9" s="255"/>
      <c r="W9" s="206"/>
      <c r="X9" s="207"/>
      <c r="Y9" s="208"/>
      <c r="Z9" s="209"/>
      <c r="AA9" s="207"/>
      <c r="AB9" s="209"/>
      <c r="AC9" s="209"/>
      <c r="AD9" s="209"/>
      <c r="AE9" s="215" t="s">
        <v>231</v>
      </c>
      <c r="AF9" s="216" t="s">
        <v>153</v>
      </c>
      <c r="AG9" s="215" t="s">
        <v>143</v>
      </c>
      <c r="AH9" s="215" t="s">
        <v>231</v>
      </c>
      <c r="AI9" s="216" t="s">
        <v>153</v>
      </c>
      <c r="AJ9" s="215" t="s">
        <v>143</v>
      </c>
      <c r="AK9" s="215" t="s">
        <v>231</v>
      </c>
      <c r="AL9" s="216" t="s">
        <v>153</v>
      </c>
      <c r="AM9" s="215" t="s">
        <v>143</v>
      </c>
      <c r="AN9" s="212"/>
      <c r="AO9" s="213"/>
      <c r="AP9" s="214"/>
      <c r="AQ9" s="214"/>
    </row>
    <row r="10" spans="1:43" ht="36" customHeight="1">
      <c r="A10" s="218">
        <f>RANK(S10,S$10:S$11,0)</f>
        <v>1</v>
      </c>
      <c r="B10" s="257" t="s">
        <v>232</v>
      </c>
      <c r="C10" s="258" t="s">
        <v>34</v>
      </c>
      <c r="D10" s="157" t="s">
        <v>43</v>
      </c>
      <c r="E10" s="221" t="s">
        <v>233</v>
      </c>
      <c r="F10" s="222" t="s">
        <v>45</v>
      </c>
      <c r="G10" s="223" t="s">
        <v>46</v>
      </c>
      <c r="H10" s="224" t="s">
        <v>39</v>
      </c>
      <c r="I10" s="259">
        <v>234</v>
      </c>
      <c r="J10" s="260">
        <f>I10/3.6</f>
        <v>65</v>
      </c>
      <c r="K10" s="227">
        <f>RANK(J10,J$10:J$11,0)</f>
        <v>2</v>
      </c>
      <c r="L10" s="259">
        <v>232</v>
      </c>
      <c r="M10" s="260">
        <f>L10/3.6</f>
        <v>64.44444444444444</v>
      </c>
      <c r="N10" s="227">
        <f>RANK(M10,M$10:M$11,0)</f>
        <v>1</v>
      </c>
      <c r="O10" s="259">
        <v>234</v>
      </c>
      <c r="P10" s="260">
        <f>O10/3.6</f>
        <v>65</v>
      </c>
      <c r="Q10" s="227">
        <f>RANK(P10,P$10:P$11,0)</f>
        <v>1</v>
      </c>
      <c r="R10" s="261"/>
      <c r="S10" s="262">
        <f>I10+L10+O10</f>
        <v>700</v>
      </c>
      <c r="T10" s="260">
        <f>S10/3.6/3</f>
        <v>64.81481481481481</v>
      </c>
      <c r="U10" s="262"/>
      <c r="W10" s="218">
        <f>RANK(AO10,AO$10:AO$11,0)</f>
        <v>1</v>
      </c>
      <c r="X10" s="257" t="s">
        <v>232</v>
      </c>
      <c r="Y10" s="258" t="s">
        <v>34</v>
      </c>
      <c r="Z10" s="157" t="s">
        <v>43</v>
      </c>
      <c r="AA10" s="221" t="s">
        <v>233</v>
      </c>
      <c r="AB10" s="222" t="s">
        <v>45</v>
      </c>
      <c r="AC10" s="223" t="s">
        <v>46</v>
      </c>
      <c r="AD10" s="224" t="s">
        <v>39</v>
      </c>
      <c r="AE10" s="225">
        <v>229</v>
      </c>
      <c r="AF10" s="226">
        <f aca="true" t="shared" si="0" ref="AF10:AF11">AE10/3.8</f>
        <v>60.26315789473684</v>
      </c>
      <c r="AG10" s="227">
        <f>RANK(AF10,AF$10:AF$11,0)</f>
        <v>2</v>
      </c>
      <c r="AH10" s="225">
        <v>227</v>
      </c>
      <c r="AI10" s="226">
        <f aca="true" t="shared" si="1" ref="AI10:AI11">AH10/3.8</f>
        <v>59.73684210526316</v>
      </c>
      <c r="AJ10" s="227">
        <f>RANK(AI10,AI$10:AI$11,0)</f>
        <v>1</v>
      </c>
      <c r="AK10" s="225">
        <v>227</v>
      </c>
      <c r="AL10" s="226">
        <f aca="true" t="shared" si="2" ref="AL10:AL11">AK10/3.8</f>
        <v>59.73684210526316</v>
      </c>
      <c r="AM10" s="227">
        <f>RANK(AL10,AL$10:AL$11,0)</f>
        <v>1</v>
      </c>
      <c r="AN10" s="263"/>
      <c r="AO10" s="229">
        <f aca="true" t="shared" si="3" ref="AO10:AO11">AE10+AH10+AK10</f>
        <v>683</v>
      </c>
      <c r="AP10" s="226">
        <f aca="true" t="shared" si="4" ref="AP10:AP11">AO10/3.8/3</f>
        <v>59.91228070175439</v>
      </c>
      <c r="AQ10" s="264"/>
    </row>
    <row r="11" spans="1:43" ht="36" customHeight="1">
      <c r="A11" s="218">
        <f>RANK(S11,S$10:S$11,0)</f>
        <v>2</v>
      </c>
      <c r="B11" s="257" t="s">
        <v>80</v>
      </c>
      <c r="C11" s="258" t="s">
        <v>34</v>
      </c>
      <c r="D11" s="157" t="s">
        <v>35</v>
      </c>
      <c r="E11" s="221" t="s">
        <v>81</v>
      </c>
      <c r="F11" s="222" t="s">
        <v>82</v>
      </c>
      <c r="G11" s="223" t="s">
        <v>83</v>
      </c>
      <c r="H11" s="224" t="s">
        <v>39</v>
      </c>
      <c r="I11" s="259">
        <v>240</v>
      </c>
      <c r="J11" s="265">
        <f>I11/3.6</f>
        <v>66.66666666666667</v>
      </c>
      <c r="K11" s="227">
        <f>RANK(J11,J$10:J$11,0)</f>
        <v>1</v>
      </c>
      <c r="L11" s="259">
        <v>224</v>
      </c>
      <c r="M11" s="265">
        <f>L11/3.6</f>
        <v>62.22222222222222</v>
      </c>
      <c r="N11" s="227">
        <f>RANK(M11,M$10:M$11,0)</f>
        <v>2</v>
      </c>
      <c r="O11" s="259">
        <v>222</v>
      </c>
      <c r="P11" s="265">
        <f>O11/3.6</f>
        <v>61.666666666666664</v>
      </c>
      <c r="Q11" s="227">
        <f>RANK(P11,P$10:P$11,0)</f>
        <v>2</v>
      </c>
      <c r="R11" s="266"/>
      <c r="S11" s="267">
        <f>I11+L11+O11</f>
        <v>686</v>
      </c>
      <c r="T11" s="265">
        <f>S11/3.6/3</f>
        <v>63.51851851851851</v>
      </c>
      <c r="U11" s="267"/>
      <c r="W11" s="218">
        <f>RANK(AO11,AO$10:AO$11,0)</f>
        <v>2</v>
      </c>
      <c r="X11" s="257" t="s">
        <v>80</v>
      </c>
      <c r="Y11" s="258" t="s">
        <v>34</v>
      </c>
      <c r="Z11" s="157" t="s">
        <v>35</v>
      </c>
      <c r="AA11" s="221" t="s">
        <v>81</v>
      </c>
      <c r="AB11" s="222" t="s">
        <v>82</v>
      </c>
      <c r="AC11" s="223" t="s">
        <v>83</v>
      </c>
      <c r="AD11" s="224" t="s">
        <v>39</v>
      </c>
      <c r="AE11" s="225">
        <v>233</v>
      </c>
      <c r="AF11" s="226">
        <f t="shared" si="0"/>
        <v>61.31578947368421</v>
      </c>
      <c r="AG11" s="227">
        <f>RANK(AF11,AF$10:AF$11,0)</f>
        <v>1</v>
      </c>
      <c r="AH11" s="225">
        <v>221</v>
      </c>
      <c r="AI11" s="226">
        <f t="shared" si="1"/>
        <v>58.15789473684211</v>
      </c>
      <c r="AJ11" s="227">
        <f>RANK(AI11,AI$10:AI$11,0)</f>
        <v>2</v>
      </c>
      <c r="AK11" s="225">
        <v>222</v>
      </c>
      <c r="AL11" s="226">
        <f t="shared" si="2"/>
        <v>58.42105263157895</v>
      </c>
      <c r="AM11" s="227">
        <f>RANK(AL11,AL$10:AL$11,0)</f>
        <v>2</v>
      </c>
      <c r="AN11" s="263"/>
      <c r="AO11" s="229">
        <f t="shared" si="3"/>
        <v>676</v>
      </c>
      <c r="AP11" s="226">
        <f t="shared" si="4"/>
        <v>59.29824561403509</v>
      </c>
      <c r="AQ11" s="229"/>
    </row>
    <row r="12" spans="1:43" ht="21" customHeight="1">
      <c r="A12" s="268"/>
      <c r="B12" s="269"/>
      <c r="C12" s="270"/>
      <c r="D12" s="271"/>
      <c r="E12" s="272"/>
      <c r="F12" s="273"/>
      <c r="G12" s="274"/>
      <c r="H12" s="275"/>
      <c r="I12" s="276"/>
      <c r="J12" s="277"/>
      <c r="K12" s="278"/>
      <c r="L12" s="276"/>
      <c r="M12" s="277"/>
      <c r="N12" s="278"/>
      <c r="O12" s="276"/>
      <c r="P12" s="277"/>
      <c r="Q12" s="278"/>
      <c r="R12" s="279"/>
      <c r="S12" s="280"/>
      <c r="T12" s="277"/>
      <c r="U12" s="280"/>
      <c r="W12" s="268"/>
      <c r="X12" s="269"/>
      <c r="Y12" s="270"/>
      <c r="Z12" s="271"/>
      <c r="AA12" s="272"/>
      <c r="AB12" s="273"/>
      <c r="AC12" s="274"/>
      <c r="AD12" s="275"/>
      <c r="AE12" s="276"/>
      <c r="AF12" s="277"/>
      <c r="AG12" s="278"/>
      <c r="AH12" s="276"/>
      <c r="AI12" s="277"/>
      <c r="AJ12" s="278"/>
      <c r="AK12" s="276"/>
      <c r="AL12" s="277"/>
      <c r="AM12" s="278"/>
      <c r="AN12" s="279"/>
      <c r="AO12" s="280"/>
      <c r="AP12" s="277"/>
      <c r="AQ12" s="280"/>
    </row>
    <row r="13" spans="1:43" ht="21" customHeight="1">
      <c r="A13" s="48"/>
      <c r="B13" s="118" t="s">
        <v>133</v>
      </c>
      <c r="C13" s="119" t="s">
        <v>134</v>
      </c>
      <c r="D13" s="119"/>
      <c r="E13" s="119"/>
      <c r="F13" s="49"/>
      <c r="G13" s="49"/>
      <c r="H13" s="49"/>
      <c r="I13" s="118"/>
      <c r="J13" s="51"/>
      <c r="K13" s="49"/>
      <c r="L13" s="49"/>
      <c r="M13" s="56"/>
      <c r="N13" s="55"/>
      <c r="O13" s="49"/>
      <c r="P13" s="49"/>
      <c r="Q13" s="49"/>
      <c r="R13" s="49"/>
      <c r="S13" s="120"/>
      <c r="T13" s="49"/>
      <c r="U13" s="49"/>
      <c r="W13" s="48"/>
      <c r="X13" s="118" t="s">
        <v>133</v>
      </c>
      <c r="Y13" s="119" t="s">
        <v>134</v>
      </c>
      <c r="Z13" s="119"/>
      <c r="AA13" s="119"/>
      <c r="AB13" s="49"/>
      <c r="AC13" s="49"/>
      <c r="AD13" s="49"/>
      <c r="AE13" s="118"/>
      <c r="AF13" s="51"/>
      <c r="AG13" s="49"/>
      <c r="AH13" s="49"/>
      <c r="AI13" s="56"/>
      <c r="AJ13" s="55"/>
      <c r="AK13" s="49"/>
      <c r="AL13" s="49"/>
      <c r="AM13" s="49"/>
      <c r="AN13" s="49"/>
      <c r="AO13" s="120"/>
      <c r="AP13" s="49"/>
      <c r="AQ13" s="49"/>
    </row>
    <row r="14" spans="1:43" ht="15" customHeight="1">
      <c r="A14" s="48"/>
      <c r="B14" s="121"/>
      <c r="C14" s="49"/>
      <c r="D14" s="50"/>
      <c r="E14" s="281"/>
      <c r="F14" s="49"/>
      <c r="G14" s="49"/>
      <c r="H14" s="49"/>
      <c r="I14" s="49"/>
      <c r="J14" s="49"/>
      <c r="K14" s="49"/>
      <c r="L14" s="49"/>
      <c r="M14" s="56"/>
      <c r="N14" s="55"/>
      <c r="O14" s="49"/>
      <c r="P14" s="49"/>
      <c r="Q14" s="49"/>
      <c r="R14" s="49"/>
      <c r="S14" s="120"/>
      <c r="T14" s="49"/>
      <c r="U14" s="49"/>
      <c r="W14" s="48"/>
      <c r="X14" s="121"/>
      <c r="Y14" s="49"/>
      <c r="Z14" s="50"/>
      <c r="AA14" s="281"/>
      <c r="AB14" s="49"/>
      <c r="AC14" s="49"/>
      <c r="AD14" s="49"/>
      <c r="AE14" s="49"/>
      <c r="AF14" s="49"/>
      <c r="AG14" s="49"/>
      <c r="AH14" s="49"/>
      <c r="AI14" s="56"/>
      <c r="AJ14" s="55"/>
      <c r="AK14" s="49"/>
      <c r="AL14" s="49"/>
      <c r="AM14" s="49"/>
      <c r="AN14" s="49"/>
      <c r="AO14" s="120"/>
      <c r="AP14" s="49"/>
      <c r="AQ14" s="49"/>
    </row>
    <row r="15" spans="1:43" ht="22.5" customHeight="1">
      <c r="A15" s="48"/>
      <c r="B15" s="122" t="s">
        <v>135</v>
      </c>
      <c r="C15" s="119" t="s">
        <v>136</v>
      </c>
      <c r="D15" s="119"/>
      <c r="E15" s="119"/>
      <c r="F15" s="119"/>
      <c r="G15" s="49"/>
      <c r="H15" s="49"/>
      <c r="I15" s="118"/>
      <c r="J15" s="49"/>
      <c r="K15" s="49"/>
      <c r="L15" s="49"/>
      <c r="M15" s="49"/>
      <c r="N15" s="49"/>
      <c r="O15" s="49"/>
      <c r="P15" s="49"/>
      <c r="Q15" s="49"/>
      <c r="R15" s="49"/>
      <c r="S15" s="120"/>
      <c r="T15" s="49"/>
      <c r="U15" s="49"/>
      <c r="W15" s="48"/>
      <c r="X15" s="122" t="s">
        <v>135</v>
      </c>
      <c r="Y15" s="119" t="s">
        <v>136</v>
      </c>
      <c r="Z15" s="119"/>
      <c r="AA15" s="119"/>
      <c r="AB15" s="119"/>
      <c r="AC15" s="49"/>
      <c r="AD15" s="49"/>
      <c r="AE15" s="118"/>
      <c r="AF15" s="49"/>
      <c r="AG15" s="49"/>
      <c r="AH15" s="49"/>
      <c r="AI15" s="49"/>
      <c r="AJ15" s="49"/>
      <c r="AK15" s="49"/>
      <c r="AL15" s="49"/>
      <c r="AM15" s="49"/>
      <c r="AN15" s="49"/>
      <c r="AO15" s="120"/>
      <c r="AP15" s="49"/>
      <c r="AQ15" s="49"/>
    </row>
    <row r="16" spans="1:43" ht="15" customHeight="1">
      <c r="A16" s="48"/>
      <c r="B16" s="49"/>
      <c r="C16" s="52"/>
      <c r="D16" s="50"/>
      <c r="E16" s="281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120"/>
      <c r="T16" s="49"/>
      <c r="U16" s="49"/>
      <c r="W16" s="48"/>
      <c r="X16" s="49"/>
      <c r="Y16" s="52"/>
      <c r="Z16" s="50"/>
      <c r="AA16" s="281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120"/>
      <c r="AP16" s="49"/>
      <c r="AQ16" s="49"/>
    </row>
    <row r="17" spans="1:43" ht="22.5" customHeight="1">
      <c r="A17" s="121"/>
      <c r="B17" s="121"/>
      <c r="C17" s="123" t="s">
        <v>137</v>
      </c>
      <c r="D17" s="121"/>
      <c r="E17" s="121"/>
      <c r="F17" s="121"/>
      <c r="G17" s="121"/>
      <c r="H17" s="121"/>
      <c r="I17" s="124"/>
      <c r="J17" s="121"/>
      <c r="K17" s="121"/>
      <c r="L17" s="121"/>
      <c r="M17" s="121"/>
      <c r="N17" s="121"/>
      <c r="O17" s="121"/>
      <c r="P17" s="121"/>
      <c r="Q17" s="121"/>
      <c r="R17" s="121"/>
      <c r="S17" s="125"/>
      <c r="T17" s="121"/>
      <c r="U17" s="121"/>
      <c r="W17" s="121"/>
      <c r="X17" s="121"/>
      <c r="Y17" s="123" t="s">
        <v>137</v>
      </c>
      <c r="Z17" s="121"/>
      <c r="AA17" s="121"/>
      <c r="AB17" s="121"/>
      <c r="AC17" s="121"/>
      <c r="AD17" s="121"/>
      <c r="AE17" s="124"/>
      <c r="AF17" s="121"/>
      <c r="AG17" s="121"/>
      <c r="AH17" s="121"/>
      <c r="AI17" s="121"/>
      <c r="AJ17" s="121"/>
      <c r="AK17" s="121"/>
      <c r="AL17" s="121"/>
      <c r="AM17" s="121"/>
      <c r="AN17" s="121"/>
      <c r="AO17" s="125"/>
      <c r="AP17" s="121"/>
      <c r="AQ17" s="121"/>
    </row>
    <row r="18" ht="36" customHeight="1"/>
  </sheetData>
  <sheetProtection selectLockedCells="1" selectUnlockedCells="1"/>
  <mergeCells count="44">
    <mergeCell ref="A1:U1"/>
    <mergeCell ref="W1:AQ1"/>
    <mergeCell ref="A2:U2"/>
    <mergeCell ref="W2:AQ2"/>
    <mergeCell ref="A3:U3"/>
    <mergeCell ref="W3:AQ3"/>
    <mergeCell ref="A4:U4"/>
    <mergeCell ref="W4:AQ4"/>
    <mergeCell ref="A5:U5"/>
    <mergeCell ref="W5:AQ5"/>
    <mergeCell ref="B6:C6"/>
    <mergeCell ref="E6:U6"/>
    <mergeCell ref="X6:Y6"/>
    <mergeCell ref="AA6:AQ6"/>
    <mergeCell ref="A8:A9"/>
    <mergeCell ref="B8:B9"/>
    <mergeCell ref="C8:C9"/>
    <mergeCell ref="D8:D9"/>
    <mergeCell ref="E8:E9"/>
    <mergeCell ref="F8:F9"/>
    <mergeCell ref="G8:G9"/>
    <mergeCell ref="H8:H9"/>
    <mergeCell ref="I8:K8"/>
    <mergeCell ref="L8:N8"/>
    <mergeCell ref="O8:Q8"/>
    <mergeCell ref="R8:R9"/>
    <mergeCell ref="S8:S9"/>
    <mergeCell ref="T8:T9"/>
    <mergeCell ref="U8:U9"/>
    <mergeCell ref="W8:W9"/>
    <mergeCell ref="X8:X9"/>
    <mergeCell ref="Y8:Y9"/>
    <mergeCell ref="Z8:Z9"/>
    <mergeCell ref="AA8:AA9"/>
    <mergeCell ref="AB8:AB9"/>
    <mergeCell ref="AC8:AC9"/>
    <mergeCell ref="AD8:AD9"/>
    <mergeCell ref="AE8:AG8"/>
    <mergeCell ref="AH8:AJ8"/>
    <mergeCell ref="AK8:AM8"/>
    <mergeCell ref="AN8:AN9"/>
    <mergeCell ref="AO8:AO9"/>
    <mergeCell ref="AP8:AP9"/>
    <mergeCell ref="AQ8:AQ9"/>
  </mergeCells>
  <printOptions/>
  <pageMargins left="0.35" right="0.32013888888888886" top="1" bottom="1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"/>
  <sheetViews>
    <sheetView view="pageBreakPreview" zoomScale="77" zoomScaleNormal="60" zoomScaleSheetLayoutView="77" workbookViewId="0" topLeftCell="K1">
      <selection activeCell="W17" sqref="W17"/>
    </sheetView>
  </sheetViews>
  <sheetFormatPr defaultColWidth="9.140625" defaultRowHeight="12.75"/>
  <cols>
    <col min="1" max="1" width="3.7109375" style="191" customWidth="1"/>
    <col min="2" max="2" width="20.7109375" style="191" customWidth="1"/>
    <col min="3" max="3" width="6.7109375" style="191" customWidth="1"/>
    <col min="4" max="4" width="10.421875" style="191" customWidth="1"/>
    <col min="5" max="5" width="39.140625" style="191" customWidth="1"/>
    <col min="6" max="6" width="9.8515625" style="191" customWidth="1"/>
    <col min="7" max="7" width="13.00390625" style="191" customWidth="1"/>
    <col min="8" max="8" width="19.140625" style="191" customWidth="1"/>
    <col min="9" max="9" width="4.28125" style="191" customWidth="1"/>
    <col min="10" max="10" width="6.7109375" style="191" customWidth="1"/>
    <col min="11" max="11" width="3.7109375" style="191" customWidth="1"/>
    <col min="12" max="12" width="4.28125" style="191" customWidth="1"/>
    <col min="13" max="13" width="6.7109375" style="191" customWidth="1"/>
    <col min="14" max="14" width="3.7109375" style="191" customWidth="1"/>
    <col min="15" max="15" width="4.28125" style="191" customWidth="1"/>
    <col min="16" max="16" width="6.7109375" style="191" customWidth="1"/>
    <col min="17" max="18" width="3.7109375" style="191" customWidth="1"/>
    <col min="19" max="19" width="5.00390625" style="191" customWidth="1"/>
    <col min="20" max="20" width="6.421875" style="191" customWidth="1"/>
    <col min="21" max="21" width="4.421875" style="191" customWidth="1"/>
    <col min="22" max="22" width="8.7109375" style="191" customWidth="1"/>
    <col min="23" max="23" width="3.7109375" style="191" customWidth="1"/>
    <col min="24" max="24" width="20.7109375" style="191" customWidth="1"/>
    <col min="25" max="25" width="6.7109375" style="191" customWidth="1"/>
    <col min="26" max="26" width="10.421875" style="191" customWidth="1"/>
    <col min="27" max="27" width="39.140625" style="191" customWidth="1"/>
    <col min="28" max="28" width="9.8515625" style="191" customWidth="1"/>
    <col min="29" max="29" width="13.00390625" style="191" customWidth="1"/>
    <col min="30" max="30" width="19.140625" style="191" customWidth="1"/>
    <col min="31" max="31" width="4.28125" style="191" customWidth="1"/>
    <col min="32" max="32" width="6.7109375" style="191" customWidth="1"/>
    <col min="33" max="33" width="3.7109375" style="191" customWidth="1"/>
    <col min="34" max="34" width="4.28125" style="191" customWidth="1"/>
    <col min="35" max="35" width="6.7109375" style="191" customWidth="1"/>
    <col min="36" max="36" width="3.7109375" style="191" customWidth="1"/>
    <col min="37" max="37" width="4.28125" style="191" customWidth="1"/>
    <col min="38" max="38" width="6.7109375" style="191" customWidth="1"/>
    <col min="39" max="40" width="3.7109375" style="191" customWidth="1"/>
    <col min="41" max="41" width="5.00390625" style="191" customWidth="1"/>
    <col min="42" max="42" width="6.421875" style="191" customWidth="1"/>
    <col min="43" max="43" width="4.421875" style="191" customWidth="1"/>
    <col min="44" max="16384" width="8.7109375" style="191" customWidth="1"/>
  </cols>
  <sheetData>
    <row r="1" spans="1:43" ht="39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W1" s="192" t="s">
        <v>0</v>
      </c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</row>
    <row r="2" spans="1:43" ht="18">
      <c r="A2" s="193" t="s">
        <v>203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W2" s="193" t="s">
        <v>203</v>
      </c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</row>
    <row r="3" spans="1:43" ht="18">
      <c r="A3" s="194" t="s">
        <v>204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W3" s="194" t="s">
        <v>204</v>
      </c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</row>
    <row r="4" spans="1:43" ht="22.5">
      <c r="A4" s="245" t="s">
        <v>234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W4" s="195" t="s">
        <v>235</v>
      </c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</row>
    <row r="5" spans="1:43" ht="18">
      <c r="A5" s="246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</row>
    <row r="6" spans="1:43" ht="18" customHeight="1">
      <c r="A6" s="197"/>
      <c r="B6" s="198" t="s">
        <v>206</v>
      </c>
      <c r="C6" s="198"/>
      <c r="D6" s="199"/>
      <c r="E6" s="200" t="s">
        <v>236</v>
      </c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W6" s="197"/>
      <c r="X6" s="198" t="s">
        <v>206</v>
      </c>
      <c r="Y6" s="198"/>
      <c r="Z6" s="199"/>
      <c r="AA6" s="200" t="s">
        <v>207</v>
      </c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</row>
    <row r="7" spans="1:43" ht="15.75">
      <c r="A7" s="12" t="s">
        <v>2</v>
      </c>
      <c r="B7" s="201"/>
      <c r="C7" s="201"/>
      <c r="D7" s="201"/>
      <c r="E7" s="202"/>
      <c r="F7" s="202"/>
      <c r="G7" s="203"/>
      <c r="H7" s="201"/>
      <c r="I7" s="202"/>
      <c r="J7" s="202"/>
      <c r="K7" s="202"/>
      <c r="L7" s="202"/>
      <c r="M7" s="202"/>
      <c r="N7" s="202"/>
      <c r="O7" s="202"/>
      <c r="P7" s="202"/>
      <c r="Q7" s="204"/>
      <c r="R7" s="247"/>
      <c r="S7" s="247"/>
      <c r="T7" s="247"/>
      <c r="U7" s="14" t="s">
        <v>208</v>
      </c>
      <c r="W7" s="12" t="s">
        <v>2</v>
      </c>
      <c r="X7" s="201"/>
      <c r="Y7" s="201"/>
      <c r="Z7" s="201"/>
      <c r="AA7" s="202"/>
      <c r="AB7" s="202"/>
      <c r="AC7" s="203"/>
      <c r="AD7" s="201"/>
      <c r="AE7" s="202"/>
      <c r="AF7" s="202"/>
      <c r="AG7" s="202"/>
      <c r="AH7" s="202"/>
      <c r="AI7" s="202"/>
      <c r="AJ7" s="202"/>
      <c r="AK7" s="202"/>
      <c r="AL7" s="202"/>
      <c r="AM7" s="204"/>
      <c r="AN7" s="247"/>
      <c r="AO7" s="247">
        <v>28</v>
      </c>
      <c r="AP7" s="247"/>
      <c r="AQ7" s="14" t="s">
        <v>208</v>
      </c>
    </row>
    <row r="8" spans="1:43" ht="12.75" customHeight="1">
      <c r="A8" s="248" t="s">
        <v>143</v>
      </c>
      <c r="B8" s="249" t="s">
        <v>209</v>
      </c>
      <c r="C8" s="250" t="s">
        <v>210</v>
      </c>
      <c r="D8" s="249" t="s">
        <v>211</v>
      </c>
      <c r="E8" s="249" t="s">
        <v>212</v>
      </c>
      <c r="F8" s="249" t="s">
        <v>213</v>
      </c>
      <c r="G8" s="249" t="s">
        <v>214</v>
      </c>
      <c r="H8" s="249" t="s">
        <v>215</v>
      </c>
      <c r="I8" s="251" t="s">
        <v>145</v>
      </c>
      <c r="J8" s="251"/>
      <c r="K8" s="251"/>
      <c r="L8" s="252" t="s">
        <v>146</v>
      </c>
      <c r="M8" s="252"/>
      <c r="N8" s="252"/>
      <c r="O8" s="251" t="s">
        <v>147</v>
      </c>
      <c r="P8" s="251"/>
      <c r="Q8" s="251"/>
      <c r="R8" s="253" t="s">
        <v>216</v>
      </c>
      <c r="S8" s="254" t="s">
        <v>217</v>
      </c>
      <c r="T8" s="255" t="s">
        <v>218</v>
      </c>
      <c r="U8" s="255" t="s">
        <v>219</v>
      </c>
      <c r="W8" s="206" t="s">
        <v>143</v>
      </c>
      <c r="X8" s="207" t="s">
        <v>209</v>
      </c>
      <c r="Y8" s="208" t="s">
        <v>210</v>
      </c>
      <c r="Z8" s="209" t="s">
        <v>211</v>
      </c>
      <c r="AA8" s="207" t="s">
        <v>212</v>
      </c>
      <c r="AB8" s="209" t="s">
        <v>213</v>
      </c>
      <c r="AC8" s="209" t="s">
        <v>214</v>
      </c>
      <c r="AD8" s="209" t="s">
        <v>215</v>
      </c>
      <c r="AE8" s="210" t="s">
        <v>145</v>
      </c>
      <c r="AF8" s="210"/>
      <c r="AG8" s="210"/>
      <c r="AH8" s="211" t="s">
        <v>146</v>
      </c>
      <c r="AI8" s="211"/>
      <c r="AJ8" s="211"/>
      <c r="AK8" s="210" t="s">
        <v>147</v>
      </c>
      <c r="AL8" s="210"/>
      <c r="AM8" s="210"/>
      <c r="AN8" s="212" t="s">
        <v>216</v>
      </c>
      <c r="AO8" s="213" t="s">
        <v>217</v>
      </c>
      <c r="AP8" s="214" t="s">
        <v>218</v>
      </c>
      <c r="AQ8" s="214" t="s">
        <v>219</v>
      </c>
    </row>
    <row r="9" spans="1:43" s="256" customFormat="1" ht="35.25" customHeight="1">
      <c r="A9" s="248"/>
      <c r="B9" s="249"/>
      <c r="C9" s="250"/>
      <c r="D9" s="249"/>
      <c r="E9" s="249"/>
      <c r="F9" s="249"/>
      <c r="G9" s="249"/>
      <c r="H9" s="249"/>
      <c r="I9" s="215" t="s">
        <v>231</v>
      </c>
      <c r="J9" s="216" t="s">
        <v>153</v>
      </c>
      <c r="K9" s="215" t="s">
        <v>143</v>
      </c>
      <c r="L9" s="215" t="s">
        <v>231</v>
      </c>
      <c r="M9" s="216" t="s">
        <v>153</v>
      </c>
      <c r="N9" s="215" t="s">
        <v>143</v>
      </c>
      <c r="O9" s="215" t="s">
        <v>231</v>
      </c>
      <c r="P9" s="216" t="s">
        <v>153</v>
      </c>
      <c r="Q9" s="215" t="s">
        <v>143</v>
      </c>
      <c r="R9" s="253"/>
      <c r="S9" s="254"/>
      <c r="T9" s="255"/>
      <c r="U9" s="255"/>
      <c r="W9" s="206"/>
      <c r="X9" s="207"/>
      <c r="Y9" s="208"/>
      <c r="Z9" s="209"/>
      <c r="AA9" s="207"/>
      <c r="AB9" s="209"/>
      <c r="AC9" s="209"/>
      <c r="AD9" s="209"/>
      <c r="AE9" s="215" t="s">
        <v>231</v>
      </c>
      <c r="AF9" s="216" t="s">
        <v>153</v>
      </c>
      <c r="AG9" s="215" t="s">
        <v>143</v>
      </c>
      <c r="AH9" s="215" t="s">
        <v>231</v>
      </c>
      <c r="AI9" s="216" t="s">
        <v>153</v>
      </c>
      <c r="AJ9" s="215" t="s">
        <v>143</v>
      </c>
      <c r="AK9" s="215" t="s">
        <v>231</v>
      </c>
      <c r="AL9" s="216" t="s">
        <v>153</v>
      </c>
      <c r="AM9" s="215" t="s">
        <v>143</v>
      </c>
      <c r="AN9" s="212"/>
      <c r="AO9" s="213"/>
      <c r="AP9" s="214"/>
      <c r="AQ9" s="214"/>
    </row>
    <row r="10" spans="1:43" ht="30.75" customHeight="1">
      <c r="A10" s="218">
        <f aca="true" t="shared" si="0" ref="A10:A15">RANK(S10,S$10:S$23,0)</f>
        <v>1</v>
      </c>
      <c r="B10" s="231" t="s">
        <v>237</v>
      </c>
      <c r="C10" s="232" t="s">
        <v>34</v>
      </c>
      <c r="D10" s="157" t="s">
        <v>51</v>
      </c>
      <c r="E10" s="221" t="s">
        <v>238</v>
      </c>
      <c r="F10" s="222" t="s">
        <v>53</v>
      </c>
      <c r="G10" s="233" t="s">
        <v>54</v>
      </c>
      <c r="H10" s="234" t="s">
        <v>39</v>
      </c>
      <c r="I10" s="259">
        <v>217</v>
      </c>
      <c r="J10" s="260">
        <f aca="true" t="shared" si="1" ref="J10:J23">I10/3.4</f>
        <v>63.82352941176471</v>
      </c>
      <c r="K10" s="227">
        <f aca="true" t="shared" si="2" ref="K10:K23">RANK(J10,J$10:J$23,0)</f>
        <v>1</v>
      </c>
      <c r="L10" s="259">
        <v>203</v>
      </c>
      <c r="M10" s="260">
        <f aca="true" t="shared" si="3" ref="M10:M23">L10/3.4</f>
        <v>59.70588235294118</v>
      </c>
      <c r="N10" s="227">
        <f aca="true" t="shared" si="4" ref="N10:N23">RANK(M10,M$10:M$23,0)</f>
        <v>1</v>
      </c>
      <c r="O10" s="259">
        <v>202</v>
      </c>
      <c r="P10" s="260">
        <f aca="true" t="shared" si="5" ref="P10:P23">O10/3.4</f>
        <v>59.411764705882355</v>
      </c>
      <c r="Q10" s="227">
        <f aca="true" t="shared" si="6" ref="Q10:Q23">RANK(P10,P$10:P$23,0)</f>
        <v>2</v>
      </c>
      <c r="R10" s="261"/>
      <c r="S10" s="262">
        <f aca="true" t="shared" si="7" ref="S10:S23">I10+L10+O10</f>
        <v>622</v>
      </c>
      <c r="T10" s="260">
        <f aca="true" t="shared" si="8" ref="T10:T23">S10/3.4/3</f>
        <v>60.98039215686274</v>
      </c>
      <c r="U10" s="262">
        <v>1</v>
      </c>
      <c r="W10" s="218">
        <f>RANK(AO10,AO$10:AO$23,0)</f>
        <v>1</v>
      </c>
      <c r="X10" s="231" t="s">
        <v>84</v>
      </c>
      <c r="Y10" s="232" t="s">
        <v>34</v>
      </c>
      <c r="Z10" s="157" t="s">
        <v>86</v>
      </c>
      <c r="AA10" s="221" t="s">
        <v>112</v>
      </c>
      <c r="AB10" s="222" t="s">
        <v>113</v>
      </c>
      <c r="AC10" s="282" t="s">
        <v>38</v>
      </c>
      <c r="AD10" s="283" t="s">
        <v>39</v>
      </c>
      <c r="AE10" s="225">
        <v>224</v>
      </c>
      <c r="AF10" s="284">
        <f>AE10/3.7</f>
        <v>60.54054054054054</v>
      </c>
      <c r="AG10" s="227">
        <f>RANK(AF10,AF$10:AF$23,0)</f>
        <v>1</v>
      </c>
      <c r="AH10" s="225">
        <v>218</v>
      </c>
      <c r="AI10" s="284">
        <f>AH10/3.7</f>
        <v>58.91891891891892</v>
      </c>
      <c r="AJ10" s="227">
        <f>RANK(AI10,AI$10:AI$23,0)</f>
        <v>2</v>
      </c>
      <c r="AK10" s="225">
        <v>220</v>
      </c>
      <c r="AL10" s="284">
        <f>AK10/3.7</f>
        <v>59.45945945945946</v>
      </c>
      <c r="AM10" s="227">
        <f>RANK(AL10,AL$10:AL$23,0)</f>
        <v>3</v>
      </c>
      <c r="AN10" s="285"/>
      <c r="AO10" s="264">
        <f>AE10+AH10+AK10</f>
        <v>662</v>
      </c>
      <c r="AP10" s="284">
        <f>AO10/3.7/3</f>
        <v>59.63963963963963</v>
      </c>
      <c r="AQ10" s="264">
        <v>2</v>
      </c>
    </row>
    <row r="11" spans="1:43" ht="30.75" customHeight="1">
      <c r="A11" s="218">
        <f t="shared" si="0"/>
        <v>2</v>
      </c>
      <c r="B11" s="231" t="s">
        <v>105</v>
      </c>
      <c r="C11" s="232" t="s">
        <v>34</v>
      </c>
      <c r="D11" s="157" t="s">
        <v>106</v>
      </c>
      <c r="E11" s="221" t="s">
        <v>107</v>
      </c>
      <c r="F11" s="222"/>
      <c r="G11" s="233" t="s">
        <v>38</v>
      </c>
      <c r="H11" s="234" t="s">
        <v>98</v>
      </c>
      <c r="I11" s="259">
        <v>198</v>
      </c>
      <c r="J11" s="265">
        <f t="shared" si="1"/>
        <v>58.23529411764706</v>
      </c>
      <c r="K11" s="227">
        <f t="shared" si="2"/>
        <v>4</v>
      </c>
      <c r="L11" s="259">
        <v>203</v>
      </c>
      <c r="M11" s="265">
        <f t="shared" si="3"/>
        <v>59.70588235294118</v>
      </c>
      <c r="N11" s="227">
        <f t="shared" si="4"/>
        <v>1</v>
      </c>
      <c r="O11" s="259">
        <v>200</v>
      </c>
      <c r="P11" s="265">
        <f t="shared" si="5"/>
        <v>58.82352941176471</v>
      </c>
      <c r="Q11" s="227">
        <f t="shared" si="6"/>
        <v>4</v>
      </c>
      <c r="R11" s="266"/>
      <c r="S11" s="267">
        <f t="shared" si="7"/>
        <v>601</v>
      </c>
      <c r="T11" s="265">
        <f t="shared" si="8"/>
        <v>58.92156862745099</v>
      </c>
      <c r="U11" s="267">
        <v>2</v>
      </c>
      <c r="W11" s="218">
        <f>RANK(AO11,AO$10:AO$23,0)</f>
        <v>2</v>
      </c>
      <c r="X11" s="286" t="s">
        <v>239</v>
      </c>
      <c r="Y11" s="287" t="s">
        <v>34</v>
      </c>
      <c r="Z11" s="175" t="s">
        <v>86</v>
      </c>
      <c r="AA11" s="288" t="s">
        <v>240</v>
      </c>
      <c r="AB11" s="289" t="s">
        <v>68</v>
      </c>
      <c r="AC11" s="290" t="s">
        <v>38</v>
      </c>
      <c r="AD11" s="291" t="s">
        <v>39</v>
      </c>
      <c r="AE11" s="225">
        <v>216</v>
      </c>
      <c r="AF11" s="226">
        <f>AE11/3.7</f>
        <v>58.37837837837838</v>
      </c>
      <c r="AG11" s="227">
        <f>RANK(AF11,AF$10:AF$23,0)</f>
        <v>4</v>
      </c>
      <c r="AH11" s="225">
        <v>215</v>
      </c>
      <c r="AI11" s="226">
        <f>AH11/3.7</f>
        <v>58.108108108108105</v>
      </c>
      <c r="AJ11" s="227">
        <f>RANK(AI11,AI$10:AI$23,0)</f>
        <v>3</v>
      </c>
      <c r="AK11" s="225">
        <v>221</v>
      </c>
      <c r="AL11" s="226">
        <f>AK11/3.7</f>
        <v>59.729729729729726</v>
      </c>
      <c r="AM11" s="227">
        <f>RANK(AL11,AL$10:AL$23,0)</f>
        <v>2</v>
      </c>
      <c r="AN11" s="263"/>
      <c r="AO11" s="229">
        <f>AE11+AH11+AK11</f>
        <v>652</v>
      </c>
      <c r="AP11" s="226">
        <f>AO11/3.7/3</f>
        <v>58.73873873873873</v>
      </c>
      <c r="AQ11" s="229">
        <v>2</v>
      </c>
    </row>
    <row r="12" spans="1:43" ht="30.75" customHeight="1">
      <c r="A12" s="218">
        <f t="shared" si="0"/>
        <v>3</v>
      </c>
      <c r="B12" s="231" t="s">
        <v>129</v>
      </c>
      <c r="C12" s="232" t="s">
        <v>59</v>
      </c>
      <c r="D12" s="157" t="s">
        <v>51</v>
      </c>
      <c r="E12" s="221" t="s">
        <v>130</v>
      </c>
      <c r="F12" s="222" t="s">
        <v>68</v>
      </c>
      <c r="G12" s="233" t="s">
        <v>38</v>
      </c>
      <c r="H12" s="234" t="s">
        <v>98</v>
      </c>
      <c r="I12" s="259">
        <v>190</v>
      </c>
      <c r="J12" s="265">
        <f t="shared" si="1"/>
        <v>55.88235294117647</v>
      </c>
      <c r="K12" s="227">
        <f t="shared" si="2"/>
        <v>12</v>
      </c>
      <c r="L12" s="259">
        <v>200</v>
      </c>
      <c r="M12" s="265">
        <f t="shared" si="3"/>
        <v>58.82352941176471</v>
      </c>
      <c r="N12" s="227">
        <f t="shared" si="4"/>
        <v>4</v>
      </c>
      <c r="O12" s="259">
        <v>207</v>
      </c>
      <c r="P12" s="265">
        <f t="shared" si="5"/>
        <v>60.88235294117647</v>
      </c>
      <c r="Q12" s="227">
        <f t="shared" si="6"/>
        <v>1</v>
      </c>
      <c r="R12" s="266">
        <v>1</v>
      </c>
      <c r="S12" s="267">
        <f t="shared" si="7"/>
        <v>597</v>
      </c>
      <c r="T12" s="265">
        <f t="shared" si="8"/>
        <v>58.529411764705884</v>
      </c>
      <c r="U12" s="267">
        <v>2</v>
      </c>
      <c r="W12" s="218">
        <f>RANK(AO12,AO$10:AO$23,0)</f>
        <v>3</v>
      </c>
      <c r="X12" s="231" t="s">
        <v>237</v>
      </c>
      <c r="Y12" s="232" t="s">
        <v>34</v>
      </c>
      <c r="Z12" s="157" t="s">
        <v>51</v>
      </c>
      <c r="AA12" s="221" t="s">
        <v>238</v>
      </c>
      <c r="AB12" s="222" t="s">
        <v>53</v>
      </c>
      <c r="AC12" s="292" t="s">
        <v>54</v>
      </c>
      <c r="AD12" s="293" t="s">
        <v>39</v>
      </c>
      <c r="AE12" s="225">
        <v>213</v>
      </c>
      <c r="AF12" s="226">
        <f>AE12/3.7</f>
        <v>57.567567567567565</v>
      </c>
      <c r="AG12" s="227">
        <f>RANK(AF12,AF$10:AF$23,0)</f>
        <v>6</v>
      </c>
      <c r="AH12" s="225">
        <v>223</v>
      </c>
      <c r="AI12" s="226">
        <f>AH12/3.7</f>
        <v>60.27027027027027</v>
      </c>
      <c r="AJ12" s="227">
        <f>RANK(AI12,AI$10:AI$23,0)</f>
        <v>1</v>
      </c>
      <c r="AK12" s="225">
        <v>212</v>
      </c>
      <c r="AL12" s="226">
        <f>AK12/3.7</f>
        <v>57.29729729729729</v>
      </c>
      <c r="AM12" s="227">
        <f>RANK(AL12,AL$10:AL$23,0)</f>
        <v>6</v>
      </c>
      <c r="AN12" s="263"/>
      <c r="AO12" s="229">
        <f>AE12+AH12+AK12</f>
        <v>648</v>
      </c>
      <c r="AP12" s="226">
        <f>AO12/3.7/3</f>
        <v>58.37837837837838</v>
      </c>
      <c r="AQ12" s="229">
        <v>2</v>
      </c>
    </row>
    <row r="13" spans="1:43" ht="30.75" customHeight="1">
      <c r="A13" s="218">
        <f t="shared" si="0"/>
        <v>4</v>
      </c>
      <c r="B13" s="231" t="s">
        <v>84</v>
      </c>
      <c r="C13" s="232" t="s">
        <v>34</v>
      </c>
      <c r="D13" s="157" t="s">
        <v>86</v>
      </c>
      <c r="E13" s="221" t="s">
        <v>112</v>
      </c>
      <c r="F13" s="222" t="s">
        <v>113</v>
      </c>
      <c r="G13" s="294" t="s">
        <v>38</v>
      </c>
      <c r="H13" s="283" t="s">
        <v>39</v>
      </c>
      <c r="I13" s="259">
        <v>199</v>
      </c>
      <c r="J13" s="265">
        <f t="shared" si="1"/>
        <v>58.529411764705884</v>
      </c>
      <c r="K13" s="227">
        <f t="shared" si="2"/>
        <v>3</v>
      </c>
      <c r="L13" s="259">
        <v>196</v>
      </c>
      <c r="M13" s="265">
        <f t="shared" si="3"/>
        <v>57.64705882352941</v>
      </c>
      <c r="N13" s="227">
        <f t="shared" si="4"/>
        <v>7</v>
      </c>
      <c r="O13" s="259">
        <v>201</v>
      </c>
      <c r="P13" s="265">
        <f t="shared" si="5"/>
        <v>59.11764705882353</v>
      </c>
      <c r="Q13" s="227">
        <f t="shared" si="6"/>
        <v>3</v>
      </c>
      <c r="R13" s="266"/>
      <c r="S13" s="267">
        <f t="shared" si="7"/>
        <v>596</v>
      </c>
      <c r="T13" s="265">
        <f t="shared" si="8"/>
        <v>58.43137254901961</v>
      </c>
      <c r="U13" s="267">
        <v>2</v>
      </c>
      <c r="W13" s="218">
        <f>RANK(AO13,AO$10:AO$23,0)</f>
        <v>4</v>
      </c>
      <c r="X13" s="231" t="s">
        <v>241</v>
      </c>
      <c r="Y13" s="232" t="s">
        <v>34</v>
      </c>
      <c r="Z13" s="157" t="s">
        <v>106</v>
      </c>
      <c r="AA13" s="221" t="s">
        <v>242</v>
      </c>
      <c r="AB13" s="222"/>
      <c r="AC13" s="233" t="s">
        <v>38</v>
      </c>
      <c r="AD13" s="234" t="s">
        <v>98</v>
      </c>
      <c r="AE13" s="225">
        <v>214</v>
      </c>
      <c r="AF13" s="226">
        <f>AE13/3.7</f>
        <v>57.83783783783784</v>
      </c>
      <c r="AG13" s="227">
        <f>RANK(AF13,AF$10:AF$23,0)</f>
        <v>5</v>
      </c>
      <c r="AH13" s="225">
        <v>208</v>
      </c>
      <c r="AI13" s="226">
        <f>AH13/3.7</f>
        <v>56.21621621621621</v>
      </c>
      <c r="AJ13" s="227">
        <f>RANK(AI13,AI$10:AI$23,0)</f>
        <v>4</v>
      </c>
      <c r="AK13" s="225">
        <v>225</v>
      </c>
      <c r="AL13" s="226">
        <f>AK13/3.7</f>
        <v>60.81081081081081</v>
      </c>
      <c r="AM13" s="227">
        <f>RANK(AL13,AL$10:AL$23,0)</f>
        <v>1</v>
      </c>
      <c r="AN13" s="263"/>
      <c r="AO13" s="229">
        <f>AE13+AH13+AK13</f>
        <v>647</v>
      </c>
      <c r="AP13" s="226">
        <f>AO13/3.7/3</f>
        <v>58.28828828828829</v>
      </c>
      <c r="AQ13" s="229">
        <v>2</v>
      </c>
    </row>
    <row r="14" spans="1:43" ht="30.75" customHeight="1">
      <c r="A14" s="218">
        <f t="shared" si="0"/>
        <v>5</v>
      </c>
      <c r="B14" s="231" t="s">
        <v>84</v>
      </c>
      <c r="C14" s="29" t="s">
        <v>34</v>
      </c>
      <c r="D14" s="30" t="s">
        <v>86</v>
      </c>
      <c r="E14" s="31" t="s">
        <v>114</v>
      </c>
      <c r="F14" s="32" t="s">
        <v>68</v>
      </c>
      <c r="G14" s="294" t="s">
        <v>38</v>
      </c>
      <c r="H14" s="283" t="s">
        <v>39</v>
      </c>
      <c r="I14" s="259">
        <v>192</v>
      </c>
      <c r="J14" s="265">
        <f t="shared" si="1"/>
        <v>56.470588235294116</v>
      </c>
      <c r="K14" s="227">
        <f t="shared" si="2"/>
        <v>10</v>
      </c>
      <c r="L14" s="259">
        <v>201</v>
      </c>
      <c r="M14" s="265">
        <f t="shared" si="3"/>
        <v>59.11764705882353</v>
      </c>
      <c r="N14" s="227">
        <f t="shared" si="4"/>
        <v>3</v>
      </c>
      <c r="O14" s="259">
        <v>199</v>
      </c>
      <c r="P14" s="265">
        <f t="shared" si="5"/>
        <v>58.529411764705884</v>
      </c>
      <c r="Q14" s="227">
        <f t="shared" si="6"/>
        <v>5</v>
      </c>
      <c r="R14" s="266"/>
      <c r="S14" s="267">
        <f t="shared" si="7"/>
        <v>592</v>
      </c>
      <c r="T14" s="265">
        <f t="shared" si="8"/>
        <v>58.03921568627451</v>
      </c>
      <c r="U14" s="267">
        <v>2</v>
      </c>
      <c r="W14" s="218">
        <f>RANK(AO14,AO$10:AO$23,0)</f>
        <v>5</v>
      </c>
      <c r="X14" s="231" t="s">
        <v>243</v>
      </c>
      <c r="Y14" s="232" t="s">
        <v>59</v>
      </c>
      <c r="Z14" s="157"/>
      <c r="AA14" s="221" t="s">
        <v>130</v>
      </c>
      <c r="AB14" s="222" t="s">
        <v>68</v>
      </c>
      <c r="AC14" s="233" t="s">
        <v>38</v>
      </c>
      <c r="AD14" s="234" t="s">
        <v>98</v>
      </c>
      <c r="AE14" s="225">
        <v>219</v>
      </c>
      <c r="AF14" s="226">
        <f>AE14/3.7</f>
        <v>59.189189189189186</v>
      </c>
      <c r="AG14" s="227">
        <f>RANK(AF14,AF$10:AF$23,0)</f>
        <v>3</v>
      </c>
      <c r="AH14" s="225">
        <v>202</v>
      </c>
      <c r="AI14" s="226">
        <f>AH14/3.7</f>
        <v>54.59459459459459</v>
      </c>
      <c r="AJ14" s="227">
        <f>RANK(AI14,AI$10:AI$23,0)</f>
        <v>9</v>
      </c>
      <c r="AK14" s="225">
        <v>219</v>
      </c>
      <c r="AL14" s="226">
        <f>AK14/3.7</f>
        <v>59.189189189189186</v>
      </c>
      <c r="AM14" s="227">
        <f>RANK(AL14,AL$10:AL$23,0)</f>
        <v>4</v>
      </c>
      <c r="AN14" s="263">
        <v>1</v>
      </c>
      <c r="AO14" s="229">
        <f>AE14+AH14+AK14</f>
        <v>640</v>
      </c>
      <c r="AP14" s="226">
        <f>AO14/3.7/3</f>
        <v>57.65765765765766</v>
      </c>
      <c r="AQ14" s="229">
        <v>2</v>
      </c>
    </row>
    <row r="15" spans="1:43" ht="30.75" customHeight="1">
      <c r="A15" s="218">
        <f t="shared" si="0"/>
        <v>6</v>
      </c>
      <c r="B15" s="231" t="s">
        <v>88</v>
      </c>
      <c r="C15" s="232" t="s">
        <v>59</v>
      </c>
      <c r="D15" s="157" t="s">
        <v>51</v>
      </c>
      <c r="E15" s="221" t="s">
        <v>238</v>
      </c>
      <c r="F15" s="222" t="s">
        <v>53</v>
      </c>
      <c r="G15" s="233" t="s">
        <v>54</v>
      </c>
      <c r="H15" s="234" t="s">
        <v>39</v>
      </c>
      <c r="I15" s="259">
        <v>205</v>
      </c>
      <c r="J15" s="265">
        <f t="shared" si="1"/>
        <v>60.294117647058826</v>
      </c>
      <c r="K15" s="227">
        <f t="shared" si="2"/>
        <v>2</v>
      </c>
      <c r="L15" s="259">
        <v>195</v>
      </c>
      <c r="M15" s="265">
        <f t="shared" si="3"/>
        <v>57.35294117647059</v>
      </c>
      <c r="N15" s="227">
        <f t="shared" si="4"/>
        <v>8</v>
      </c>
      <c r="O15" s="259">
        <v>189</v>
      </c>
      <c r="P15" s="265">
        <f t="shared" si="5"/>
        <v>55.588235294117645</v>
      </c>
      <c r="Q15" s="227">
        <f t="shared" si="6"/>
        <v>11</v>
      </c>
      <c r="R15" s="266"/>
      <c r="S15" s="267">
        <f t="shared" si="7"/>
        <v>589</v>
      </c>
      <c r="T15" s="265">
        <f t="shared" si="8"/>
        <v>57.74509803921569</v>
      </c>
      <c r="U15" s="267">
        <v>2</v>
      </c>
      <c r="W15" s="218">
        <f>RANK(AO15,AO$10:AO$23,0)</f>
        <v>6</v>
      </c>
      <c r="X15" s="231" t="s">
        <v>244</v>
      </c>
      <c r="Y15" s="232" t="s">
        <v>76</v>
      </c>
      <c r="Z15" s="157"/>
      <c r="AA15" s="31" t="s">
        <v>112</v>
      </c>
      <c r="AB15" s="32" t="s">
        <v>113</v>
      </c>
      <c r="AC15" s="33" t="s">
        <v>38</v>
      </c>
      <c r="AD15" s="34" t="s">
        <v>98</v>
      </c>
      <c r="AE15" s="225">
        <v>221</v>
      </c>
      <c r="AF15" s="226">
        <f>AE15/3.7</f>
        <v>59.729729729729726</v>
      </c>
      <c r="AG15" s="227">
        <f>RANK(AF15,AF$10:AF$23,0)</f>
        <v>2</v>
      </c>
      <c r="AH15" s="225">
        <v>206</v>
      </c>
      <c r="AI15" s="226">
        <f>AH15/3.7</f>
        <v>55.67567567567567</v>
      </c>
      <c r="AJ15" s="227">
        <f>RANK(AI15,AI$10:AI$23,0)</f>
        <v>5</v>
      </c>
      <c r="AK15" s="225">
        <v>209</v>
      </c>
      <c r="AL15" s="226">
        <f>AK15/3.7</f>
        <v>56.486486486486484</v>
      </c>
      <c r="AM15" s="227">
        <f>RANK(AL15,AL$10:AL$23,0)</f>
        <v>8</v>
      </c>
      <c r="AN15" s="263"/>
      <c r="AO15" s="229">
        <f>AE15+AH15+AK15</f>
        <v>636</v>
      </c>
      <c r="AP15" s="226">
        <f>AO15/3.7/3</f>
        <v>57.29729729729729</v>
      </c>
      <c r="AQ15" s="229">
        <v>2</v>
      </c>
    </row>
    <row r="16" spans="1:43" ht="30.75" customHeight="1">
      <c r="A16" s="218" t="s">
        <v>162</v>
      </c>
      <c r="B16" s="231" t="s">
        <v>41</v>
      </c>
      <c r="C16" s="232" t="s">
        <v>34</v>
      </c>
      <c r="D16" s="157" t="s">
        <v>43</v>
      </c>
      <c r="E16" s="221" t="s">
        <v>47</v>
      </c>
      <c r="F16" s="258"/>
      <c r="G16" s="294" t="s">
        <v>38</v>
      </c>
      <c r="H16" s="283" t="s">
        <v>39</v>
      </c>
      <c r="I16" s="259">
        <v>195</v>
      </c>
      <c r="J16" s="265">
        <f t="shared" si="1"/>
        <v>57.35294117647059</v>
      </c>
      <c r="K16" s="227">
        <f t="shared" si="2"/>
        <v>8</v>
      </c>
      <c r="L16" s="259">
        <v>198</v>
      </c>
      <c r="M16" s="265">
        <f t="shared" si="3"/>
        <v>58.23529411764706</v>
      </c>
      <c r="N16" s="227">
        <f t="shared" si="4"/>
        <v>5</v>
      </c>
      <c r="O16" s="259">
        <v>193</v>
      </c>
      <c r="P16" s="265">
        <f t="shared" si="5"/>
        <v>56.76470588235294</v>
      </c>
      <c r="Q16" s="227">
        <f t="shared" si="6"/>
        <v>6</v>
      </c>
      <c r="R16" s="266"/>
      <c r="S16" s="267">
        <f t="shared" si="7"/>
        <v>586</v>
      </c>
      <c r="T16" s="265">
        <f t="shared" si="8"/>
        <v>57.45098039215686</v>
      </c>
      <c r="U16" s="267">
        <v>2</v>
      </c>
      <c r="W16" s="218" t="s">
        <v>162</v>
      </c>
      <c r="X16" s="231" t="s">
        <v>232</v>
      </c>
      <c r="Y16" s="232" t="s">
        <v>34</v>
      </c>
      <c r="Z16" s="157" t="s">
        <v>43</v>
      </c>
      <c r="AA16" s="288" t="s">
        <v>245</v>
      </c>
      <c r="AB16" s="295"/>
      <c r="AC16" s="290" t="s">
        <v>38</v>
      </c>
      <c r="AD16" s="291" t="s">
        <v>39</v>
      </c>
      <c r="AE16" s="225">
        <v>210</v>
      </c>
      <c r="AF16" s="226">
        <f>AE16/3.7</f>
        <v>56.75675675675675</v>
      </c>
      <c r="AG16" s="227">
        <f>RANK(AF16,AF$10:AF$23,0)</f>
        <v>7</v>
      </c>
      <c r="AH16" s="225">
        <v>206</v>
      </c>
      <c r="AI16" s="226">
        <f>AH16/3.7</f>
        <v>55.67567567567567</v>
      </c>
      <c r="AJ16" s="227">
        <f>RANK(AI16,AI$10:AI$23,0)</f>
        <v>5</v>
      </c>
      <c r="AK16" s="225">
        <v>217</v>
      </c>
      <c r="AL16" s="226">
        <f>AK16/3.7</f>
        <v>58.648648648648646</v>
      </c>
      <c r="AM16" s="227">
        <f>RANK(AL16,AL$10:AL$23,0)</f>
        <v>5</v>
      </c>
      <c r="AN16" s="263"/>
      <c r="AO16" s="229">
        <f>AE16+AH16+AK16</f>
        <v>633</v>
      </c>
      <c r="AP16" s="226">
        <f>AO16/3.7/3</f>
        <v>57.027027027027025</v>
      </c>
      <c r="AQ16" s="229">
        <v>2</v>
      </c>
    </row>
    <row r="17" spans="1:43" ht="30.75" customHeight="1">
      <c r="A17" s="218">
        <f aca="true" t="shared" si="9" ref="A17:A23">RANK(S17,S$10:S$23,0)</f>
        <v>8</v>
      </c>
      <c r="B17" s="231" t="s">
        <v>69</v>
      </c>
      <c r="C17" s="232" t="s">
        <v>59</v>
      </c>
      <c r="D17" s="157" t="s">
        <v>70</v>
      </c>
      <c r="E17" s="221" t="s">
        <v>71</v>
      </c>
      <c r="F17" s="222" t="s">
        <v>72</v>
      </c>
      <c r="G17" s="233" t="s">
        <v>38</v>
      </c>
      <c r="H17" s="234" t="s">
        <v>39</v>
      </c>
      <c r="I17" s="259">
        <v>196</v>
      </c>
      <c r="J17" s="265">
        <f t="shared" si="1"/>
        <v>57.64705882352941</v>
      </c>
      <c r="K17" s="227">
        <f t="shared" si="2"/>
        <v>6</v>
      </c>
      <c r="L17" s="259">
        <v>195</v>
      </c>
      <c r="M17" s="265">
        <f t="shared" si="3"/>
        <v>57.35294117647059</v>
      </c>
      <c r="N17" s="227">
        <f t="shared" si="4"/>
        <v>8</v>
      </c>
      <c r="O17" s="259">
        <v>193</v>
      </c>
      <c r="P17" s="265">
        <f t="shared" si="5"/>
        <v>56.76470588235294</v>
      </c>
      <c r="Q17" s="227">
        <f t="shared" si="6"/>
        <v>6</v>
      </c>
      <c r="R17" s="266"/>
      <c r="S17" s="267">
        <f t="shared" si="7"/>
        <v>584</v>
      </c>
      <c r="T17" s="265">
        <f t="shared" si="8"/>
        <v>57.254901960784316</v>
      </c>
      <c r="U17" s="267">
        <v>2</v>
      </c>
      <c r="W17" s="218">
        <v>7</v>
      </c>
      <c r="X17" s="231" t="s">
        <v>241</v>
      </c>
      <c r="Y17" s="232" t="s">
        <v>34</v>
      </c>
      <c r="Z17" s="157" t="s">
        <v>106</v>
      </c>
      <c r="AA17" s="221" t="s">
        <v>246</v>
      </c>
      <c r="AB17" s="289"/>
      <c r="AC17" s="292" t="s">
        <v>38</v>
      </c>
      <c r="AD17" s="293" t="s">
        <v>98</v>
      </c>
      <c r="AE17" s="225">
        <v>207</v>
      </c>
      <c r="AF17" s="226">
        <f>AE17/3.7</f>
        <v>55.945945945945944</v>
      </c>
      <c r="AG17" s="227">
        <f>RANK(AF17,AF$10:AF$23,0)</f>
        <v>8</v>
      </c>
      <c r="AH17" s="225">
        <v>204</v>
      </c>
      <c r="AI17" s="226">
        <f>AH17/3.7</f>
        <v>55.13513513513513</v>
      </c>
      <c r="AJ17" s="227">
        <f>RANK(AI17,AI$10:AI$23,0)</f>
        <v>7</v>
      </c>
      <c r="AK17" s="225">
        <v>210</v>
      </c>
      <c r="AL17" s="226">
        <f>AK17/3.7</f>
        <v>56.75675675675675</v>
      </c>
      <c r="AM17" s="227">
        <f>RANK(AL17,AL$10:AL$23,0)</f>
        <v>7</v>
      </c>
      <c r="AN17" s="263"/>
      <c r="AO17" s="229">
        <f>AE17+AH17+AK17</f>
        <v>621</v>
      </c>
      <c r="AP17" s="226">
        <f>AO17/3.7/3</f>
        <v>55.945945945945944</v>
      </c>
      <c r="AQ17" s="229"/>
    </row>
    <row r="18" spans="1:43" ht="30.75" customHeight="1">
      <c r="A18" s="218">
        <f t="shared" si="9"/>
        <v>9</v>
      </c>
      <c r="B18" s="231" t="s">
        <v>105</v>
      </c>
      <c r="C18" s="232" t="s">
        <v>34</v>
      </c>
      <c r="D18" s="157" t="s">
        <v>106</v>
      </c>
      <c r="E18" s="221" t="s">
        <v>108</v>
      </c>
      <c r="F18" s="222"/>
      <c r="G18" s="233" t="s">
        <v>38</v>
      </c>
      <c r="H18" s="234" t="s">
        <v>98</v>
      </c>
      <c r="I18" s="259">
        <v>197</v>
      </c>
      <c r="J18" s="265">
        <f t="shared" si="1"/>
        <v>57.94117647058824</v>
      </c>
      <c r="K18" s="227">
        <f t="shared" si="2"/>
        <v>5</v>
      </c>
      <c r="L18" s="259">
        <v>198</v>
      </c>
      <c r="M18" s="265">
        <f t="shared" si="3"/>
        <v>58.23529411764706</v>
      </c>
      <c r="N18" s="227">
        <f t="shared" si="4"/>
        <v>5</v>
      </c>
      <c r="O18" s="259">
        <v>188</v>
      </c>
      <c r="P18" s="265">
        <f t="shared" si="5"/>
        <v>55.294117647058826</v>
      </c>
      <c r="Q18" s="227">
        <f t="shared" si="6"/>
        <v>12</v>
      </c>
      <c r="R18" s="266"/>
      <c r="S18" s="267">
        <f t="shared" si="7"/>
        <v>583</v>
      </c>
      <c r="T18" s="265">
        <f t="shared" si="8"/>
        <v>57.15686274509804</v>
      </c>
      <c r="U18" s="267">
        <v>2</v>
      </c>
      <c r="W18" s="218">
        <v>8</v>
      </c>
      <c r="X18" s="231" t="s">
        <v>247</v>
      </c>
      <c r="Y18" s="232" t="s">
        <v>59</v>
      </c>
      <c r="Z18" s="157" t="s">
        <v>70</v>
      </c>
      <c r="AA18" s="221" t="s">
        <v>248</v>
      </c>
      <c r="AB18" s="222" t="s">
        <v>74</v>
      </c>
      <c r="AC18" s="233" t="s">
        <v>38</v>
      </c>
      <c r="AD18" s="234" t="s">
        <v>39</v>
      </c>
      <c r="AE18" s="225">
        <v>201</v>
      </c>
      <c r="AF18" s="226">
        <f>AE18/3.7</f>
        <v>54.32432432432432</v>
      </c>
      <c r="AG18" s="227">
        <f>RANK(AF18,AF$10:AF$23,0)</f>
        <v>10</v>
      </c>
      <c r="AH18" s="225">
        <v>203</v>
      </c>
      <c r="AI18" s="226">
        <f>AH18/3.7</f>
        <v>54.86486486486486</v>
      </c>
      <c r="AJ18" s="227">
        <f>RANK(AI18,AI$10:AI$23,0)</f>
        <v>8</v>
      </c>
      <c r="AK18" s="225">
        <v>202</v>
      </c>
      <c r="AL18" s="226">
        <f>AK18/3.7</f>
        <v>54.59459459459459</v>
      </c>
      <c r="AM18" s="227">
        <f>RANK(AL18,AL$10:AL$23,0)</f>
        <v>10</v>
      </c>
      <c r="AN18" s="263">
        <v>1</v>
      </c>
      <c r="AO18" s="229">
        <f>AE18+AH18+AK18</f>
        <v>606</v>
      </c>
      <c r="AP18" s="226">
        <f>AO18/3.7/3</f>
        <v>54.59459459459459</v>
      </c>
      <c r="AQ18" s="229"/>
    </row>
    <row r="19" spans="1:43" ht="30.75" customHeight="1">
      <c r="A19" s="218">
        <f t="shared" si="9"/>
        <v>10</v>
      </c>
      <c r="B19" s="231" t="s">
        <v>118</v>
      </c>
      <c r="C19" s="232" t="s">
        <v>76</v>
      </c>
      <c r="D19" s="157" t="s">
        <v>51</v>
      </c>
      <c r="E19" s="221" t="s">
        <v>112</v>
      </c>
      <c r="F19" s="222" t="s">
        <v>113</v>
      </c>
      <c r="G19" s="233" t="s">
        <v>38</v>
      </c>
      <c r="H19" s="234" t="s">
        <v>98</v>
      </c>
      <c r="I19" s="259">
        <v>192</v>
      </c>
      <c r="J19" s="265">
        <f t="shared" si="1"/>
        <v>56.470588235294116</v>
      </c>
      <c r="K19" s="227">
        <f t="shared" si="2"/>
        <v>10</v>
      </c>
      <c r="L19" s="259">
        <v>194</v>
      </c>
      <c r="M19" s="265">
        <f t="shared" si="3"/>
        <v>57.05882352941177</v>
      </c>
      <c r="N19" s="227">
        <f t="shared" si="4"/>
        <v>10</v>
      </c>
      <c r="O19" s="259">
        <v>191</v>
      </c>
      <c r="P19" s="265">
        <f t="shared" si="5"/>
        <v>56.1764705882353</v>
      </c>
      <c r="Q19" s="227">
        <f t="shared" si="6"/>
        <v>10</v>
      </c>
      <c r="R19" s="266"/>
      <c r="S19" s="267">
        <f t="shared" si="7"/>
        <v>577</v>
      </c>
      <c r="T19" s="265">
        <f t="shared" si="8"/>
        <v>56.568627450980394</v>
      </c>
      <c r="U19" s="267">
        <v>2</v>
      </c>
      <c r="W19" s="218">
        <v>9</v>
      </c>
      <c r="X19" s="231" t="s">
        <v>249</v>
      </c>
      <c r="Y19" s="232" t="s">
        <v>59</v>
      </c>
      <c r="Z19" s="157" t="s">
        <v>51</v>
      </c>
      <c r="AA19" s="221" t="s">
        <v>250</v>
      </c>
      <c r="AB19" s="222" t="s">
        <v>61</v>
      </c>
      <c r="AC19" s="233" t="s">
        <v>38</v>
      </c>
      <c r="AD19" s="234" t="s">
        <v>39</v>
      </c>
      <c r="AE19" s="225">
        <v>196</v>
      </c>
      <c r="AF19" s="226">
        <f>AE19/3.7</f>
        <v>52.97297297297297</v>
      </c>
      <c r="AG19" s="227">
        <f>RANK(AF19,AF$10:AF$23,0)</f>
        <v>11</v>
      </c>
      <c r="AH19" s="225">
        <v>202</v>
      </c>
      <c r="AI19" s="226">
        <f>AH19/3.7</f>
        <v>54.59459459459459</v>
      </c>
      <c r="AJ19" s="227">
        <f>RANK(AI19,AI$10:AI$23,0)</f>
        <v>9</v>
      </c>
      <c r="AK19" s="225">
        <v>200</v>
      </c>
      <c r="AL19" s="226">
        <f>AK19/3.7</f>
        <v>54.05405405405405</v>
      </c>
      <c r="AM19" s="227">
        <f>RANK(AL19,AL$10:AL$23,0)</f>
        <v>12</v>
      </c>
      <c r="AN19" s="263"/>
      <c r="AO19" s="229">
        <f>AE19+AH19+AK19</f>
        <v>598</v>
      </c>
      <c r="AP19" s="226">
        <f>AO19/3.7/3</f>
        <v>53.87387387387387</v>
      </c>
      <c r="AQ19" s="229"/>
    </row>
    <row r="20" spans="1:43" ht="30.75" customHeight="1">
      <c r="A20" s="218">
        <f t="shared" si="9"/>
        <v>11</v>
      </c>
      <c r="B20" s="231" t="s">
        <v>57</v>
      </c>
      <c r="C20" s="232" t="s">
        <v>59</v>
      </c>
      <c r="D20" s="157" t="s">
        <v>51</v>
      </c>
      <c r="E20" s="221" t="s">
        <v>60</v>
      </c>
      <c r="F20" s="222" t="s">
        <v>61</v>
      </c>
      <c r="G20" s="233" t="s">
        <v>38</v>
      </c>
      <c r="H20" s="234" t="s">
        <v>39</v>
      </c>
      <c r="I20" s="259">
        <v>194</v>
      </c>
      <c r="J20" s="265">
        <f t="shared" si="1"/>
        <v>57.05882352941177</v>
      </c>
      <c r="K20" s="227">
        <f t="shared" si="2"/>
        <v>9</v>
      </c>
      <c r="L20" s="259">
        <v>189</v>
      </c>
      <c r="M20" s="265">
        <f t="shared" si="3"/>
        <v>55.588235294117645</v>
      </c>
      <c r="N20" s="227">
        <f t="shared" si="4"/>
        <v>11</v>
      </c>
      <c r="O20" s="259">
        <v>193</v>
      </c>
      <c r="P20" s="265">
        <f t="shared" si="5"/>
        <v>56.76470588235294</v>
      </c>
      <c r="Q20" s="227">
        <f t="shared" si="6"/>
        <v>6</v>
      </c>
      <c r="R20" s="266"/>
      <c r="S20" s="267">
        <f t="shared" si="7"/>
        <v>576</v>
      </c>
      <c r="T20" s="265">
        <f t="shared" si="8"/>
        <v>56.470588235294116</v>
      </c>
      <c r="U20" s="267">
        <v>2</v>
      </c>
      <c r="W20" s="218">
        <v>10</v>
      </c>
      <c r="X20" s="231" t="s">
        <v>251</v>
      </c>
      <c r="Y20" s="232" t="s">
        <v>76</v>
      </c>
      <c r="Z20" s="157"/>
      <c r="AA20" s="221" t="s">
        <v>252</v>
      </c>
      <c r="AB20" s="222" t="s">
        <v>125</v>
      </c>
      <c r="AC20" s="233" t="s">
        <v>38</v>
      </c>
      <c r="AD20" s="234" t="s">
        <v>98</v>
      </c>
      <c r="AE20" s="225">
        <v>202</v>
      </c>
      <c r="AF20" s="226">
        <f>AE20/3.7</f>
        <v>54.59459459459459</v>
      </c>
      <c r="AG20" s="227">
        <f>RANK(AF20,AF$10:AF$23,0)</f>
        <v>9</v>
      </c>
      <c r="AH20" s="225">
        <v>192</v>
      </c>
      <c r="AI20" s="226">
        <f>AH20/3.7</f>
        <v>51.89189189189189</v>
      </c>
      <c r="AJ20" s="227">
        <f>RANK(AI20,AI$10:AI$23,0)</f>
        <v>13</v>
      </c>
      <c r="AK20" s="225">
        <v>201</v>
      </c>
      <c r="AL20" s="226">
        <f>AK20/3.7</f>
        <v>54.32432432432432</v>
      </c>
      <c r="AM20" s="227">
        <f>RANK(AL20,AL$10:AL$23,0)</f>
        <v>11</v>
      </c>
      <c r="AN20" s="263"/>
      <c r="AO20" s="229">
        <f>AE20+AH20+AK20</f>
        <v>595</v>
      </c>
      <c r="AP20" s="226">
        <f>AO20/3.7/3</f>
        <v>53.6036036036036</v>
      </c>
      <c r="AQ20" s="229"/>
    </row>
    <row r="21" spans="1:43" ht="30.75" customHeight="1">
      <c r="A21" s="218">
        <f t="shared" si="9"/>
        <v>12</v>
      </c>
      <c r="B21" s="231" t="s">
        <v>69</v>
      </c>
      <c r="C21" s="232" t="s">
        <v>59</v>
      </c>
      <c r="D21" s="157" t="s">
        <v>70</v>
      </c>
      <c r="E21" s="221" t="s">
        <v>73</v>
      </c>
      <c r="F21" s="222" t="s">
        <v>74</v>
      </c>
      <c r="G21" s="233" t="s">
        <v>38</v>
      </c>
      <c r="H21" s="234" t="s">
        <v>39</v>
      </c>
      <c r="I21" s="259">
        <v>196</v>
      </c>
      <c r="J21" s="265">
        <f t="shared" si="1"/>
        <v>57.64705882352941</v>
      </c>
      <c r="K21" s="227">
        <f t="shared" si="2"/>
        <v>6</v>
      </c>
      <c r="L21" s="259">
        <v>188</v>
      </c>
      <c r="M21" s="265">
        <f t="shared" si="3"/>
        <v>55.294117647058826</v>
      </c>
      <c r="N21" s="227">
        <f t="shared" si="4"/>
        <v>13</v>
      </c>
      <c r="O21" s="259">
        <v>183</v>
      </c>
      <c r="P21" s="265">
        <f t="shared" si="5"/>
        <v>53.82352941176471</v>
      </c>
      <c r="Q21" s="227">
        <f t="shared" si="6"/>
        <v>13</v>
      </c>
      <c r="R21" s="266"/>
      <c r="S21" s="267">
        <f t="shared" si="7"/>
        <v>567</v>
      </c>
      <c r="T21" s="265">
        <f t="shared" si="8"/>
        <v>55.58823529411765</v>
      </c>
      <c r="U21" s="267"/>
      <c r="W21" s="218">
        <v>11</v>
      </c>
      <c r="X21" s="231" t="s">
        <v>247</v>
      </c>
      <c r="Y21" s="232" t="s">
        <v>59</v>
      </c>
      <c r="Z21" s="157" t="s">
        <v>70</v>
      </c>
      <c r="AA21" s="221" t="s">
        <v>71</v>
      </c>
      <c r="AB21" s="222" t="s">
        <v>72</v>
      </c>
      <c r="AC21" s="233" t="s">
        <v>38</v>
      </c>
      <c r="AD21" s="234" t="s">
        <v>39</v>
      </c>
      <c r="AE21" s="225">
        <v>196</v>
      </c>
      <c r="AF21" s="226">
        <f>AE21/3.7</f>
        <v>52.97297297297297</v>
      </c>
      <c r="AG21" s="227">
        <f>RANK(AF21,AF$10:AF$23,0)</f>
        <v>11</v>
      </c>
      <c r="AH21" s="225">
        <v>191</v>
      </c>
      <c r="AI21" s="226">
        <f>AH21/3.7</f>
        <v>51.62162162162162</v>
      </c>
      <c r="AJ21" s="227">
        <f>RANK(AI21,AI$10:AI$23,0)</f>
        <v>14</v>
      </c>
      <c r="AK21" s="225">
        <v>205</v>
      </c>
      <c r="AL21" s="226">
        <f>AK21/3.7</f>
        <v>55.4054054054054</v>
      </c>
      <c r="AM21" s="227">
        <f>RANK(AL21,AL$10:AL$23,0)</f>
        <v>9</v>
      </c>
      <c r="AN21" s="263"/>
      <c r="AO21" s="229">
        <f>AE21+AH21+AK21</f>
        <v>592</v>
      </c>
      <c r="AP21" s="226">
        <f>AO21/3.7/3</f>
        <v>53.333333333333336</v>
      </c>
      <c r="AQ21" s="229"/>
    </row>
    <row r="22" spans="1:43" ht="30.75" customHeight="1">
      <c r="A22" s="218">
        <f t="shared" si="9"/>
        <v>12</v>
      </c>
      <c r="B22" s="231" t="s">
        <v>122</v>
      </c>
      <c r="C22" s="232" t="s">
        <v>76</v>
      </c>
      <c r="D22" s="157" t="s">
        <v>51</v>
      </c>
      <c r="E22" s="221" t="s">
        <v>124</v>
      </c>
      <c r="F22" s="222" t="s">
        <v>125</v>
      </c>
      <c r="G22" s="233" t="s">
        <v>38</v>
      </c>
      <c r="H22" s="234" t="s">
        <v>98</v>
      </c>
      <c r="I22" s="259">
        <v>185</v>
      </c>
      <c r="J22" s="265">
        <f t="shared" si="1"/>
        <v>54.411764705882355</v>
      </c>
      <c r="K22" s="227">
        <f t="shared" si="2"/>
        <v>13</v>
      </c>
      <c r="L22" s="259">
        <v>189</v>
      </c>
      <c r="M22" s="265">
        <f t="shared" si="3"/>
        <v>55.588235294117645</v>
      </c>
      <c r="N22" s="227">
        <f t="shared" si="4"/>
        <v>11</v>
      </c>
      <c r="O22" s="259">
        <v>193</v>
      </c>
      <c r="P22" s="265">
        <f t="shared" si="5"/>
        <v>56.76470588235294</v>
      </c>
      <c r="Q22" s="227">
        <f t="shared" si="6"/>
        <v>6</v>
      </c>
      <c r="R22" s="266"/>
      <c r="S22" s="267">
        <f t="shared" si="7"/>
        <v>567</v>
      </c>
      <c r="T22" s="265">
        <f t="shared" si="8"/>
        <v>55.58823529411765</v>
      </c>
      <c r="U22" s="267"/>
      <c r="W22" s="218">
        <v>12</v>
      </c>
      <c r="X22" s="231" t="s">
        <v>253</v>
      </c>
      <c r="Y22" s="232" t="s">
        <v>59</v>
      </c>
      <c r="Z22" s="157"/>
      <c r="AA22" s="288" t="s">
        <v>36</v>
      </c>
      <c r="AB22" s="289" t="s">
        <v>37</v>
      </c>
      <c r="AC22" s="292" t="s">
        <v>38</v>
      </c>
      <c r="AD22" s="293" t="s">
        <v>39</v>
      </c>
      <c r="AE22" s="225">
        <v>187</v>
      </c>
      <c r="AF22" s="226">
        <f>AE22/3.7</f>
        <v>50.54054054054054</v>
      </c>
      <c r="AG22" s="227">
        <f>RANK(AF22,AF$10:AF$23,0)</f>
        <v>13</v>
      </c>
      <c r="AH22" s="225">
        <v>198</v>
      </c>
      <c r="AI22" s="226">
        <f>AH22/3.7</f>
        <v>53.51351351351351</v>
      </c>
      <c r="AJ22" s="227">
        <f>RANK(AI22,AI$10:AI$23,0)</f>
        <v>11</v>
      </c>
      <c r="AK22" s="225">
        <v>189</v>
      </c>
      <c r="AL22" s="226">
        <f>AK22/3.7</f>
        <v>51.08108108108108</v>
      </c>
      <c r="AM22" s="227">
        <f>RANK(AL22,AL$10:AL$23,0)</f>
        <v>14</v>
      </c>
      <c r="AN22" s="263"/>
      <c r="AO22" s="229">
        <f>AE22+AH22+AK22</f>
        <v>574</v>
      </c>
      <c r="AP22" s="226">
        <f>AO22/3.7/3</f>
        <v>51.71171171171171</v>
      </c>
      <c r="AQ22" s="229"/>
    </row>
    <row r="23" spans="1:43" ht="30.75" customHeight="1">
      <c r="A23" s="218">
        <f t="shared" si="9"/>
        <v>14</v>
      </c>
      <c r="B23" s="231" t="s">
        <v>75</v>
      </c>
      <c r="C23" s="232" t="s">
        <v>76</v>
      </c>
      <c r="D23" s="157" t="s">
        <v>51</v>
      </c>
      <c r="E23" s="221" t="s">
        <v>77</v>
      </c>
      <c r="F23" s="222" t="s">
        <v>78</v>
      </c>
      <c r="G23" s="233" t="s">
        <v>79</v>
      </c>
      <c r="H23" s="234" t="s">
        <v>39</v>
      </c>
      <c r="I23" s="259">
        <v>183</v>
      </c>
      <c r="J23" s="265">
        <f t="shared" si="1"/>
        <v>53.82352941176471</v>
      </c>
      <c r="K23" s="227">
        <f t="shared" si="2"/>
        <v>14</v>
      </c>
      <c r="L23" s="259">
        <v>179</v>
      </c>
      <c r="M23" s="265">
        <f t="shared" si="3"/>
        <v>52.64705882352941</v>
      </c>
      <c r="N23" s="227">
        <f t="shared" si="4"/>
        <v>14</v>
      </c>
      <c r="O23" s="259">
        <v>166</v>
      </c>
      <c r="P23" s="265">
        <f t="shared" si="5"/>
        <v>48.82352941176471</v>
      </c>
      <c r="Q23" s="227">
        <f t="shared" si="6"/>
        <v>14</v>
      </c>
      <c r="R23" s="266"/>
      <c r="S23" s="267">
        <f t="shared" si="7"/>
        <v>528</v>
      </c>
      <c r="T23" s="265">
        <f t="shared" si="8"/>
        <v>51.76470588235295</v>
      </c>
      <c r="U23" s="267"/>
      <c r="W23" s="218">
        <v>13</v>
      </c>
      <c r="X23" s="231" t="s">
        <v>75</v>
      </c>
      <c r="Y23" s="232" t="s">
        <v>76</v>
      </c>
      <c r="Z23" s="157" t="s">
        <v>51</v>
      </c>
      <c r="AA23" s="288" t="s">
        <v>77</v>
      </c>
      <c r="AB23" s="289" t="s">
        <v>78</v>
      </c>
      <c r="AC23" s="292" t="s">
        <v>79</v>
      </c>
      <c r="AD23" s="293" t="s">
        <v>39</v>
      </c>
      <c r="AE23" s="225">
        <v>175</v>
      </c>
      <c r="AF23" s="226">
        <f>AE23/3.7</f>
        <v>47.2972972972973</v>
      </c>
      <c r="AG23" s="227">
        <f>RANK(AF23,AF$10:AF$23,0)</f>
        <v>14</v>
      </c>
      <c r="AH23" s="225">
        <v>194</v>
      </c>
      <c r="AI23" s="226">
        <f>AH23/3.7</f>
        <v>52.43243243243243</v>
      </c>
      <c r="AJ23" s="227">
        <f>RANK(AI23,AI$10:AI$23,0)</f>
        <v>12</v>
      </c>
      <c r="AK23" s="225">
        <v>194</v>
      </c>
      <c r="AL23" s="226">
        <f>AK23/3.7</f>
        <v>52.43243243243243</v>
      </c>
      <c r="AM23" s="227">
        <f>RANK(AL23,AL$10:AL$23,0)</f>
        <v>13</v>
      </c>
      <c r="AN23" s="263"/>
      <c r="AO23" s="229">
        <f>AE23+AH23+AK23</f>
        <v>563</v>
      </c>
      <c r="AP23" s="226">
        <f>AO23/3.7/3</f>
        <v>50.72072072072072</v>
      </c>
      <c r="AQ23" s="229"/>
    </row>
    <row r="24" spans="1:43" ht="16.5" customHeight="1">
      <c r="A24" s="268"/>
      <c r="B24" s="269"/>
      <c r="C24" s="270"/>
      <c r="D24" s="271"/>
      <c r="E24" s="272"/>
      <c r="F24" s="273"/>
      <c r="G24" s="274"/>
      <c r="H24" s="275"/>
      <c r="I24" s="276"/>
      <c r="J24" s="277"/>
      <c r="K24" s="278"/>
      <c r="L24" s="276"/>
      <c r="M24" s="277"/>
      <c r="N24" s="278"/>
      <c r="O24" s="276"/>
      <c r="P24" s="277"/>
      <c r="Q24" s="278"/>
      <c r="R24" s="279"/>
      <c r="S24" s="280"/>
      <c r="T24" s="277"/>
      <c r="U24" s="280"/>
      <c r="W24" s="296"/>
      <c r="X24" s="297"/>
      <c r="Y24" s="298"/>
      <c r="Z24" s="298"/>
      <c r="AA24" s="299"/>
      <c r="AB24" s="299"/>
      <c r="AC24" s="239"/>
      <c r="AD24" s="240"/>
      <c r="AE24" s="300"/>
      <c r="AF24" s="300"/>
      <c r="AG24" s="241"/>
      <c r="AH24" s="241"/>
      <c r="AI24" s="241"/>
      <c r="AJ24" s="241"/>
      <c r="AK24" s="241"/>
      <c r="AL24" s="241"/>
      <c r="AM24" s="241"/>
      <c r="AN24" s="242"/>
      <c r="AO24" s="241"/>
      <c r="AP24" s="241"/>
      <c r="AQ24" s="280"/>
    </row>
    <row r="25" spans="1:43" ht="22.5" customHeight="1">
      <c r="A25" s="48"/>
      <c r="B25" s="118" t="s">
        <v>133</v>
      </c>
      <c r="C25" s="119" t="s">
        <v>134</v>
      </c>
      <c r="D25" s="119"/>
      <c r="E25" s="119"/>
      <c r="F25" s="119"/>
      <c r="G25" s="49"/>
      <c r="H25" s="49"/>
      <c r="I25" s="118"/>
      <c r="J25" s="51"/>
      <c r="K25" s="49"/>
      <c r="L25" s="49"/>
      <c r="M25" s="56"/>
      <c r="N25" s="55"/>
      <c r="O25" s="49"/>
      <c r="P25" s="49"/>
      <c r="Q25" s="49"/>
      <c r="R25" s="49"/>
      <c r="S25" s="120"/>
      <c r="T25" s="49"/>
      <c r="U25" s="49"/>
      <c r="W25" s="48"/>
      <c r="X25" s="118" t="s">
        <v>133</v>
      </c>
      <c r="Y25" s="119" t="s">
        <v>134</v>
      </c>
      <c r="Z25" s="119"/>
      <c r="AA25" s="119"/>
      <c r="AB25" s="119"/>
      <c r="AC25" s="49"/>
      <c r="AD25" s="49"/>
      <c r="AE25" s="118"/>
      <c r="AF25" s="51"/>
      <c r="AG25" s="49"/>
      <c r="AH25" s="49"/>
      <c r="AI25" s="56"/>
      <c r="AJ25" s="55"/>
      <c r="AK25" s="49"/>
      <c r="AL25" s="49"/>
      <c r="AM25" s="49"/>
      <c r="AN25" s="49"/>
      <c r="AO25" s="120"/>
      <c r="AP25" s="49"/>
      <c r="AQ25" s="49"/>
    </row>
    <row r="26" spans="1:43" ht="15.75">
      <c r="A26" s="48"/>
      <c r="B26" s="121"/>
      <c r="C26" s="49"/>
      <c r="D26" s="50"/>
      <c r="E26" s="281"/>
      <c r="F26" s="49"/>
      <c r="G26" s="49"/>
      <c r="H26" s="49"/>
      <c r="I26" s="49"/>
      <c r="J26" s="49"/>
      <c r="K26" s="49"/>
      <c r="L26" s="49"/>
      <c r="M26" s="56"/>
      <c r="N26" s="55"/>
      <c r="O26" s="49"/>
      <c r="P26" s="49"/>
      <c r="Q26" s="49"/>
      <c r="R26" s="49"/>
      <c r="S26" s="120"/>
      <c r="T26" s="49"/>
      <c r="U26" s="49"/>
      <c r="W26" s="48"/>
      <c r="X26" s="121"/>
      <c r="Y26" s="49"/>
      <c r="Z26" s="50"/>
      <c r="AA26" s="281"/>
      <c r="AB26" s="49"/>
      <c r="AC26" s="49"/>
      <c r="AD26" s="49"/>
      <c r="AE26" s="49"/>
      <c r="AF26" s="49"/>
      <c r="AG26" s="49"/>
      <c r="AH26" s="49"/>
      <c r="AI26" s="56"/>
      <c r="AJ26" s="55"/>
      <c r="AK26" s="49"/>
      <c r="AL26" s="49"/>
      <c r="AM26" s="49"/>
      <c r="AN26" s="49"/>
      <c r="AO26" s="120"/>
      <c r="AP26" s="49"/>
      <c r="AQ26" s="49"/>
    </row>
    <row r="27" spans="1:43" ht="24.75" customHeight="1">
      <c r="A27" s="48"/>
      <c r="B27" s="122" t="s">
        <v>135</v>
      </c>
      <c r="C27" s="119" t="s">
        <v>136</v>
      </c>
      <c r="D27" s="119"/>
      <c r="E27" s="119"/>
      <c r="F27" s="119"/>
      <c r="G27" s="49"/>
      <c r="H27" s="49"/>
      <c r="I27" s="118"/>
      <c r="J27" s="49"/>
      <c r="K27" s="49"/>
      <c r="L27" s="49"/>
      <c r="M27" s="49"/>
      <c r="N27" s="49"/>
      <c r="O27" s="49"/>
      <c r="P27" s="49"/>
      <c r="Q27" s="49"/>
      <c r="R27" s="49"/>
      <c r="S27" s="120"/>
      <c r="T27" s="49"/>
      <c r="U27" s="49"/>
      <c r="W27" s="48"/>
      <c r="X27" s="122" t="s">
        <v>135</v>
      </c>
      <c r="Y27" s="119" t="s">
        <v>136</v>
      </c>
      <c r="Z27" s="119"/>
      <c r="AA27" s="119"/>
      <c r="AB27" s="119"/>
      <c r="AC27" s="49"/>
      <c r="AD27" s="49"/>
      <c r="AE27" s="118"/>
      <c r="AF27" s="49"/>
      <c r="AG27" s="49"/>
      <c r="AH27" s="49"/>
      <c r="AI27" s="49"/>
      <c r="AJ27" s="49"/>
      <c r="AK27" s="49"/>
      <c r="AL27" s="49"/>
      <c r="AM27" s="49"/>
      <c r="AN27" s="49"/>
      <c r="AO27" s="120"/>
      <c r="AP27" s="49"/>
      <c r="AQ27" s="49"/>
    </row>
    <row r="28" spans="1:43" ht="15.75">
      <c r="A28" s="48"/>
      <c r="B28" s="49"/>
      <c r="C28" s="52"/>
      <c r="D28" s="50"/>
      <c r="E28" s="281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120"/>
      <c r="T28" s="49"/>
      <c r="U28" s="49"/>
      <c r="W28" s="48"/>
      <c r="X28" s="49"/>
      <c r="Y28" s="52"/>
      <c r="Z28" s="50"/>
      <c r="AA28" s="281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120"/>
      <c r="AP28" s="49"/>
      <c r="AQ28" s="49"/>
    </row>
    <row r="29" spans="1:43" ht="15.75">
      <c r="A29" s="121"/>
      <c r="B29" s="121"/>
      <c r="C29" s="123" t="s">
        <v>137</v>
      </c>
      <c r="D29" s="121"/>
      <c r="E29" s="121"/>
      <c r="F29" s="121"/>
      <c r="G29" s="121"/>
      <c r="H29" s="121"/>
      <c r="I29" s="124"/>
      <c r="J29" s="121"/>
      <c r="K29" s="121"/>
      <c r="L29" s="121"/>
      <c r="M29" s="121"/>
      <c r="N29" s="121"/>
      <c r="O29" s="121"/>
      <c r="P29" s="121"/>
      <c r="Q29" s="121"/>
      <c r="R29" s="121"/>
      <c r="S29" s="125"/>
      <c r="T29" s="121"/>
      <c r="U29" s="121"/>
      <c r="W29" s="121"/>
      <c r="X29" s="121"/>
      <c r="Y29" s="123" t="s">
        <v>137</v>
      </c>
      <c r="Z29" s="121"/>
      <c r="AA29" s="121"/>
      <c r="AB29" s="121"/>
      <c r="AC29" s="121"/>
      <c r="AD29" s="121"/>
      <c r="AE29" s="124"/>
      <c r="AF29" s="121"/>
      <c r="AG29" s="121"/>
      <c r="AH29" s="121"/>
      <c r="AI29" s="121"/>
      <c r="AJ29" s="121"/>
      <c r="AK29" s="121"/>
      <c r="AL29" s="121"/>
      <c r="AM29" s="121"/>
      <c r="AN29" s="121"/>
      <c r="AO29" s="125"/>
      <c r="AP29" s="121"/>
      <c r="AQ29" s="121"/>
    </row>
    <row r="30" ht="13.5" customHeight="1"/>
  </sheetData>
  <sheetProtection selectLockedCells="1" selectUnlockedCells="1"/>
  <mergeCells count="44">
    <mergeCell ref="A1:U1"/>
    <mergeCell ref="W1:AQ1"/>
    <mergeCell ref="A2:U2"/>
    <mergeCell ref="W2:AQ2"/>
    <mergeCell ref="A3:U3"/>
    <mergeCell ref="W3:AQ3"/>
    <mergeCell ref="A4:U4"/>
    <mergeCell ref="W4:AQ4"/>
    <mergeCell ref="A5:U5"/>
    <mergeCell ref="W5:AQ5"/>
    <mergeCell ref="B6:C6"/>
    <mergeCell ref="E6:U6"/>
    <mergeCell ref="X6:Y6"/>
    <mergeCell ref="AA6:AQ6"/>
    <mergeCell ref="A8:A9"/>
    <mergeCell ref="B8:B9"/>
    <mergeCell ref="C8:C9"/>
    <mergeCell ref="D8:D9"/>
    <mergeCell ref="E8:E9"/>
    <mergeCell ref="F8:F9"/>
    <mergeCell ref="G8:G9"/>
    <mergeCell ref="H8:H9"/>
    <mergeCell ref="I8:K8"/>
    <mergeCell ref="L8:N8"/>
    <mergeCell ref="O8:Q8"/>
    <mergeCell ref="R8:R9"/>
    <mergeCell ref="S8:S9"/>
    <mergeCell ref="T8:T9"/>
    <mergeCell ref="U8:U9"/>
    <mergeCell ref="W8:W9"/>
    <mergeCell ref="X8:X9"/>
    <mergeCell ref="Y8:Y9"/>
    <mergeCell ref="Z8:Z9"/>
    <mergeCell ref="AA8:AA9"/>
    <mergeCell ref="AB8:AB9"/>
    <mergeCell ref="AC8:AC9"/>
    <mergeCell ref="AD8:AD9"/>
    <mergeCell ref="AE8:AG8"/>
    <mergeCell ref="AH8:AJ8"/>
    <mergeCell ref="AK8:AM8"/>
    <mergeCell ref="AN8:AN9"/>
    <mergeCell ref="AO8:AO9"/>
    <mergeCell ref="AP8:AP9"/>
    <mergeCell ref="AQ8:AQ9"/>
  </mergeCells>
  <printOptions/>
  <pageMargins left="0.3541666666666667" right="0.31527777777777777" top="0.5902777777777778" bottom="0.236111111111111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