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'Лист1'!$A$2:$N$245</definedName>
  </definedNames>
  <calcPr fullCalcOnLoad="1" refMode="R1C1"/>
</workbook>
</file>

<file path=xl/sharedStrings.xml><?xml version="1.0" encoding="utf-8"?>
<sst xmlns="http://schemas.openxmlformats.org/spreadsheetml/2006/main" count="228" uniqueCount="189">
  <si>
    <t xml:space="preserve"> Набор средств для проведения процедуры - комплект 1 л</t>
  </si>
  <si>
    <t>Brazilian Thermal Reconstruction 1L (средство для кератинового выпрямления)</t>
  </si>
  <si>
    <t xml:space="preserve">Anti Frizz Shampoo 1000ml (шампунь)                                   </t>
  </si>
  <si>
    <t xml:space="preserve">Anti Frizz Conditioner 1000ml  (кондиционер)                       </t>
  </si>
  <si>
    <t>Brasil Cacau Launching Primer 110ml (праймер)</t>
  </si>
  <si>
    <t>Набор средств для проведения процедуры - комплект 1 л</t>
  </si>
  <si>
    <t>Plástica dos Fios Primer 110ml  (праймер)</t>
  </si>
  <si>
    <t>Ruby Shampoo 250ml (рубиновый шампунь)</t>
  </si>
  <si>
    <t>Ruby Conditioner 250ml (рубиновый кондиционер)</t>
  </si>
  <si>
    <t>Platinum Deep Cleaning Shampoo 500 ml (глубоко очищающий шампунь)</t>
  </si>
  <si>
    <t>Platinum Blonde Balance Active 500 ml (тонирующее средство)</t>
  </si>
  <si>
    <t>Platinum Blonde Balance Mask 500 ml (тонирующая маска)</t>
  </si>
  <si>
    <t>Platinum Home Blonde Balance Shampoo 250 ml (тонирующий шампунь)</t>
  </si>
  <si>
    <t>Platinum Home Shampoo 250 ml (шампунь)</t>
  </si>
  <si>
    <t>Platinum Home Mask 140 gr (маска)</t>
  </si>
  <si>
    <t>Acai Oil Flexible Mask 500 ml (гибкая маска)</t>
  </si>
  <si>
    <t xml:space="preserve">Acai Oil Milk 200 ml </t>
  </si>
  <si>
    <t>Acai Oil Active Liquid 500 ml (активное лечение)</t>
  </si>
  <si>
    <t>Acai Oil Shampoo Purifying 500 ml (очищающий шампунь)</t>
  </si>
  <si>
    <t>Acai Oil Conditioner 250 ml (кондиционер)</t>
  </si>
  <si>
    <t>Acai Oil Mask 140 gr (маска)</t>
  </si>
  <si>
    <t>Hair Remedy Prof Mask 500 ml ( реконструирующая маска )</t>
  </si>
  <si>
    <t>Hair Remedy Shampoo 250 ml (шампунь)</t>
  </si>
  <si>
    <t>Hair Remedy Mask  200 ml (маска)</t>
  </si>
  <si>
    <t>Detox Shampoo 250 ml (Очищающий шампунь)</t>
  </si>
  <si>
    <t>Detox Proteina/Pre-Shampoo 320 ml (Протеиновый микс)</t>
  </si>
  <si>
    <t>Detox Multinutrientes 120 ml (Питательный экстракт)</t>
  </si>
  <si>
    <t>Detox Shampoo 250 ml</t>
  </si>
  <si>
    <t>Detox Proteina/Pre-Shampoo 320 ml</t>
  </si>
  <si>
    <t>Revitalizing Shampoo 500ml (восстанавливающий шампунь)</t>
  </si>
  <si>
    <t>Clay Mask 500 ml (глиняная маска)</t>
  </si>
  <si>
    <t>Finishing Fluid 500ml (финишный состав)</t>
  </si>
  <si>
    <t>Revitalizing Shampoo 250ml (восстанавливающий шампунь)</t>
  </si>
  <si>
    <t>Clay Mask 200 g (глиняная маска)</t>
  </si>
  <si>
    <t>Bossa Nova Shampoo 250 ml (шампунь)</t>
  </si>
  <si>
    <t>Bossa Nova Conditioner 250 ml (кондиционер)</t>
  </si>
  <si>
    <t>Bossa Nova Maxi Waves 200 ml (активатор волн)</t>
  </si>
  <si>
    <t>Bleaching Powder 500 ml</t>
  </si>
  <si>
    <t>Clear Developer 40 vol (12%) 900 ml</t>
  </si>
  <si>
    <t xml:space="preserve">Инструменты и аксессуары </t>
  </si>
  <si>
    <t>Миска парикмахерская CADIVEU</t>
  </si>
  <si>
    <t>Металлический распылитель CADIVEU (розовый цвет)</t>
  </si>
  <si>
    <t>Расческа карбоновая "Хвостик"</t>
  </si>
  <si>
    <t>Дозатор 1 л.</t>
  </si>
  <si>
    <t>Дозатор 0,5 л.</t>
  </si>
  <si>
    <t>Набор средств для проведения процедуры - комплект 60 мл</t>
  </si>
  <si>
    <t>— 35% — 5%</t>
  </si>
  <si>
    <t xml:space="preserve">Hydrating Hair Complex 200g (увлажняющий комплекс)       </t>
  </si>
  <si>
    <t>Brasil Cacau color shield and smooth new 215 ml (Защита цвета и разглаживание волос в течении 4-х недель)</t>
  </si>
  <si>
    <t xml:space="preserve">РРЦ </t>
  </si>
  <si>
    <t>Hair Remedy Prof Vial 15 ml ( восстанавливающий концентрат ампулы 6 шт) кор.</t>
  </si>
  <si>
    <t>Hair Remedy Prof Vial 15 ml ( восстанавливающий концентрат ампула 1 шт) амп.</t>
  </si>
  <si>
    <t>Detox Proteina/Pre-Shampoo 50 ml (Протеиновый микс)</t>
  </si>
  <si>
    <t>Набор средств для проведения процедуры - комплект 300 мл</t>
  </si>
  <si>
    <t>Anti Residue Shampoo 300ml (шампунь глубокой очистки)</t>
  </si>
  <si>
    <t>Brazilian Thermal Reconstruction 300ml (средство для кератинового выпрямления)</t>
  </si>
  <si>
    <t>Deep Conditioning Mask 300 ml (маска глубокого кондиционирования)</t>
  </si>
  <si>
    <t>Расчёска (специальная) черная</t>
  </si>
  <si>
    <t>Расчёска (специальная) розовая</t>
  </si>
  <si>
    <t>Ваш заказ</t>
  </si>
  <si>
    <t xml:space="preserve">Extreme Repair - Shampoo 1 L      </t>
  </si>
  <si>
    <t xml:space="preserve">Extreme Repair - conditioner 1 L  </t>
  </si>
  <si>
    <t xml:space="preserve">Extreme Repair - Hair Mask 500 ml   </t>
  </si>
  <si>
    <t xml:space="preserve">Extreme Repair - Cacau Dose 15ml x 10 vials </t>
  </si>
  <si>
    <t xml:space="preserve">Brasil Cacau - Shine Serum 65 m     </t>
  </si>
  <si>
    <t xml:space="preserve">Extreme Repair - Shampoo 300 ml   </t>
  </si>
  <si>
    <t xml:space="preserve">Extreme Repair - Conditioner 300 ML </t>
  </si>
  <si>
    <t xml:space="preserve">Hair Remedy - Shampoo 980 ml   </t>
  </si>
  <si>
    <t xml:space="preserve">Hair Remedy - Coditioner 980 ml      </t>
  </si>
  <si>
    <t xml:space="preserve">  ЗАКАЗ                          (шт)</t>
  </si>
  <si>
    <t>ИТОГО</t>
  </si>
  <si>
    <t>Домашняя линия</t>
  </si>
  <si>
    <t>Профессиональная линия</t>
  </si>
  <si>
    <t xml:space="preserve">Салонная линия  </t>
  </si>
  <si>
    <t xml:space="preserve">                                                     Домашняя линия</t>
  </si>
  <si>
    <t>Салонная линия</t>
  </si>
  <si>
    <t>Салонная линия (для создания волнистых волос)</t>
  </si>
  <si>
    <t xml:space="preserve">Extreme Repair - Hair Mask 200 ml    </t>
  </si>
  <si>
    <t>Набор средств для проведения процедуры  цистеирования- комплект 500 мл</t>
  </si>
  <si>
    <t>Набор средств для проведения процедуры цистеирования для блондинок - комплект 500 мл</t>
  </si>
  <si>
    <t>Acai oil для проведения процедуры  коллагенирования (комплект)</t>
  </si>
  <si>
    <t xml:space="preserve">Набор средств для проведения процедуры  нано-реконструктор </t>
  </si>
  <si>
    <t>Набор средств для проведения процедуры  пиллинга кожи головы (комплект)</t>
  </si>
  <si>
    <t>Набор средств для проведения процедуры "ботокс"(комплект)</t>
  </si>
  <si>
    <t>Профессиональная линия для осветления волос</t>
  </si>
  <si>
    <t>Anti Residue Shampoo 1L  (шампунь глубокой очистки)</t>
  </si>
  <si>
    <t>Deep Conditioning Mask 1L (маска глубокого кондиционирования)</t>
  </si>
  <si>
    <t>Anti Residue Shampoo 1 L (подготавливающий шампунь)</t>
  </si>
  <si>
    <t>Anti  Frizz Active 1 L (средство для кератинового выпрямления волос)</t>
  </si>
  <si>
    <t xml:space="preserve">Repair Mask 1 L (увлажняющая маска) </t>
  </si>
  <si>
    <t>Anti Residue Shampoo 300ml (подготавливающий шампунь)</t>
  </si>
  <si>
    <t>Anti  Frizz Active300 ml (средство для кератинового выпрямления волос)</t>
  </si>
  <si>
    <t>Precious Fluid 215 ml ("Восхитительный флюид")</t>
  </si>
  <si>
    <t>Cristal Liquid 65 ml (Термозащита волос "Жидкий кристалл")</t>
  </si>
  <si>
    <t xml:space="preserve"> СУММА                        (руб)</t>
  </si>
  <si>
    <t>Anti Frizz Shampoo 300 ml (шампунь)</t>
  </si>
  <si>
    <t>Anti Frizz Conditioner 300 ml (кондиционер)</t>
  </si>
  <si>
    <t xml:space="preserve">Repair Mask  300 ml (увлажняющая маска) </t>
  </si>
  <si>
    <t xml:space="preserve">Acai Oil  110 ml                                                  </t>
  </si>
  <si>
    <t xml:space="preserve">Acai Oil 60 ml                                                  </t>
  </si>
  <si>
    <t>Acai Oil  10 ml</t>
  </si>
  <si>
    <t>Detox - Green Juice 220 ml (Растительный коктейль)</t>
  </si>
  <si>
    <t>Finishing Fluid 115 ml (финишный состав)</t>
  </si>
  <si>
    <t>Утюг CADIVEU 3 см, шаг 20 С</t>
  </si>
  <si>
    <t>Щетка для волос продувная квадратная CADIVEU</t>
  </si>
  <si>
    <t>The Keratin  Shampoo 900ml (средство для кератинового выпрямления)</t>
  </si>
  <si>
    <t>Hair Remedy SOS Serum 150 ml (сыворотка 15 в 1)</t>
  </si>
  <si>
    <t xml:space="preserve">Extreme Repair - Cacau Dose 15ml   (1 ампула) </t>
  </si>
  <si>
    <t>Набор Home Care  (Подарочный набор)</t>
  </si>
  <si>
    <t>Smoothing Shampoo 300 ml (восстанавливающий шампунь)</t>
  </si>
  <si>
    <t>Smoothing Conditioner 300 ml (восстанавливающий кондиционер)</t>
  </si>
  <si>
    <t>Набор Home Care Основной уход (Подарочный набор)</t>
  </si>
  <si>
    <t>Набор Home Care +миска Cadiveu  (Подарочный набор)</t>
  </si>
  <si>
    <t>Набор средств для салонного ухода - комплект</t>
  </si>
  <si>
    <t>Профессиональная линия  (экстремальное восстановление)</t>
  </si>
  <si>
    <t xml:space="preserve">              Набор средств для проведения процедуры - комплект </t>
  </si>
  <si>
    <t>Anti Residue Shampoo 110ml (шампунь глубокой очистки)</t>
  </si>
  <si>
    <t>Brazilian Thermal Reconstruction 110ml (средство для кератинового выпрямления)</t>
  </si>
  <si>
    <t>Deep Conditioning Mask 110 ml (маска глубокого кондиционирования)</t>
  </si>
  <si>
    <t>The Keratin  Shampoo 270ml (средство для кератинового выпрямления)</t>
  </si>
  <si>
    <t xml:space="preserve">           Plástica dos Fios Professional (кератиновое выпрямление)</t>
  </si>
  <si>
    <t xml:space="preserve">                                                         Acai Oil</t>
  </si>
  <si>
    <t xml:space="preserve">                                            Acai Oil масло Асаи</t>
  </si>
  <si>
    <t xml:space="preserve">                                                      Hair Remedy</t>
  </si>
  <si>
    <t xml:space="preserve">                                                 Рlastica de Argila</t>
  </si>
  <si>
    <t xml:space="preserve">                                                     Bossa Nova</t>
  </si>
  <si>
    <t xml:space="preserve">                                                     Buriti Meсhas</t>
  </si>
  <si>
    <t>Hair Remedy SOS Serum 50 ml (сыворотка 15 в 1)</t>
  </si>
  <si>
    <t xml:space="preserve">               Набор средств для проведения процедуры - комплект 110 мл</t>
  </si>
  <si>
    <t>Brasil Cacau - Eco Keratin 1 L</t>
  </si>
  <si>
    <t>Кисточка парикмахерская CADIVEU (черная)</t>
  </si>
  <si>
    <t>Кисточка парикмахерская (розовая)</t>
  </si>
  <si>
    <t>Sol do Rio</t>
  </si>
  <si>
    <t xml:space="preserve">                     Салонная линия  (защита от негативных воздействий -Уф-лучи, солнце, осветление и др)</t>
  </si>
  <si>
    <t>Sol do Rio - Shampoo 250ml</t>
  </si>
  <si>
    <t>Sol do Rio - Conditioner 250ml</t>
  </si>
  <si>
    <t>Sol do Rio - Re - Charge Protein 250ml</t>
  </si>
  <si>
    <t>Sol do Rio - Beach Waves 215ml</t>
  </si>
  <si>
    <t xml:space="preserve">Acai Oil  220 ml                                                  </t>
  </si>
  <si>
    <t>Набор "Умная система"</t>
  </si>
  <si>
    <t>Зажим для волос 1штука</t>
  </si>
  <si>
    <t>Зажим для волос (упаковка 6штук)</t>
  </si>
  <si>
    <t>Фартук  CADIVEU (черный)</t>
  </si>
  <si>
    <t>Кимоно для клиента CADIVEU (черный, белый, розовый    цвет)</t>
  </si>
  <si>
    <t xml:space="preserve">               Набор средств для проведения процедуры - комплект 60 мл</t>
  </si>
  <si>
    <t>Sol do Rio - Rio - Charge Protein  50ml</t>
  </si>
  <si>
    <t>Набор "Бархатный сезон"(косметичка)</t>
  </si>
  <si>
    <t>Pre Restructuring Shampoo  500ml (подготавливающий шампунь)</t>
  </si>
  <si>
    <t>Hair Restructuring Ruby 500ml (средство для выпрямления волос)</t>
  </si>
  <si>
    <t xml:space="preserve">Instant Restructuring Vials 15 ml ( восстанавливающие ампулы 10 шт )  коробка  </t>
  </si>
  <si>
    <t>Detox Conditioner 250 ml (Кондиционер)</t>
  </si>
  <si>
    <t>Detox Conditioner 250 ml</t>
  </si>
  <si>
    <t>Hair Remedy Conditioner 250 ml (кондиционер)</t>
  </si>
  <si>
    <t>Thermo Ruby Gloss 30 ml (Термозащита волос "Рубиновый блеск") Парфюм для волос</t>
  </si>
  <si>
    <t xml:space="preserve">                                Cremes Oxydants (Крем-Оксидант) </t>
  </si>
  <si>
    <t xml:space="preserve">Clear Developer  6 vol (1,8%) 900ml  </t>
  </si>
  <si>
    <t>Clear Developer 20 vol (6%)  900 ml</t>
  </si>
  <si>
    <t>Clear Developer 30 vol (9%)  900 ml</t>
  </si>
  <si>
    <t>Instant Reconstr. Mask 200 ml (восстанавливающая маска)</t>
  </si>
  <si>
    <t>Mask Ruby 500 ml (лечебная маска)</t>
  </si>
  <si>
    <t xml:space="preserve">Glamour </t>
  </si>
  <si>
    <t>Glossy Mask 500 ml  (Маска "Сияние рубина")</t>
  </si>
  <si>
    <t xml:space="preserve">                                                   Салонная линия</t>
  </si>
  <si>
    <t>Ruby Shampoo 3L (рубиновый шампунь)</t>
  </si>
  <si>
    <t>Ruby Conditioner 3L (рубиновый кондиционер)</t>
  </si>
  <si>
    <t>Extreme Repair</t>
  </si>
  <si>
    <t>Clear Developer 20 vol (6%)  90 ml</t>
  </si>
  <si>
    <t>Glossy Mask 200 ml  (Маска "Сияние рубина")</t>
  </si>
  <si>
    <r>
      <t>Liso Magico Gradual Smooth Serum 215ml (сыворотка для разглаживания волос)</t>
    </r>
    <r>
      <rPr>
        <sz val="14"/>
        <color indexed="8"/>
        <rFont val="Times New Roman"/>
        <family val="1"/>
      </rPr>
      <t xml:space="preserve"> </t>
    </r>
  </si>
  <si>
    <t xml:space="preserve">                                            Домашняя линия</t>
  </si>
  <si>
    <t xml:space="preserve">                                            Platinum</t>
  </si>
  <si>
    <t xml:space="preserve">                 Средства для проведения процедуры- Лечение и восстановление окрашенных волос</t>
  </si>
  <si>
    <t xml:space="preserve">                                                   DETOX</t>
  </si>
  <si>
    <t xml:space="preserve">Sol do Rio - Rio - Charge Protein  50ml </t>
  </si>
  <si>
    <r>
      <t xml:space="preserve">                                    </t>
    </r>
    <r>
      <rPr>
        <b/>
        <i/>
        <sz val="20"/>
        <color indexed="16"/>
        <rFont val="Times New Roman"/>
        <family val="1"/>
      </rPr>
      <t>Brasil Cacau</t>
    </r>
  </si>
  <si>
    <t xml:space="preserve">                                           Glamour Plus</t>
  </si>
  <si>
    <t xml:space="preserve">Brasil Cacau - Gradual Smooth Serum 215ml (сыворотка для разглаживания волос) </t>
  </si>
  <si>
    <t>Футболка Cadiveu (черная, р-р XS, S, M)</t>
  </si>
  <si>
    <t>Мойка мобильная (черная, розовая)</t>
  </si>
  <si>
    <t xml:space="preserve">Тележка парикмахерская </t>
  </si>
  <si>
    <t xml:space="preserve">Вытяжка мобильная </t>
  </si>
  <si>
    <t xml:space="preserve">Микроскоп </t>
  </si>
  <si>
    <t>Smoothing Protein 1L (средство для протеинового  выпрямления)</t>
  </si>
  <si>
    <t xml:space="preserve">                 Brasil Cacau Professional (кератиновое/протеиновое выпрямление)</t>
  </si>
  <si>
    <t xml:space="preserve">САЛОН                      - 10% (от 20 000р)   </t>
  </si>
  <si>
    <t xml:space="preserve">САЛОН       -15% (от 40 000р)                        </t>
  </si>
  <si>
    <t xml:space="preserve">САЛОН                -20% (от 60 000р) </t>
  </si>
  <si>
    <t xml:space="preserve">Санкт-Петербург:  Самовывоз: Парнас, Бугровская ул.д.2 (заезд с пр.Энгельса 190 через заправку Газпром). пр. Михаила Дудина, 15 (по предварительной записи)
Телефон : +7981-780-79-88
E-mail : profcosmetikspb@yandex.ru
Сайт : www.profcosmetikspb.ru       
                                                       </t>
  </si>
  <si>
    <t xml:space="preserve">САЛОН                      - 5% (от 15 000р)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</si>
</sst>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0.0"/>
    <numFmt numFmtId="174" formatCode="#,##0\ _₽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20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Arial"/>
      <family val="2"/>
    </font>
    <font>
      <sz val="16"/>
      <color indexed="14"/>
      <name val="Times New Roman"/>
      <family val="1"/>
    </font>
    <font>
      <i/>
      <sz val="16"/>
      <color indexed="10"/>
      <name val="Times New Roman"/>
      <family val="1"/>
    </font>
    <font>
      <sz val="16"/>
      <color indexed="30"/>
      <name val="Times New Roman"/>
      <family val="1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6"/>
      <color indexed="60"/>
      <name val="Times New Roman"/>
      <family val="1"/>
    </font>
    <font>
      <b/>
      <sz val="14"/>
      <color indexed="8"/>
      <name val="Times New Roman"/>
      <family val="1"/>
    </font>
    <font>
      <sz val="16"/>
      <color indexed="36"/>
      <name val="Times New Roman"/>
      <family val="1"/>
    </font>
    <font>
      <sz val="14"/>
      <color indexed="62"/>
      <name val="Times New Roman"/>
      <family val="1"/>
    </font>
    <font>
      <sz val="14"/>
      <color indexed="60"/>
      <name val="Times New Roman"/>
      <family val="1"/>
    </font>
    <font>
      <sz val="14"/>
      <color indexed="14"/>
      <name val="Times New Roman"/>
      <family val="1"/>
    </font>
    <font>
      <sz val="16"/>
      <color indexed="8"/>
      <name val="Calibri"/>
      <family val="2"/>
    </font>
    <font>
      <b/>
      <i/>
      <sz val="20"/>
      <color indexed="60"/>
      <name val="Times New Roman"/>
      <family val="1"/>
    </font>
    <font>
      <b/>
      <i/>
      <sz val="20"/>
      <color indexed="10"/>
      <name val="Times New Roman"/>
      <family val="1"/>
    </font>
    <font>
      <b/>
      <i/>
      <sz val="20"/>
      <color indexed="53"/>
      <name val="Times New Roman"/>
      <family val="1"/>
    </font>
    <font>
      <b/>
      <i/>
      <sz val="20"/>
      <color indexed="36"/>
      <name val="Times New Roman"/>
      <family val="1"/>
    </font>
    <font>
      <b/>
      <i/>
      <sz val="20"/>
      <color indexed="8"/>
      <name val="Calibri"/>
      <family val="2"/>
    </font>
    <font>
      <b/>
      <i/>
      <sz val="20"/>
      <color indexed="30"/>
      <name val="Times New Roman"/>
      <family val="1"/>
    </font>
    <font>
      <i/>
      <sz val="20"/>
      <color indexed="14"/>
      <name val="Times New Roman"/>
      <family val="1"/>
    </font>
    <font>
      <i/>
      <sz val="20"/>
      <color indexed="8"/>
      <name val="Calibri"/>
      <family val="2"/>
    </font>
    <font>
      <b/>
      <i/>
      <sz val="20"/>
      <color indexed="14"/>
      <name val="Times New Roman"/>
      <family val="1"/>
    </font>
    <font>
      <b/>
      <i/>
      <sz val="20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i/>
      <sz val="20"/>
      <color theme="5" tint="-0.4999699890613556"/>
      <name val="Times New Roman"/>
      <family val="1"/>
    </font>
    <font>
      <b/>
      <i/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Arial"/>
      <family val="2"/>
    </font>
    <font>
      <sz val="14"/>
      <color rgb="FF000000"/>
      <name val="Times New Roman"/>
      <family val="1"/>
    </font>
    <font>
      <sz val="16"/>
      <color rgb="FF9900FF"/>
      <name val="Times New Roman"/>
      <family val="1"/>
    </font>
    <font>
      <i/>
      <sz val="16"/>
      <color rgb="FFFF0000"/>
      <name val="Times New Roman"/>
      <family val="1"/>
    </font>
    <font>
      <sz val="16"/>
      <color rgb="FF0070C0"/>
      <name val="Times New Roman"/>
      <family val="1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6"/>
      <color rgb="FF663300"/>
      <name val="Times New Roman"/>
      <family val="1"/>
    </font>
    <font>
      <b/>
      <sz val="14"/>
      <color theme="1"/>
      <name val="Times New Roman"/>
      <family val="1"/>
    </font>
    <font>
      <sz val="16"/>
      <color rgb="FF7030A0"/>
      <name val="Times New Roman"/>
      <family val="1"/>
    </font>
    <font>
      <sz val="14"/>
      <color rgb="FF46368A"/>
      <name val="Times New Roman"/>
      <family val="1"/>
    </font>
    <font>
      <sz val="14"/>
      <color rgb="FF663300"/>
      <name val="Times New Roman"/>
      <family val="1"/>
    </font>
    <font>
      <sz val="14"/>
      <color rgb="FFFF00FF"/>
      <name val="Times New Roman"/>
      <family val="1"/>
    </font>
    <font>
      <sz val="14"/>
      <color rgb="FFFF0066"/>
      <name val="Times New Roman"/>
      <family val="1"/>
    </font>
    <font>
      <sz val="14"/>
      <color rgb="FF9900FF"/>
      <name val="Times New Roman"/>
      <family val="1"/>
    </font>
    <font>
      <sz val="16"/>
      <color theme="1"/>
      <name val="Calibri"/>
      <family val="2"/>
    </font>
    <font>
      <b/>
      <i/>
      <sz val="20"/>
      <color theme="9" tint="-0.4999699890613556"/>
      <name val="Times New Roman"/>
      <family val="1"/>
    </font>
    <font>
      <b/>
      <i/>
      <sz val="20"/>
      <color rgb="FFFF0000"/>
      <name val="Times New Roman"/>
      <family val="1"/>
    </font>
    <font>
      <b/>
      <i/>
      <sz val="20"/>
      <color rgb="FFEC6B0A"/>
      <name val="Times New Roman"/>
      <family val="1"/>
    </font>
    <font>
      <b/>
      <i/>
      <sz val="20"/>
      <color rgb="FF9900FF"/>
      <name val="Times New Roman"/>
      <family val="1"/>
    </font>
    <font>
      <b/>
      <i/>
      <sz val="20"/>
      <color theme="1"/>
      <name val="Calibri"/>
      <family val="2"/>
    </font>
    <font>
      <b/>
      <i/>
      <sz val="20"/>
      <color rgb="FF0070C0"/>
      <name val="Times New Roman"/>
      <family val="1"/>
    </font>
    <font>
      <b/>
      <i/>
      <sz val="20"/>
      <color rgb="FF7030A0"/>
      <name val="Times New Roman"/>
      <family val="1"/>
    </font>
    <font>
      <b/>
      <i/>
      <sz val="20"/>
      <color rgb="FFFF0066"/>
      <name val="Times New Roman"/>
      <family val="1"/>
    </font>
    <font>
      <b/>
      <i/>
      <sz val="20"/>
      <color rgb="FF46368A"/>
      <name val="Times New Roman"/>
      <family val="1"/>
    </font>
    <font>
      <b/>
      <i/>
      <sz val="20"/>
      <color theme="9" tint="-0.24997000396251678"/>
      <name val="Times New Roman"/>
      <family val="1"/>
    </font>
    <font>
      <i/>
      <sz val="20"/>
      <color rgb="FFFF00FF"/>
      <name val="Times New Roman"/>
      <family val="1"/>
    </font>
    <font>
      <i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62">
    <xf numFmtId="0" fontId="0" fillId="0" borderId="0" xfId="0" applyFont="1" applyAlignment="1">
      <alignment/>
    </xf>
    <xf numFmtId="0" fontId="72" fillId="0" borderId="10" xfId="0" applyFont="1" applyBorder="1" applyAlignment="1">
      <alignment horizontal="center" vertical="center" shrinkToFit="1"/>
    </xf>
    <xf numFmtId="0" fontId="72" fillId="0" borderId="10" xfId="0" applyFont="1" applyBorder="1" applyAlignment="1">
      <alignment horizontal="left" vertical="center" shrinkToFit="1"/>
    </xf>
    <xf numFmtId="0" fontId="72" fillId="0" borderId="10" xfId="0" applyFont="1" applyFill="1" applyBorder="1" applyAlignment="1">
      <alignment horizontal="left" vertical="center" shrinkToFit="1"/>
    </xf>
    <xf numFmtId="0" fontId="72" fillId="0" borderId="11" xfId="0" applyFont="1" applyFill="1" applyBorder="1" applyAlignment="1">
      <alignment horizontal="left" vertical="center" shrinkToFit="1"/>
    </xf>
    <xf numFmtId="0" fontId="72" fillId="0" borderId="10" xfId="0" applyFont="1" applyFill="1" applyBorder="1" applyAlignment="1">
      <alignment horizontal="center" vertical="center" shrinkToFit="1"/>
    </xf>
    <xf numFmtId="0" fontId="72" fillId="0" borderId="11" xfId="0" applyFont="1" applyFill="1" applyBorder="1" applyAlignment="1">
      <alignment horizontal="center" vertical="center" shrinkToFit="1"/>
    </xf>
    <xf numFmtId="0" fontId="73" fillId="0" borderId="0" xfId="0" applyFont="1" applyBorder="1" applyAlignment="1">
      <alignment/>
    </xf>
    <xf numFmtId="1" fontId="74" fillId="0" borderId="0" xfId="0" applyNumberFormat="1" applyFont="1" applyFill="1" applyBorder="1" applyAlignment="1">
      <alignment horizontal="center" vertical="center" shrinkToFit="1"/>
    </xf>
    <xf numFmtId="0" fontId="72" fillId="33" borderId="10" xfId="0" applyFont="1" applyFill="1" applyBorder="1" applyAlignment="1">
      <alignment horizontal="left" vertical="center" shrinkToFit="1"/>
    </xf>
    <xf numFmtId="0" fontId="75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72" fillId="0" borderId="14" xfId="0" applyFont="1" applyBorder="1" applyAlignment="1">
      <alignment horizontal="left" vertical="center" shrinkToFit="1"/>
    </xf>
    <xf numFmtId="0" fontId="72" fillId="0" borderId="15" xfId="0" applyFont="1" applyBorder="1" applyAlignment="1">
      <alignment horizontal="left" vertical="center" shrinkToFit="1"/>
    </xf>
    <xf numFmtId="0" fontId="72" fillId="0" borderId="14" xfId="0" applyFont="1" applyFill="1" applyBorder="1" applyAlignment="1">
      <alignment horizontal="left" vertical="center" shrinkToFit="1"/>
    </xf>
    <xf numFmtId="0" fontId="72" fillId="0" borderId="15" xfId="0" applyFont="1" applyFill="1" applyBorder="1" applyAlignment="1">
      <alignment horizontal="left" vertical="center" shrinkToFit="1"/>
    </xf>
    <xf numFmtId="0" fontId="72" fillId="0" borderId="11" xfId="0" applyFont="1" applyBorder="1" applyAlignment="1">
      <alignment horizontal="left" vertical="center" shrinkToFit="1"/>
    </xf>
    <xf numFmtId="0" fontId="73" fillId="0" borderId="16" xfId="0" applyFont="1" applyBorder="1" applyAlignment="1">
      <alignment/>
    </xf>
    <xf numFmtId="3" fontId="76" fillId="0" borderId="17" xfId="0" applyNumberFormat="1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 horizontal="left" vertical="center" shrinkToFit="1"/>
    </xf>
    <xf numFmtId="0" fontId="72" fillId="33" borderId="16" xfId="0" applyFont="1" applyFill="1" applyBorder="1" applyAlignment="1">
      <alignment horizontal="left" vertical="center" wrapText="1" shrinkToFit="1"/>
    </xf>
    <xf numFmtId="0" fontId="72" fillId="33" borderId="16" xfId="0" applyFont="1" applyFill="1" applyBorder="1" applyAlignment="1">
      <alignment horizontal="left" wrapText="1" shrinkToFit="1"/>
    </xf>
    <xf numFmtId="0" fontId="72" fillId="33" borderId="16" xfId="0" applyFont="1" applyFill="1" applyBorder="1" applyAlignment="1">
      <alignment/>
    </xf>
    <xf numFmtId="3" fontId="76" fillId="3" borderId="17" xfId="0" applyNumberFormat="1" applyFont="1" applyFill="1" applyBorder="1" applyAlignment="1">
      <alignment horizontal="center" vertical="center" shrinkToFit="1"/>
    </xf>
    <xf numFmtId="3" fontId="76" fillId="3" borderId="16" xfId="0" applyNumberFormat="1" applyFont="1" applyFill="1" applyBorder="1" applyAlignment="1">
      <alignment horizontal="center" vertical="center" shrinkToFit="1"/>
    </xf>
    <xf numFmtId="0" fontId="72" fillId="3" borderId="16" xfId="0" applyFont="1" applyFill="1" applyBorder="1" applyAlignment="1">
      <alignment horizontal="left" vertical="center" shrinkToFit="1"/>
    </xf>
    <xf numFmtId="3" fontId="2" fillId="3" borderId="16" xfId="0" applyNumberFormat="1" applyFont="1" applyFill="1" applyBorder="1" applyAlignment="1">
      <alignment horizontal="left" vertical="center" shrinkToFit="1"/>
    </xf>
    <xf numFmtId="0" fontId="73" fillId="33" borderId="16" xfId="0" applyFont="1" applyFill="1" applyBorder="1" applyAlignment="1">
      <alignment/>
    </xf>
    <xf numFmtId="0" fontId="72" fillId="0" borderId="16" xfId="0" applyFont="1" applyBorder="1" applyAlignment="1">
      <alignment horizontal="left" vertical="center" shrinkToFit="1"/>
    </xf>
    <xf numFmtId="0" fontId="77" fillId="0" borderId="16" xfId="0" applyFont="1" applyBorder="1" applyAlignment="1">
      <alignment horizontal="center" vertical="center" shrinkToFit="1"/>
    </xf>
    <xf numFmtId="3" fontId="76" fillId="33" borderId="17" xfId="0" applyNumberFormat="1" applyFont="1" applyFill="1" applyBorder="1" applyAlignment="1">
      <alignment horizontal="center" vertical="center" shrinkToFit="1"/>
    </xf>
    <xf numFmtId="3" fontId="76" fillId="33" borderId="16" xfId="0" applyNumberFormat="1" applyFont="1" applyFill="1" applyBorder="1" applyAlignment="1">
      <alignment horizontal="center" vertical="center" shrinkToFit="1"/>
    </xf>
    <xf numFmtId="0" fontId="78" fillId="33" borderId="18" xfId="0" applyFont="1" applyFill="1" applyBorder="1" applyAlignment="1">
      <alignment horizontal="center" vertical="center"/>
    </xf>
    <xf numFmtId="0" fontId="72" fillId="33" borderId="19" xfId="0" applyFont="1" applyFill="1" applyBorder="1" applyAlignment="1">
      <alignment horizontal="left" vertical="center" shrinkToFit="1"/>
    </xf>
    <xf numFmtId="0" fontId="72" fillId="33" borderId="11" xfId="0" applyFont="1" applyFill="1" applyBorder="1" applyAlignment="1">
      <alignment horizontal="left" vertical="center" shrinkToFit="1"/>
    </xf>
    <xf numFmtId="0" fontId="72" fillId="33" borderId="17" xfId="0" applyFont="1" applyFill="1" applyBorder="1" applyAlignment="1">
      <alignment horizontal="left" vertical="center" shrinkToFit="1"/>
    </xf>
    <xf numFmtId="3" fontId="79" fillId="33" borderId="20" xfId="0" applyNumberFormat="1" applyFont="1" applyFill="1" applyBorder="1" applyAlignment="1">
      <alignment horizontal="center" vertical="center" shrinkToFit="1"/>
    </xf>
    <xf numFmtId="3" fontId="2" fillId="33" borderId="16" xfId="0" applyNumberFormat="1" applyFont="1" applyFill="1" applyBorder="1" applyAlignment="1">
      <alignment horizontal="left" vertical="center" shrinkToFit="1"/>
    </xf>
    <xf numFmtId="3" fontId="76" fillId="33" borderId="20" xfId="0" applyNumberFormat="1" applyFont="1" applyFill="1" applyBorder="1" applyAlignment="1">
      <alignment horizontal="center" vertical="center" shrinkToFit="1"/>
    </xf>
    <xf numFmtId="3" fontId="76" fillId="3" borderId="21" xfId="0" applyNumberFormat="1" applyFont="1" applyFill="1" applyBorder="1" applyAlignment="1">
      <alignment horizontal="center" vertical="center" shrinkToFit="1"/>
    </xf>
    <xf numFmtId="3" fontId="76" fillId="0" borderId="16" xfId="0" applyNumberFormat="1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/>
    </xf>
    <xf numFmtId="0" fontId="72" fillId="0" borderId="16" xfId="0" applyFont="1" applyBorder="1" applyAlignment="1">
      <alignment horizontal="center" vertical="center" shrinkToFit="1"/>
    </xf>
    <xf numFmtId="0" fontId="72" fillId="33" borderId="16" xfId="0" applyFont="1" applyFill="1" applyBorder="1" applyAlignment="1">
      <alignment horizontal="left" shrinkToFit="1"/>
    </xf>
    <xf numFmtId="0" fontId="72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72" fillId="0" borderId="16" xfId="0" applyFont="1" applyFill="1" applyBorder="1" applyAlignment="1">
      <alignment horizontal="left" vertical="center" wrapText="1" shrinkToFit="1"/>
    </xf>
    <xf numFmtId="0" fontId="72" fillId="33" borderId="16" xfId="0" applyFont="1" applyFill="1" applyBorder="1" applyAlignment="1">
      <alignment horizontal="left" vertical="center" shrinkToFit="1"/>
    </xf>
    <xf numFmtId="0" fontId="80" fillId="0" borderId="16" xfId="0" applyFont="1" applyFill="1" applyBorder="1" applyAlignment="1">
      <alignment horizontal="left" vertical="center" shrinkToFit="1"/>
    </xf>
    <xf numFmtId="0" fontId="72" fillId="0" borderId="16" xfId="0" applyFont="1" applyFill="1" applyBorder="1" applyAlignment="1">
      <alignment horizontal="left" vertical="center" shrinkToFit="1"/>
    </xf>
    <xf numFmtId="0" fontId="72" fillId="3" borderId="16" xfId="0" applyFont="1" applyFill="1" applyBorder="1" applyAlignment="1">
      <alignment horizontal="center" vertical="center" shrinkToFit="1"/>
    </xf>
    <xf numFmtId="0" fontId="81" fillId="0" borderId="16" xfId="0" applyFont="1" applyBorder="1" applyAlignment="1">
      <alignment/>
    </xf>
    <xf numFmtId="0" fontId="72" fillId="0" borderId="16" xfId="0" applyFont="1" applyFill="1" applyBorder="1" applyAlignment="1">
      <alignment horizontal="left" vertical="center" shrinkToFit="1"/>
    </xf>
    <xf numFmtId="0" fontId="82" fillId="0" borderId="16" xfId="0" applyFont="1" applyFill="1" applyBorder="1" applyAlignment="1">
      <alignment horizontal="center" vertical="center" shrinkToFit="1"/>
    </xf>
    <xf numFmtId="0" fontId="72" fillId="33" borderId="16" xfId="0" applyFont="1" applyFill="1" applyBorder="1" applyAlignment="1">
      <alignment horizontal="left" vertical="center" shrinkToFit="1"/>
    </xf>
    <xf numFmtId="0" fontId="83" fillId="0" borderId="16" xfId="0" applyFont="1" applyFill="1" applyBorder="1" applyAlignment="1">
      <alignment horizontal="center" vertical="center" shrinkToFit="1"/>
    </xf>
    <xf numFmtId="0" fontId="84" fillId="0" borderId="16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73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73" fillId="33" borderId="1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3" fillId="33" borderId="0" xfId="0" applyFont="1" applyFill="1" applyBorder="1" applyAlignment="1">
      <alignment/>
    </xf>
    <xf numFmtId="0" fontId="85" fillId="0" borderId="22" xfId="0" applyFont="1" applyBorder="1" applyAlignment="1">
      <alignment/>
    </xf>
    <xf numFmtId="0" fontId="86" fillId="0" borderId="23" xfId="0" applyFont="1" applyBorder="1" applyAlignment="1">
      <alignment/>
    </xf>
    <xf numFmtId="0" fontId="87" fillId="0" borderId="15" xfId="0" applyFont="1" applyBorder="1" applyAlignment="1">
      <alignment/>
    </xf>
    <xf numFmtId="0" fontId="76" fillId="0" borderId="15" xfId="0" applyFont="1" applyBorder="1" applyAlignment="1">
      <alignment/>
    </xf>
    <xf numFmtId="9" fontId="76" fillId="0" borderId="15" xfId="0" applyNumberFormat="1" applyFont="1" applyBorder="1" applyAlignment="1">
      <alignment/>
    </xf>
    <xf numFmtId="0" fontId="73" fillId="0" borderId="22" xfId="0" applyFont="1" applyBorder="1" applyAlignment="1">
      <alignment/>
    </xf>
    <xf numFmtId="0" fontId="88" fillId="0" borderId="2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72" fillId="0" borderId="17" xfId="0" applyFont="1" applyBorder="1" applyAlignment="1">
      <alignment horizontal="center" vertical="center" shrinkToFit="1"/>
    </xf>
    <xf numFmtId="0" fontId="72" fillId="0" borderId="17" xfId="0" applyFont="1" applyBorder="1" applyAlignment="1">
      <alignment horizontal="left" vertical="center" shrinkToFit="1"/>
    </xf>
    <xf numFmtId="0" fontId="72" fillId="0" borderId="20" xfId="0" applyFont="1" applyBorder="1" applyAlignment="1">
      <alignment horizontal="center" vertical="center" shrinkToFit="1"/>
    </xf>
    <xf numFmtId="0" fontId="72" fillId="0" borderId="20" xfId="0" applyFont="1" applyBorder="1" applyAlignment="1">
      <alignment horizontal="left" vertical="center" shrinkToFit="1"/>
    </xf>
    <xf numFmtId="0" fontId="72" fillId="33" borderId="17" xfId="0" applyFont="1" applyFill="1" applyBorder="1" applyAlignment="1">
      <alignment horizontal="left" shrinkToFit="1"/>
    </xf>
    <xf numFmtId="0" fontId="72" fillId="0" borderId="17" xfId="0" applyFont="1" applyBorder="1" applyAlignment="1">
      <alignment/>
    </xf>
    <xf numFmtId="0" fontId="0" fillId="0" borderId="22" xfId="0" applyFont="1" applyFill="1" applyBorder="1" applyAlignment="1">
      <alignment/>
    </xf>
    <xf numFmtId="0" fontId="72" fillId="33" borderId="20" xfId="0" applyFont="1" applyFill="1" applyBorder="1" applyAlignment="1">
      <alignment horizontal="left" shrinkToFit="1"/>
    </xf>
    <xf numFmtId="0" fontId="72" fillId="0" borderId="20" xfId="0" applyFont="1" applyBorder="1" applyAlignment="1">
      <alignment/>
    </xf>
    <xf numFmtId="0" fontId="72" fillId="0" borderId="17" xfId="0" applyFont="1" applyFill="1" applyBorder="1" applyAlignment="1">
      <alignment horizontal="left" vertical="center" wrapText="1" shrinkToFit="1"/>
    </xf>
    <xf numFmtId="0" fontId="3" fillId="0" borderId="16" xfId="0" applyFont="1" applyFill="1" applyBorder="1" applyAlignment="1">
      <alignment horizontal="left" vertical="center" wrapText="1" shrinkToFit="1"/>
    </xf>
    <xf numFmtId="0" fontId="79" fillId="0" borderId="20" xfId="0" applyFont="1" applyBorder="1" applyAlignment="1">
      <alignment horizontal="center" vertical="center" shrinkToFit="1"/>
    </xf>
    <xf numFmtId="0" fontId="89" fillId="33" borderId="19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7" xfId="0" applyFont="1" applyFill="1" applyBorder="1" applyAlignment="1">
      <alignment horizontal="left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72" fillId="33" borderId="20" xfId="0" applyFont="1" applyFill="1" applyBorder="1" applyAlignment="1">
      <alignment horizontal="left" vertical="center" shrinkToFit="1"/>
    </xf>
    <xf numFmtId="0" fontId="72" fillId="0" borderId="24" xfId="0" applyFont="1" applyBorder="1" applyAlignment="1">
      <alignment horizontal="left" vertical="center" shrinkToFit="1"/>
    </xf>
    <xf numFmtId="0" fontId="90" fillId="0" borderId="20" xfId="0" applyFont="1" applyFill="1" applyBorder="1" applyAlignment="1">
      <alignment horizontal="center" vertical="center" shrinkToFit="1"/>
    </xf>
    <xf numFmtId="0" fontId="72" fillId="3" borderId="17" xfId="0" applyFont="1" applyFill="1" applyBorder="1" applyAlignment="1">
      <alignment horizontal="center" vertical="center" shrinkToFit="1"/>
    </xf>
    <xf numFmtId="0" fontId="72" fillId="3" borderId="17" xfId="0" applyFont="1" applyFill="1" applyBorder="1" applyAlignment="1">
      <alignment horizontal="left" vertical="center" shrinkToFit="1"/>
    </xf>
    <xf numFmtId="0" fontId="76" fillId="0" borderId="22" xfId="0" applyFont="1" applyBorder="1" applyAlignment="1">
      <alignment/>
    </xf>
    <xf numFmtId="0" fontId="91" fillId="0" borderId="20" xfId="0" applyFont="1" applyFill="1" applyBorder="1" applyAlignment="1">
      <alignment horizontal="center" vertical="center" shrinkToFit="1"/>
    </xf>
    <xf numFmtId="0" fontId="92" fillId="0" borderId="20" xfId="0" applyFont="1" applyFill="1" applyBorder="1" applyAlignment="1">
      <alignment horizontal="center" vertical="center" shrinkToFit="1"/>
    </xf>
    <xf numFmtId="0" fontId="93" fillId="0" borderId="20" xfId="0" applyFont="1" applyFill="1" applyBorder="1" applyAlignment="1">
      <alignment horizontal="center" vertical="center" shrinkToFit="1"/>
    </xf>
    <xf numFmtId="0" fontId="72" fillId="0" borderId="11" xfId="0" applyFont="1" applyBorder="1" applyAlignment="1">
      <alignment horizontal="center" vertical="center" shrinkToFit="1"/>
    </xf>
    <xf numFmtId="0" fontId="72" fillId="33" borderId="24" xfId="0" applyFont="1" applyFill="1" applyBorder="1" applyAlignment="1">
      <alignment horizontal="left" vertical="center" shrinkToFit="1"/>
    </xf>
    <xf numFmtId="0" fontId="72" fillId="0" borderId="14" xfId="0" applyFont="1" applyBorder="1" applyAlignment="1">
      <alignment horizontal="center" vertical="center" shrinkToFit="1"/>
    </xf>
    <xf numFmtId="0" fontId="72" fillId="0" borderId="15" xfId="0" applyFont="1" applyBorder="1" applyAlignment="1">
      <alignment horizontal="center" vertical="center" shrinkToFit="1"/>
    </xf>
    <xf numFmtId="0" fontId="72" fillId="33" borderId="17" xfId="0" applyFont="1" applyFill="1" applyBorder="1" applyAlignment="1">
      <alignment horizontal="left" vertical="center" shrinkToFit="1"/>
    </xf>
    <xf numFmtId="0" fontId="89" fillId="0" borderId="19" xfId="0" applyFont="1" applyBorder="1" applyAlignment="1">
      <alignment horizontal="center" vertical="center" shrinkToFit="1"/>
    </xf>
    <xf numFmtId="0" fontId="72" fillId="33" borderId="10" xfId="0" applyFont="1" applyFill="1" applyBorder="1" applyAlignment="1">
      <alignment horizontal="left" vertical="center" shrinkToFit="1"/>
    </xf>
    <xf numFmtId="0" fontId="81" fillId="0" borderId="10" xfId="0" applyFont="1" applyBorder="1" applyAlignment="1">
      <alignment horizontal="left" vertical="center"/>
    </xf>
    <xf numFmtId="0" fontId="72" fillId="0" borderId="20" xfId="0" applyFont="1" applyFill="1" applyBorder="1" applyAlignment="1">
      <alignment horizontal="left" vertical="center" shrinkToFit="1"/>
    </xf>
    <xf numFmtId="0" fontId="72" fillId="33" borderId="20" xfId="0" applyFont="1" applyFill="1" applyBorder="1" applyAlignment="1">
      <alignment horizontal="left" vertical="center" shrinkToFit="1"/>
    </xf>
    <xf numFmtId="0" fontId="72" fillId="0" borderId="24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83" fillId="0" borderId="2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72" fillId="0" borderId="17" xfId="0" applyFont="1" applyBorder="1" applyAlignment="1">
      <alignment horizontal="left" vertical="center" shrinkToFit="1"/>
    </xf>
    <xf numFmtId="0" fontId="72" fillId="0" borderId="19" xfId="0" applyFont="1" applyBorder="1" applyAlignment="1">
      <alignment horizontal="left" vertical="center" shrinkToFit="1"/>
    </xf>
    <xf numFmtId="0" fontId="79" fillId="0" borderId="20" xfId="0" applyFont="1" applyBorder="1" applyAlignment="1">
      <alignment horizontal="left" vertical="center" shrinkToFit="1"/>
    </xf>
    <xf numFmtId="0" fontId="94" fillId="0" borderId="20" xfId="0" applyFont="1" applyFill="1" applyBorder="1" applyAlignment="1">
      <alignment horizontal="center" vertical="center" shrinkToFit="1"/>
    </xf>
    <xf numFmtId="0" fontId="72" fillId="3" borderId="14" xfId="0" applyFont="1" applyFill="1" applyBorder="1" applyAlignment="1">
      <alignment horizontal="center" vertical="center" shrinkToFit="1"/>
    </xf>
    <xf numFmtId="0" fontId="72" fillId="3" borderId="15" xfId="0" applyFont="1" applyFill="1" applyBorder="1" applyAlignment="1">
      <alignment horizontal="center" vertical="center" shrinkToFit="1"/>
    </xf>
    <xf numFmtId="0" fontId="72" fillId="3" borderId="19" xfId="0" applyFont="1" applyFill="1" applyBorder="1" applyAlignment="1">
      <alignment horizontal="left" vertical="center" shrinkToFit="1"/>
    </xf>
    <xf numFmtId="3" fontId="76" fillId="3" borderId="25" xfId="0" applyNumberFormat="1" applyFont="1" applyFill="1" applyBorder="1" applyAlignment="1">
      <alignment horizontal="center" vertical="center" shrinkToFit="1"/>
    </xf>
    <xf numFmtId="0" fontId="72" fillId="3" borderId="10" xfId="0" applyFont="1" applyFill="1" applyBorder="1" applyAlignment="1">
      <alignment horizontal="left" vertical="center" shrinkToFit="1"/>
    </xf>
    <xf numFmtId="0" fontId="72" fillId="3" borderId="11" xfId="0" applyFont="1" applyFill="1" applyBorder="1" applyAlignment="1">
      <alignment horizontal="left" vertical="center" shrinkToFit="1"/>
    </xf>
    <xf numFmtId="3" fontId="76" fillId="3" borderId="24" xfId="0" applyNumberFormat="1" applyFont="1" applyFill="1" applyBorder="1" applyAlignment="1">
      <alignment horizontal="center" vertical="center" shrinkToFit="1"/>
    </xf>
    <xf numFmtId="0" fontId="72" fillId="0" borderId="19" xfId="0" applyFont="1" applyFill="1" applyBorder="1" applyAlignment="1">
      <alignment horizontal="left" vertical="center" shrinkToFit="1"/>
    </xf>
    <xf numFmtId="0" fontId="95" fillId="0" borderId="15" xfId="0" applyFont="1" applyFill="1" applyBorder="1" applyAlignment="1">
      <alignment horizontal="left" vertical="center" shrinkToFit="1"/>
    </xf>
    <xf numFmtId="0" fontId="84" fillId="0" borderId="20" xfId="0" applyFont="1" applyFill="1" applyBorder="1" applyAlignment="1">
      <alignment horizontal="center" vertical="center" shrinkToFit="1"/>
    </xf>
    <xf numFmtId="0" fontId="84" fillId="0" borderId="18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78" fillId="33" borderId="20" xfId="0" applyFont="1" applyFill="1" applyBorder="1" applyAlignment="1">
      <alignment vertical="center"/>
    </xf>
    <xf numFmtId="0" fontId="72" fillId="33" borderId="26" xfId="0" applyFont="1" applyFill="1" applyBorder="1" applyAlignment="1">
      <alignment horizontal="left" vertical="center" shrinkToFit="1"/>
    </xf>
    <xf numFmtId="0" fontId="78" fillId="33" borderId="19" xfId="0" applyFont="1" applyFill="1" applyBorder="1" applyAlignment="1">
      <alignment horizontal="center" vertical="center" shrinkToFit="1"/>
    </xf>
    <xf numFmtId="3" fontId="76" fillId="33" borderId="25" xfId="0" applyNumberFormat="1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/>
    </xf>
    <xf numFmtId="0" fontId="89" fillId="0" borderId="18" xfId="0" applyFont="1" applyFill="1" applyBorder="1" applyAlignment="1">
      <alignment horizontal="left" vertical="center" shrinkToFit="1"/>
    </xf>
    <xf numFmtId="3" fontId="96" fillId="0" borderId="0" xfId="0" applyNumberFormat="1" applyFont="1" applyFill="1" applyAlignment="1">
      <alignment/>
    </xf>
    <xf numFmtId="3" fontId="88" fillId="0" borderId="20" xfId="0" applyNumberFormat="1" applyFont="1" applyFill="1" applyBorder="1" applyAlignment="1">
      <alignment horizontal="center" vertical="center" shrinkToFit="1"/>
    </xf>
    <xf numFmtId="3" fontId="76" fillId="0" borderId="21" xfId="0" applyNumberFormat="1" applyFont="1" applyFill="1" applyBorder="1" applyAlignment="1">
      <alignment horizontal="center" vertical="center" shrinkToFit="1"/>
    </xf>
    <xf numFmtId="3" fontId="76" fillId="0" borderId="20" xfId="0" applyNumberFormat="1" applyFont="1" applyFill="1" applyBorder="1" applyAlignment="1">
      <alignment horizontal="center" vertical="center" shrinkToFit="1"/>
    </xf>
    <xf numFmtId="3" fontId="76" fillId="0" borderId="21" xfId="0" applyNumberFormat="1" applyFont="1" applyBorder="1" applyAlignment="1">
      <alignment horizontal="center" vertical="center" shrinkToFit="1"/>
    </xf>
    <xf numFmtId="3" fontId="76" fillId="33" borderId="21" xfId="0" applyNumberFormat="1" applyFont="1" applyFill="1" applyBorder="1" applyAlignment="1">
      <alignment horizontal="center" vertical="center" shrinkToFit="1"/>
    </xf>
    <xf numFmtId="3" fontId="76" fillId="0" borderId="20" xfId="0" applyNumberFormat="1" applyFont="1" applyFill="1" applyBorder="1" applyAlignment="1">
      <alignment vertical="center" shrinkToFit="1"/>
    </xf>
    <xf numFmtId="3" fontId="76" fillId="0" borderId="25" xfId="0" applyNumberFormat="1" applyFont="1" applyFill="1" applyBorder="1" applyAlignment="1">
      <alignment horizontal="center" vertical="center" shrinkToFit="1"/>
    </xf>
    <xf numFmtId="3" fontId="76" fillId="0" borderId="24" xfId="0" applyNumberFormat="1" applyFont="1" applyFill="1" applyBorder="1" applyAlignment="1">
      <alignment horizontal="center" vertical="center" shrinkToFit="1"/>
    </xf>
    <xf numFmtId="3" fontId="76" fillId="0" borderId="20" xfId="0" applyNumberFormat="1" applyFont="1" applyFill="1" applyBorder="1" applyAlignment="1">
      <alignment horizontal="center" vertical="center" shrinkToFit="1"/>
    </xf>
    <xf numFmtId="3" fontId="76" fillId="0" borderId="21" xfId="0" applyNumberFormat="1" applyFont="1" applyFill="1" applyBorder="1" applyAlignment="1">
      <alignment horizontal="center" vertical="center" shrinkToFit="1"/>
    </xf>
    <xf numFmtId="3" fontId="76" fillId="33" borderId="24" xfId="0" applyNumberFormat="1" applyFont="1" applyFill="1" applyBorder="1" applyAlignment="1">
      <alignment horizontal="center" vertical="center" shrinkToFit="1"/>
    </xf>
    <xf numFmtId="3" fontId="76" fillId="33" borderId="26" xfId="0" applyNumberFormat="1" applyFont="1" applyFill="1" applyBorder="1" applyAlignment="1">
      <alignment horizontal="center" vertical="center" shrinkToFit="1"/>
    </xf>
    <xf numFmtId="3" fontId="96" fillId="0" borderId="27" xfId="0" applyNumberFormat="1" applyFont="1" applyFill="1" applyBorder="1" applyAlignment="1">
      <alignment/>
    </xf>
    <xf numFmtId="3" fontId="76" fillId="13" borderId="28" xfId="0" applyNumberFormat="1" applyFont="1" applyFill="1" applyBorder="1" applyAlignment="1">
      <alignment horizontal="center" vertical="center" shrinkToFit="1"/>
    </xf>
    <xf numFmtId="3" fontId="76" fillId="13" borderId="17" xfId="0" applyNumberFormat="1" applyFont="1" applyFill="1" applyBorder="1" applyAlignment="1">
      <alignment horizontal="center" vertical="center" shrinkToFit="1"/>
    </xf>
    <xf numFmtId="3" fontId="76" fillId="13" borderId="16" xfId="0" applyNumberFormat="1" applyFont="1" applyFill="1" applyBorder="1" applyAlignment="1">
      <alignment horizontal="center" vertical="center" shrinkToFit="1"/>
    </xf>
    <xf numFmtId="3" fontId="76" fillId="13" borderId="20" xfId="0" applyNumberFormat="1" applyFont="1" applyFill="1" applyBorder="1" applyAlignment="1">
      <alignment horizontal="center" vertical="center" shrinkToFit="1"/>
    </xf>
    <xf numFmtId="3" fontId="96" fillId="0" borderId="21" xfId="0" applyNumberFormat="1" applyFont="1" applyBorder="1" applyAlignment="1">
      <alignment/>
    </xf>
    <xf numFmtId="3" fontId="96" fillId="0" borderId="17" xfId="0" applyNumberFormat="1" applyFont="1" applyBorder="1" applyAlignment="1">
      <alignment/>
    </xf>
    <xf numFmtId="3" fontId="96" fillId="0" borderId="16" xfId="0" applyNumberFormat="1" applyFont="1" applyBorder="1" applyAlignment="1">
      <alignment/>
    </xf>
    <xf numFmtId="3" fontId="96" fillId="0" borderId="20" xfId="0" applyNumberFormat="1" applyFont="1" applyBorder="1" applyAlignment="1">
      <alignment/>
    </xf>
    <xf numFmtId="3" fontId="96" fillId="33" borderId="21" xfId="0" applyNumberFormat="1" applyFont="1" applyFill="1" applyBorder="1" applyAlignment="1">
      <alignment/>
    </xf>
    <xf numFmtId="3" fontId="96" fillId="33" borderId="16" xfId="0" applyNumberFormat="1" applyFont="1" applyFill="1" applyBorder="1" applyAlignment="1">
      <alignment/>
    </xf>
    <xf numFmtId="3" fontId="76" fillId="0" borderId="16" xfId="0" applyNumberFormat="1" applyFont="1" applyFill="1" applyBorder="1" applyAlignment="1">
      <alignment shrinkToFit="1"/>
    </xf>
    <xf numFmtId="3" fontId="96" fillId="3" borderId="17" xfId="0" applyNumberFormat="1" applyFont="1" applyFill="1" applyBorder="1" applyAlignment="1">
      <alignment/>
    </xf>
    <xf numFmtId="3" fontId="76" fillId="3" borderId="21" xfId="0" applyNumberFormat="1" applyFont="1" applyFill="1" applyBorder="1" applyAlignment="1">
      <alignment/>
    </xf>
    <xf numFmtId="3" fontId="76" fillId="3" borderId="21" xfId="0" applyNumberFormat="1" applyFont="1" applyFill="1" applyBorder="1" applyAlignment="1">
      <alignment horizontal="center" vertical="center"/>
    </xf>
    <xf numFmtId="3" fontId="96" fillId="3" borderId="21" xfId="0" applyNumberFormat="1" applyFont="1" applyFill="1" applyBorder="1" applyAlignment="1">
      <alignment/>
    </xf>
    <xf numFmtId="3" fontId="76" fillId="3" borderId="25" xfId="0" applyNumberFormat="1" applyFont="1" applyFill="1" applyBorder="1" applyAlignment="1">
      <alignment/>
    </xf>
    <xf numFmtId="3" fontId="76" fillId="3" borderId="25" xfId="0" applyNumberFormat="1" applyFont="1" applyFill="1" applyBorder="1" applyAlignment="1">
      <alignment horizontal="center" vertical="center"/>
    </xf>
    <xf numFmtId="3" fontId="96" fillId="3" borderId="25" xfId="0" applyNumberFormat="1" applyFont="1" applyFill="1" applyBorder="1" applyAlignment="1">
      <alignment/>
    </xf>
    <xf numFmtId="3" fontId="76" fillId="13" borderId="29" xfId="0" applyNumberFormat="1" applyFont="1" applyFill="1" applyBorder="1" applyAlignment="1">
      <alignment horizontal="center" vertical="center" shrinkToFit="1"/>
    </xf>
    <xf numFmtId="3" fontId="76" fillId="3" borderId="16" xfId="0" applyNumberFormat="1" applyFont="1" applyFill="1" applyBorder="1" applyAlignment="1">
      <alignment/>
    </xf>
    <xf numFmtId="3" fontId="76" fillId="3" borderId="16" xfId="0" applyNumberFormat="1" applyFont="1" applyFill="1" applyBorder="1" applyAlignment="1">
      <alignment horizontal="center" vertical="center"/>
    </xf>
    <xf numFmtId="3" fontId="96" fillId="3" borderId="16" xfId="0" applyNumberFormat="1" applyFont="1" applyFill="1" applyBorder="1" applyAlignment="1">
      <alignment/>
    </xf>
    <xf numFmtId="3" fontId="76" fillId="3" borderId="24" xfId="0" applyNumberFormat="1" applyFont="1" applyFill="1" applyBorder="1" applyAlignment="1">
      <alignment/>
    </xf>
    <xf numFmtId="3" fontId="76" fillId="3" borderId="24" xfId="0" applyNumberFormat="1" applyFont="1" applyFill="1" applyBorder="1" applyAlignment="1">
      <alignment horizontal="center" vertical="center"/>
    </xf>
    <xf numFmtId="3" fontId="96" fillId="3" borderId="24" xfId="0" applyNumberFormat="1" applyFont="1" applyFill="1" applyBorder="1" applyAlignment="1">
      <alignment/>
    </xf>
    <xf numFmtId="3" fontId="76" fillId="3" borderId="17" xfId="0" applyNumberFormat="1" applyFont="1" applyFill="1" applyBorder="1" applyAlignment="1">
      <alignment/>
    </xf>
    <xf numFmtId="3" fontId="76" fillId="3" borderId="17" xfId="0" applyNumberFormat="1" applyFont="1" applyFill="1" applyBorder="1" applyAlignment="1">
      <alignment horizontal="center" vertical="center"/>
    </xf>
    <xf numFmtId="3" fontId="96" fillId="33" borderId="17" xfId="0" applyNumberFormat="1" applyFont="1" applyFill="1" applyBorder="1" applyAlignment="1">
      <alignment/>
    </xf>
    <xf numFmtId="3" fontId="76" fillId="33" borderId="17" xfId="0" applyNumberFormat="1" applyFont="1" applyFill="1" applyBorder="1" applyAlignment="1">
      <alignment horizontal="center"/>
    </xf>
    <xf numFmtId="3" fontId="76" fillId="13" borderId="17" xfId="0" applyNumberFormat="1" applyFont="1" applyFill="1" applyBorder="1" applyAlignment="1">
      <alignment horizontal="center" vertical="center"/>
    </xf>
    <xf numFmtId="3" fontId="76" fillId="33" borderId="16" xfId="0" applyNumberFormat="1" applyFont="1" applyFill="1" applyBorder="1" applyAlignment="1">
      <alignment horizontal="center"/>
    </xf>
    <xf numFmtId="3" fontId="76" fillId="13" borderId="20" xfId="0" applyNumberFormat="1" applyFont="1" applyFill="1" applyBorder="1" applyAlignment="1">
      <alignment horizontal="center" vertical="center" shrinkToFit="1"/>
    </xf>
    <xf numFmtId="3" fontId="76" fillId="33" borderId="21" xfId="0" applyNumberFormat="1" applyFont="1" applyFill="1" applyBorder="1" applyAlignment="1">
      <alignment horizontal="center" vertical="center"/>
    </xf>
    <xf numFmtId="3" fontId="96" fillId="33" borderId="25" xfId="0" applyNumberFormat="1" applyFont="1" applyFill="1" applyBorder="1" applyAlignment="1">
      <alignment/>
    </xf>
    <xf numFmtId="3" fontId="76" fillId="33" borderId="25" xfId="0" applyNumberFormat="1" applyFont="1" applyFill="1" applyBorder="1" applyAlignment="1">
      <alignment horizontal="center" vertical="center"/>
    </xf>
    <xf numFmtId="3" fontId="76" fillId="33" borderId="16" xfId="0" applyNumberFormat="1" applyFont="1" applyFill="1" applyBorder="1" applyAlignment="1">
      <alignment horizontal="center" vertical="center"/>
    </xf>
    <xf numFmtId="3" fontId="96" fillId="33" borderId="24" xfId="0" applyNumberFormat="1" applyFont="1" applyFill="1" applyBorder="1" applyAlignment="1">
      <alignment/>
    </xf>
    <xf numFmtId="3" fontId="76" fillId="33" borderId="24" xfId="0" applyNumberFormat="1" applyFont="1" applyFill="1" applyBorder="1" applyAlignment="1">
      <alignment horizontal="center" vertical="center"/>
    </xf>
    <xf numFmtId="3" fontId="96" fillId="33" borderId="26" xfId="0" applyNumberFormat="1" applyFont="1" applyFill="1" applyBorder="1" applyAlignment="1">
      <alignment/>
    </xf>
    <xf numFmtId="3" fontId="76" fillId="33" borderId="26" xfId="0" applyNumberFormat="1" applyFont="1" applyFill="1" applyBorder="1" applyAlignment="1">
      <alignment horizontal="center" vertical="center"/>
    </xf>
    <xf numFmtId="3" fontId="76" fillId="13" borderId="26" xfId="0" applyNumberFormat="1" applyFont="1" applyFill="1" applyBorder="1" applyAlignment="1">
      <alignment horizontal="center" vertical="center" shrinkToFit="1"/>
    </xf>
    <xf numFmtId="3" fontId="96" fillId="0" borderId="16" xfId="0" applyNumberFormat="1" applyFont="1" applyFill="1" applyBorder="1" applyAlignment="1">
      <alignment/>
    </xf>
    <xf numFmtId="3" fontId="96" fillId="0" borderId="0" xfId="0" applyNumberFormat="1" applyFont="1" applyFill="1" applyBorder="1" applyAlignment="1">
      <alignment/>
    </xf>
    <xf numFmtId="3" fontId="89" fillId="0" borderId="30" xfId="0" applyNumberFormat="1" applyFont="1" applyFill="1" applyBorder="1" applyAlignment="1">
      <alignment horizontal="center" vertical="center" wrapText="1"/>
    </xf>
    <xf numFmtId="3" fontId="89" fillId="0" borderId="12" xfId="0" applyNumberFormat="1" applyFont="1" applyFill="1" applyBorder="1" applyAlignment="1">
      <alignment horizontal="center" vertical="center" wrapText="1"/>
    </xf>
    <xf numFmtId="3" fontId="89" fillId="0" borderId="31" xfId="0" applyNumberFormat="1" applyFont="1" applyFill="1" applyBorder="1" applyAlignment="1">
      <alignment horizontal="center" vertical="center" wrapText="1"/>
    </xf>
    <xf numFmtId="0" fontId="97" fillId="0" borderId="16" xfId="0" applyFont="1" applyFill="1" applyBorder="1" applyAlignment="1">
      <alignment horizontal="left" vertical="center" wrapText="1" shrinkToFit="1"/>
    </xf>
    <xf numFmtId="0" fontId="98" fillId="3" borderId="17" xfId="0" applyFont="1" applyFill="1" applyBorder="1" applyAlignment="1">
      <alignment horizontal="center" vertical="center" shrinkToFit="1"/>
    </xf>
    <xf numFmtId="0" fontId="99" fillId="0" borderId="16" xfId="0" applyFont="1" applyFill="1" applyBorder="1" applyAlignment="1">
      <alignment horizontal="center" vertical="center" shrinkToFit="1"/>
    </xf>
    <xf numFmtId="3" fontId="76" fillId="0" borderId="16" xfId="0" applyNumberFormat="1" applyFont="1" applyFill="1" applyBorder="1" applyAlignment="1">
      <alignment horizontal="center" vertical="center" shrinkToFit="1"/>
    </xf>
    <xf numFmtId="0" fontId="72" fillId="3" borderId="17" xfId="0" applyFont="1" applyFill="1" applyBorder="1" applyAlignment="1">
      <alignment horizontal="left" vertical="center" wrapText="1" shrinkToFit="1"/>
    </xf>
    <xf numFmtId="0" fontId="72" fillId="0" borderId="0" xfId="0" applyFont="1" applyBorder="1" applyAlignment="1">
      <alignment horizontal="left" vertical="center" shrinkToFit="1"/>
    </xf>
    <xf numFmtId="0" fontId="0" fillId="0" borderId="32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96" fillId="0" borderId="33" xfId="0" applyNumberFormat="1" applyFont="1" applyFill="1" applyBorder="1" applyAlignment="1">
      <alignment/>
    </xf>
    <xf numFmtId="4" fontId="0" fillId="0" borderId="33" xfId="0" applyNumberFormat="1" applyFill="1" applyBorder="1" applyAlignment="1">
      <alignment/>
    </xf>
    <xf numFmtId="4" fontId="76" fillId="0" borderId="34" xfId="0" applyNumberFormat="1" applyFont="1" applyFill="1" applyBorder="1" applyAlignment="1">
      <alignment horizontal="center" vertical="center" shrinkToFit="1"/>
    </xf>
    <xf numFmtId="0" fontId="0" fillId="0" borderId="21" xfId="0" applyBorder="1" applyAlignment="1">
      <alignment/>
    </xf>
    <xf numFmtId="4" fontId="79" fillId="0" borderId="28" xfId="0" applyNumberFormat="1" applyFont="1" applyBorder="1" applyAlignment="1">
      <alignment/>
    </xf>
    <xf numFmtId="3" fontId="76" fillId="0" borderId="16" xfId="0" applyNumberFormat="1" applyFont="1" applyFill="1" applyBorder="1" applyAlignment="1">
      <alignment horizontal="center" vertical="center" shrinkToFit="1"/>
    </xf>
    <xf numFmtId="3" fontId="76" fillId="33" borderId="25" xfId="0" applyNumberFormat="1" applyFont="1" applyFill="1" applyBorder="1" applyAlignment="1">
      <alignment horizontal="center" vertical="center" shrinkToFit="1"/>
    </xf>
    <xf numFmtId="3" fontId="76" fillId="33" borderId="16" xfId="0" applyNumberFormat="1" applyFont="1" applyFill="1" applyBorder="1" applyAlignment="1">
      <alignment horizontal="center" vertical="center" shrinkToFit="1"/>
    </xf>
    <xf numFmtId="3" fontId="76" fillId="0" borderId="16" xfId="0" applyNumberFormat="1" applyFont="1" applyFill="1" applyBorder="1" applyAlignment="1">
      <alignment horizontal="center" vertical="center" shrinkToFit="1"/>
    </xf>
    <xf numFmtId="3" fontId="96" fillId="33" borderId="16" xfId="0" applyNumberFormat="1" applyFont="1" applyFill="1" applyBorder="1" applyAlignment="1">
      <alignment/>
    </xf>
    <xf numFmtId="3" fontId="96" fillId="33" borderId="24" xfId="0" applyNumberFormat="1" applyFont="1" applyFill="1" applyBorder="1" applyAlignment="1">
      <alignment/>
    </xf>
    <xf numFmtId="3" fontId="76" fillId="0" borderId="35" xfId="0" applyNumberFormat="1" applyFont="1" applyFill="1" applyBorder="1" applyAlignment="1">
      <alignment horizontal="center" vertical="center" shrinkToFit="1"/>
    </xf>
    <xf numFmtId="0" fontId="73" fillId="0" borderId="0" xfId="0" applyFont="1" applyAlignment="1">
      <alignment/>
    </xf>
    <xf numFmtId="0" fontId="72" fillId="0" borderId="36" xfId="0" applyFont="1" applyBorder="1" applyAlignment="1">
      <alignment horizontal="center" vertical="center" shrinkToFit="1"/>
    </xf>
    <xf numFmtId="0" fontId="72" fillId="3" borderId="10" xfId="0" applyFont="1" applyFill="1" applyBorder="1" applyAlignment="1">
      <alignment horizontal="center" vertical="center" shrinkToFit="1"/>
    </xf>
    <xf numFmtId="0" fontId="89" fillId="3" borderId="15" xfId="0" applyFont="1" applyFill="1" applyBorder="1" applyAlignment="1">
      <alignment horizontal="left" vertical="center" shrinkToFit="1"/>
    </xf>
    <xf numFmtId="3" fontId="79" fillId="3" borderId="16" xfId="0" applyNumberFormat="1" applyFont="1" applyFill="1" applyBorder="1" applyAlignment="1">
      <alignment horizontal="center" vertical="center" shrinkToFit="1"/>
    </xf>
    <xf numFmtId="0" fontId="72" fillId="0" borderId="37" xfId="0" applyFont="1" applyBorder="1" applyAlignment="1">
      <alignment horizontal="center" vertical="center" shrinkToFit="1"/>
    </xf>
    <xf numFmtId="0" fontId="72" fillId="0" borderId="38" xfId="0" applyFont="1" applyBorder="1" applyAlignment="1">
      <alignment horizontal="left" vertical="center" shrinkToFit="1"/>
    </xf>
    <xf numFmtId="3" fontId="76" fillId="33" borderId="16" xfId="0" applyNumberFormat="1" applyFont="1" applyFill="1" applyBorder="1" applyAlignment="1">
      <alignment horizontal="center" vertical="center" shrinkToFit="1"/>
    </xf>
    <xf numFmtId="3" fontId="96" fillId="33" borderId="16" xfId="0" applyNumberFormat="1" applyFont="1" applyFill="1" applyBorder="1" applyAlignment="1">
      <alignment horizontal="center" vertical="center" shrinkToFit="1"/>
    </xf>
    <xf numFmtId="3" fontId="96" fillId="33" borderId="24" xfId="0" applyNumberFormat="1" applyFont="1" applyFill="1" applyBorder="1" applyAlignment="1">
      <alignment horizontal="center" vertical="center" shrinkToFit="1"/>
    </xf>
    <xf numFmtId="0" fontId="89" fillId="0" borderId="39" xfId="0" applyFont="1" applyBorder="1" applyAlignment="1">
      <alignment horizontal="center" vertical="center" shrinkToFit="1"/>
    </xf>
    <xf numFmtId="0" fontId="89" fillId="0" borderId="33" xfId="0" applyFont="1" applyBorder="1" applyAlignment="1">
      <alignment horizontal="center" vertical="center" shrinkToFit="1"/>
    </xf>
    <xf numFmtId="0" fontId="5" fillId="3" borderId="16" xfId="0" applyFont="1" applyFill="1" applyBorder="1" applyAlignment="1">
      <alignment horizontal="left" vertical="center" shrinkToFit="1"/>
    </xf>
    <xf numFmtId="0" fontId="62" fillId="0" borderId="16" xfId="0" applyFont="1" applyBorder="1" applyAlignment="1">
      <alignment horizontal="left" vertical="center" shrinkToFit="1"/>
    </xf>
    <xf numFmtId="3" fontId="76" fillId="0" borderId="25" xfId="0" applyNumberFormat="1" applyFont="1" applyFill="1" applyBorder="1" applyAlignment="1">
      <alignment horizontal="center" vertical="center"/>
    </xf>
    <xf numFmtId="3" fontId="76" fillId="0" borderId="16" xfId="0" applyNumberFormat="1" applyFont="1" applyFill="1" applyBorder="1" applyAlignment="1">
      <alignment horizontal="center" vertical="center"/>
    </xf>
    <xf numFmtId="3" fontId="76" fillId="0" borderId="24" xfId="0" applyNumberFormat="1" applyFont="1" applyFill="1" applyBorder="1" applyAlignment="1">
      <alignment horizontal="center" vertical="center"/>
    </xf>
    <xf numFmtId="3" fontId="76" fillId="0" borderId="25" xfId="0" applyNumberFormat="1" applyFont="1" applyFill="1" applyBorder="1" applyAlignment="1">
      <alignment horizontal="center" vertical="top" shrinkToFit="1"/>
    </xf>
    <xf numFmtId="3" fontId="76" fillId="0" borderId="16" xfId="0" applyNumberFormat="1" applyFont="1" applyFill="1" applyBorder="1" applyAlignment="1">
      <alignment horizontal="center" vertical="top" shrinkToFit="1"/>
    </xf>
    <xf numFmtId="3" fontId="76" fillId="0" borderId="24" xfId="0" applyNumberFormat="1" applyFont="1" applyFill="1" applyBorder="1" applyAlignment="1">
      <alignment horizontal="center" vertical="top" shrinkToFit="1"/>
    </xf>
    <xf numFmtId="3" fontId="76" fillId="33" borderId="25" xfId="0" applyNumberFormat="1" applyFont="1" applyFill="1" applyBorder="1" applyAlignment="1">
      <alignment horizontal="center" vertical="center" shrinkToFit="1"/>
    </xf>
    <xf numFmtId="3" fontId="76" fillId="33" borderId="16" xfId="0" applyNumberFormat="1" applyFont="1" applyFill="1" applyBorder="1" applyAlignment="1">
      <alignment horizontal="center" vertical="center" shrinkToFit="1"/>
    </xf>
    <xf numFmtId="3" fontId="76" fillId="33" borderId="24" xfId="0" applyNumberFormat="1" applyFont="1" applyFill="1" applyBorder="1" applyAlignment="1">
      <alignment horizontal="center" vertical="center" shrinkToFit="1"/>
    </xf>
    <xf numFmtId="3" fontId="76" fillId="0" borderId="25" xfId="0" applyNumberFormat="1" applyFont="1" applyFill="1" applyBorder="1" applyAlignment="1">
      <alignment horizontal="center" vertical="center" shrinkToFit="1"/>
    </xf>
    <xf numFmtId="3" fontId="76" fillId="0" borderId="16" xfId="0" applyNumberFormat="1" applyFont="1" applyFill="1" applyBorder="1" applyAlignment="1">
      <alignment horizontal="center" vertical="center" shrinkToFit="1"/>
    </xf>
    <xf numFmtId="3" fontId="76" fillId="0" borderId="24" xfId="0" applyNumberFormat="1" applyFont="1" applyFill="1" applyBorder="1" applyAlignment="1">
      <alignment horizontal="center" vertical="center" shrinkToFit="1"/>
    </xf>
    <xf numFmtId="3" fontId="76" fillId="0" borderId="25" xfId="0" applyNumberFormat="1" applyFont="1" applyBorder="1" applyAlignment="1">
      <alignment horizontal="center" vertical="center" shrinkToFit="1"/>
    </xf>
    <xf numFmtId="3" fontId="76" fillId="0" borderId="16" xfId="0" applyNumberFormat="1" applyFont="1" applyBorder="1" applyAlignment="1">
      <alignment horizontal="center" vertical="center" shrinkToFit="1"/>
    </xf>
    <xf numFmtId="3" fontId="76" fillId="0" borderId="24" xfId="0" applyNumberFormat="1" applyFont="1" applyBorder="1" applyAlignment="1">
      <alignment horizontal="center" vertical="center" shrinkToFit="1"/>
    </xf>
    <xf numFmtId="0" fontId="79" fillId="3" borderId="16" xfId="0" applyFont="1" applyFill="1" applyBorder="1" applyAlignment="1">
      <alignment horizontal="left" vertical="center" shrinkToFit="1"/>
    </xf>
    <xf numFmtId="0" fontId="79" fillId="0" borderId="16" xfId="0" applyFont="1" applyBorder="1" applyAlignment="1">
      <alignment horizontal="center" vertical="center" shrinkToFit="1"/>
    </xf>
    <xf numFmtId="3" fontId="96" fillId="0" borderId="25" xfId="0" applyNumberFormat="1" applyFont="1" applyBorder="1" applyAlignment="1">
      <alignment horizontal="center" vertical="center" shrinkToFit="1"/>
    </xf>
    <xf numFmtId="3" fontId="96" fillId="0" borderId="16" xfId="0" applyNumberFormat="1" applyFont="1" applyBorder="1" applyAlignment="1">
      <alignment horizontal="center" vertical="center" shrinkToFit="1"/>
    </xf>
    <xf numFmtId="3" fontId="96" fillId="0" borderId="24" xfId="0" applyNumberFormat="1" applyFont="1" applyBorder="1" applyAlignment="1">
      <alignment horizontal="center" vertical="center" shrinkToFit="1"/>
    </xf>
    <xf numFmtId="3" fontId="96" fillId="33" borderId="16" xfId="0" applyNumberFormat="1" applyFont="1" applyFill="1" applyBorder="1" applyAlignment="1">
      <alignment/>
    </xf>
    <xf numFmtId="3" fontId="96" fillId="33" borderId="24" xfId="0" applyNumberFormat="1" applyFont="1" applyFill="1" applyBorder="1" applyAlignment="1">
      <alignment/>
    </xf>
    <xf numFmtId="3" fontId="76" fillId="13" borderId="29" xfId="0" applyNumberFormat="1" applyFont="1" applyFill="1" applyBorder="1" applyAlignment="1">
      <alignment horizontal="center" vertical="center"/>
    </xf>
    <xf numFmtId="3" fontId="96" fillId="0" borderId="25" xfId="0" applyNumberFormat="1" applyFont="1" applyBorder="1" applyAlignment="1">
      <alignment horizontal="center" vertical="center"/>
    </xf>
    <xf numFmtId="3" fontId="96" fillId="0" borderId="16" xfId="0" applyNumberFormat="1" applyFont="1" applyBorder="1" applyAlignment="1">
      <alignment horizontal="center" vertical="center"/>
    </xf>
    <xf numFmtId="3" fontId="96" fillId="0" borderId="24" xfId="0" applyNumberFormat="1" applyFont="1" applyBorder="1" applyAlignment="1">
      <alignment horizontal="center" vertical="center"/>
    </xf>
    <xf numFmtId="3" fontId="76" fillId="33" borderId="16" xfId="0" applyNumberFormat="1" applyFont="1" applyFill="1" applyBorder="1" applyAlignment="1">
      <alignment horizontal="center" vertical="center"/>
    </xf>
    <xf numFmtId="3" fontId="76" fillId="33" borderId="24" xfId="0" applyNumberFormat="1" applyFont="1" applyFill="1" applyBorder="1" applyAlignment="1">
      <alignment horizontal="center" vertical="center"/>
    </xf>
    <xf numFmtId="3" fontId="76" fillId="13" borderId="40" xfId="0" applyNumberFormat="1" applyFont="1" applyFill="1" applyBorder="1" applyAlignment="1">
      <alignment horizontal="center" vertical="center"/>
    </xf>
    <xf numFmtId="3" fontId="76" fillId="13" borderId="41" xfId="0" applyNumberFormat="1" applyFont="1" applyFill="1" applyBorder="1" applyAlignment="1">
      <alignment horizontal="center" vertical="center"/>
    </xf>
    <xf numFmtId="0" fontId="89" fillId="33" borderId="18" xfId="0" applyFont="1" applyFill="1" applyBorder="1" applyAlignment="1">
      <alignment horizontal="left" vertical="center" shrinkToFit="1"/>
    </xf>
    <xf numFmtId="0" fontId="89" fillId="33" borderId="21" xfId="0" applyFont="1" applyFill="1" applyBorder="1" applyAlignment="1">
      <alignment horizontal="left" vertical="center" shrinkToFit="1"/>
    </xf>
    <xf numFmtId="0" fontId="89" fillId="0" borderId="19" xfId="0" applyFont="1" applyBorder="1" applyAlignment="1">
      <alignment horizontal="center" vertical="center" shrinkToFit="1"/>
    </xf>
    <xf numFmtId="0" fontId="89" fillId="0" borderId="25" xfId="0" applyFont="1" applyBorder="1" applyAlignment="1">
      <alignment horizontal="center" vertical="center" shrinkToFit="1"/>
    </xf>
    <xf numFmtId="3" fontId="76" fillId="0" borderId="25" xfId="0" applyNumberFormat="1" applyFont="1" applyBorder="1" applyAlignment="1">
      <alignment horizontal="center" vertical="center"/>
    </xf>
    <xf numFmtId="3" fontId="76" fillId="0" borderId="16" xfId="0" applyNumberFormat="1" applyFont="1" applyBorder="1" applyAlignment="1">
      <alignment horizontal="center" vertical="center"/>
    </xf>
    <xf numFmtId="3" fontId="76" fillId="0" borderId="24" xfId="0" applyNumberFormat="1" applyFont="1" applyBorder="1" applyAlignment="1">
      <alignment horizontal="center" vertical="center"/>
    </xf>
    <xf numFmtId="3" fontId="76" fillId="33" borderId="25" xfId="0" applyNumberFormat="1" applyFont="1" applyFill="1" applyBorder="1" applyAlignment="1">
      <alignment horizontal="center" vertical="center" shrinkToFit="1"/>
    </xf>
    <xf numFmtId="3" fontId="96" fillId="0" borderId="25" xfId="0" applyNumberFormat="1" applyFont="1" applyBorder="1" applyAlignment="1">
      <alignment horizontal="center" vertical="center"/>
    </xf>
    <xf numFmtId="3" fontId="96" fillId="0" borderId="16" xfId="0" applyNumberFormat="1" applyFont="1" applyBorder="1" applyAlignment="1">
      <alignment horizontal="center" vertical="center"/>
    </xf>
    <xf numFmtId="3" fontId="96" fillId="0" borderId="24" xfId="0" applyNumberFormat="1" applyFont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 shrinkToFit="1"/>
    </xf>
    <xf numFmtId="0" fontId="89" fillId="0" borderId="21" xfId="0" applyFont="1" applyFill="1" applyBorder="1" applyAlignment="1">
      <alignment horizontal="center" vertical="center" shrinkToFit="1"/>
    </xf>
    <xf numFmtId="0" fontId="89" fillId="33" borderId="18" xfId="0" applyFont="1" applyFill="1" applyBorder="1" applyAlignment="1">
      <alignment horizontal="center" vertical="center" shrinkToFit="1"/>
    </xf>
    <xf numFmtId="0" fontId="89" fillId="33" borderId="21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79" fillId="0" borderId="17" xfId="0" applyFont="1" applyBorder="1" applyAlignment="1">
      <alignment horizontal="center" vertical="center" shrinkToFit="1"/>
    </xf>
    <xf numFmtId="0" fontId="89" fillId="0" borderId="19" xfId="0" applyFont="1" applyFill="1" applyBorder="1" applyAlignment="1">
      <alignment horizontal="center" vertical="center" shrinkToFit="1"/>
    </xf>
    <xf numFmtId="0" fontId="89" fillId="0" borderId="25" xfId="0" applyFont="1" applyFill="1" applyBorder="1" applyAlignment="1">
      <alignment horizontal="center" vertical="center" shrinkToFit="1"/>
    </xf>
    <xf numFmtId="0" fontId="100" fillId="0" borderId="16" xfId="0" applyFont="1" applyFill="1" applyBorder="1" applyAlignment="1">
      <alignment horizontal="left" vertical="center" shrinkToFit="1"/>
    </xf>
    <xf numFmtId="0" fontId="101" fillId="0" borderId="16" xfId="0" applyFont="1" applyBorder="1" applyAlignment="1">
      <alignment horizontal="left" vertical="center" shrinkToFit="1"/>
    </xf>
    <xf numFmtId="0" fontId="89" fillId="0" borderId="18" xfId="0" applyFont="1" applyBorder="1" applyAlignment="1">
      <alignment horizontal="center" vertical="center" shrinkToFit="1"/>
    </xf>
    <xf numFmtId="0" fontId="89" fillId="0" borderId="21" xfId="0" applyFont="1" applyBorder="1" applyAlignment="1">
      <alignment horizontal="center" vertical="center" shrinkToFit="1"/>
    </xf>
    <xf numFmtId="0" fontId="102" fillId="0" borderId="16" xfId="0" applyFont="1" applyFill="1" applyBorder="1" applyAlignment="1">
      <alignment horizontal="left" vertical="center" shrinkToFit="1"/>
    </xf>
    <xf numFmtId="0" fontId="102" fillId="0" borderId="17" xfId="0" applyFont="1" applyFill="1" applyBorder="1" applyAlignment="1">
      <alignment horizontal="left" vertical="center" shrinkToFit="1"/>
    </xf>
    <xf numFmtId="3" fontId="76" fillId="33" borderId="24" xfId="0" applyNumberFormat="1" applyFont="1" applyFill="1" applyBorder="1" applyAlignment="1">
      <alignment horizontal="center" vertical="center" shrinkToFit="1"/>
    </xf>
    <xf numFmtId="3" fontId="76" fillId="0" borderId="25" xfId="0" applyNumberFormat="1" applyFont="1" applyBorder="1" applyAlignment="1">
      <alignment horizontal="center" vertical="center" wrapText="1"/>
    </xf>
    <xf numFmtId="3" fontId="76" fillId="0" borderId="16" xfId="0" applyNumberFormat="1" applyFont="1" applyBorder="1" applyAlignment="1">
      <alignment horizontal="center" vertical="center" wrapText="1"/>
    </xf>
    <xf numFmtId="3" fontId="76" fillId="0" borderId="24" xfId="0" applyNumberFormat="1" applyFont="1" applyBorder="1" applyAlignment="1">
      <alignment horizontal="center" vertical="center" wrapText="1"/>
    </xf>
    <xf numFmtId="0" fontId="89" fillId="3" borderId="18" xfId="0" applyFont="1" applyFill="1" applyBorder="1" applyAlignment="1">
      <alignment horizontal="center" vertical="center" shrinkToFit="1"/>
    </xf>
    <xf numFmtId="0" fontId="89" fillId="3" borderId="21" xfId="0" applyFont="1" applyFill="1" applyBorder="1" applyAlignment="1">
      <alignment horizontal="center" vertical="center" shrinkToFit="1"/>
    </xf>
    <xf numFmtId="0" fontId="79" fillId="0" borderId="16" xfId="0" applyFont="1" applyFill="1" applyBorder="1" applyAlignment="1">
      <alignment horizontal="center" vertical="center" shrinkToFit="1"/>
    </xf>
    <xf numFmtId="0" fontId="79" fillId="0" borderId="17" xfId="0" applyFont="1" applyFill="1" applyBorder="1" applyAlignment="1">
      <alignment horizontal="center" vertical="center" shrinkToFit="1"/>
    </xf>
    <xf numFmtId="3" fontId="96" fillId="0" borderId="16" xfId="0" applyNumberFormat="1" applyFont="1" applyBorder="1" applyAlignment="1">
      <alignment horizontal="center" vertical="top" shrinkToFit="1"/>
    </xf>
    <xf numFmtId="3" fontId="96" fillId="0" borderId="24" xfId="0" applyNumberFormat="1" applyFont="1" applyBorder="1" applyAlignment="1">
      <alignment horizontal="center" vertical="top" shrinkToFit="1"/>
    </xf>
    <xf numFmtId="3" fontId="96" fillId="0" borderId="42" xfId="0" applyNumberFormat="1" applyFont="1" applyFill="1" applyBorder="1" applyAlignment="1">
      <alignment horizontal="right" vertical="center" wrapText="1"/>
    </xf>
    <xf numFmtId="3" fontId="0" fillId="0" borderId="42" xfId="0" applyNumberFormat="1" applyBorder="1" applyAlignment="1">
      <alignment horizontal="right" vertical="center" wrapText="1"/>
    </xf>
    <xf numFmtId="3" fontId="0" fillId="0" borderId="43" xfId="0" applyNumberFormat="1" applyBorder="1" applyAlignment="1">
      <alignment horizontal="right" vertical="center" wrapText="1"/>
    </xf>
    <xf numFmtId="3" fontId="96" fillId="0" borderId="16" xfId="0" applyNumberFormat="1" applyFont="1" applyBorder="1" applyAlignment="1">
      <alignment horizontal="center" vertical="center" wrapText="1"/>
    </xf>
    <xf numFmtId="3" fontId="96" fillId="0" borderId="24" xfId="0" applyNumberFormat="1" applyFont="1" applyBorder="1" applyAlignment="1">
      <alignment horizontal="center" vertical="center" wrapText="1"/>
    </xf>
    <xf numFmtId="0" fontId="97" fillId="0" borderId="44" xfId="0" applyFont="1" applyFill="1" applyBorder="1" applyAlignment="1">
      <alignment horizontal="left" vertical="center" shrinkToFit="1"/>
    </xf>
    <xf numFmtId="0" fontId="97" fillId="0" borderId="45" xfId="0" applyFont="1" applyFill="1" applyBorder="1" applyAlignment="1">
      <alignment horizontal="left" vertical="center" shrinkToFit="1"/>
    </xf>
    <xf numFmtId="0" fontId="101" fillId="0" borderId="45" xfId="0" applyFont="1" applyBorder="1" applyAlignment="1">
      <alignment horizontal="left" vertical="center" shrinkToFit="1"/>
    </xf>
    <xf numFmtId="0" fontId="101" fillId="0" borderId="30" xfId="0" applyFont="1" applyBorder="1" applyAlignment="1">
      <alignment horizontal="left" vertical="center" shrinkToFit="1"/>
    </xf>
    <xf numFmtId="0" fontId="103" fillId="0" borderId="16" xfId="0" applyFont="1" applyFill="1" applyBorder="1" applyAlignment="1">
      <alignment horizontal="left" vertical="center" shrinkToFit="1"/>
    </xf>
    <xf numFmtId="0" fontId="104" fillId="0" borderId="16" xfId="0" applyFont="1" applyFill="1" applyBorder="1" applyAlignment="1">
      <alignment horizontal="left" vertical="center" shrinkToFit="1"/>
    </xf>
    <xf numFmtId="0" fontId="105" fillId="0" borderId="16" xfId="0" applyFont="1" applyFill="1" applyBorder="1" applyAlignment="1">
      <alignment horizontal="left" vertical="center" shrinkToFit="1"/>
    </xf>
    <xf numFmtId="0" fontId="106" fillId="0" borderId="16" xfId="0" applyFont="1" applyFill="1" applyBorder="1" applyAlignment="1">
      <alignment horizontal="left" vertical="center" shrinkToFit="1"/>
    </xf>
    <xf numFmtId="0" fontId="98" fillId="0" borderId="16" xfId="0" applyFont="1" applyFill="1" applyBorder="1" applyAlignment="1">
      <alignment horizontal="left" vertical="center" shrinkToFit="1"/>
    </xf>
    <xf numFmtId="0" fontId="86" fillId="0" borderId="16" xfId="0" applyFont="1" applyBorder="1" applyAlignment="1">
      <alignment horizontal="left" vertical="center" shrinkToFit="1"/>
    </xf>
    <xf numFmtId="0" fontId="72" fillId="0" borderId="16" xfId="0" applyFont="1" applyBorder="1" applyAlignment="1">
      <alignment horizontal="center" vertical="center" shrinkToFit="1"/>
    </xf>
    <xf numFmtId="0" fontId="107" fillId="0" borderId="16" xfId="0" applyFont="1" applyFill="1" applyBorder="1" applyAlignment="1">
      <alignment horizontal="left" vertical="center" shrinkToFit="1"/>
    </xf>
    <xf numFmtId="0" fontId="108" fillId="0" borderId="16" xfId="0" applyFont="1" applyBorder="1" applyAlignment="1">
      <alignment horizontal="left" vertical="center" shrinkToFit="1"/>
    </xf>
    <xf numFmtId="3" fontId="96" fillId="0" borderId="25" xfId="0" applyNumberFormat="1" applyFont="1" applyBorder="1" applyAlignment="1">
      <alignment/>
    </xf>
    <xf numFmtId="3" fontId="96" fillId="0" borderId="16" xfId="0" applyNumberFormat="1" applyFont="1" applyBorder="1" applyAlignment="1">
      <alignment/>
    </xf>
    <xf numFmtId="3" fontId="96" fillId="0" borderId="24" xfId="0" applyNumberFormat="1" applyFont="1" applyBorder="1" applyAlignment="1">
      <alignment/>
    </xf>
    <xf numFmtId="3" fontId="103" fillId="33" borderId="16" xfId="0" applyNumberFormat="1" applyFont="1" applyFill="1" applyBorder="1" applyAlignment="1">
      <alignment horizontal="left" vertical="center" shrinkToFit="1"/>
    </xf>
    <xf numFmtId="3" fontId="101" fillId="0" borderId="16" xfId="0" applyNumberFormat="1" applyFont="1" applyBorder="1" applyAlignment="1">
      <alignment horizontal="left" vertical="center" shrinkToFit="1"/>
    </xf>
    <xf numFmtId="0" fontId="102" fillId="0" borderId="17" xfId="0" applyFont="1" applyFill="1" applyBorder="1" applyAlignment="1">
      <alignment horizontal="left" vertical="center" shrinkToFit="1"/>
    </xf>
    <xf numFmtId="0" fontId="101" fillId="0" borderId="17" xfId="0" applyFont="1" applyBorder="1" applyAlignment="1">
      <alignment horizontal="left" vertical="center" shrinkToFit="1"/>
    </xf>
    <xf numFmtId="0" fontId="89" fillId="33" borderId="19" xfId="0" applyFont="1" applyFill="1" applyBorder="1" applyAlignment="1">
      <alignment horizontal="center" vertical="center" shrinkToFit="1"/>
    </xf>
    <xf numFmtId="0" fontId="89" fillId="33" borderId="25" xfId="0" applyFont="1" applyFill="1" applyBorder="1" applyAlignment="1">
      <alignment horizontal="center" vertical="center" shrinkToFit="1"/>
    </xf>
    <xf numFmtId="3" fontId="76" fillId="13" borderId="46" xfId="0" applyNumberFormat="1" applyFont="1" applyFill="1" applyBorder="1" applyAlignment="1">
      <alignment horizontal="center" vertical="center"/>
    </xf>
    <xf numFmtId="3" fontId="76" fillId="13" borderId="47" xfId="0" applyNumberFormat="1" applyFont="1" applyFill="1" applyBorder="1" applyAlignment="1">
      <alignment horizontal="center" vertical="center"/>
    </xf>
    <xf numFmtId="3" fontId="76" fillId="13" borderId="48" xfId="0" applyNumberFormat="1" applyFont="1" applyFill="1" applyBorder="1" applyAlignment="1">
      <alignment horizontal="center" vertical="center"/>
    </xf>
    <xf numFmtId="3" fontId="96" fillId="0" borderId="27" xfId="0" applyNumberFormat="1" applyFont="1" applyFill="1" applyBorder="1" applyAlignment="1">
      <alignment/>
    </xf>
    <xf numFmtId="3" fontId="89" fillId="0" borderId="31" xfId="0" applyNumberFormat="1" applyFont="1" applyFill="1" applyBorder="1" applyAlignment="1">
      <alignment vertical="center" wrapText="1"/>
    </xf>
    <xf numFmtId="3" fontId="88" fillId="0" borderId="20" xfId="0" applyNumberFormat="1" applyFont="1" applyFill="1" applyBorder="1" applyAlignment="1">
      <alignment vertical="center" shrinkToFit="1"/>
    </xf>
    <xf numFmtId="3" fontId="76" fillId="0" borderId="21" xfId="0" applyNumberFormat="1" applyFont="1" applyFill="1" applyBorder="1" applyAlignment="1">
      <alignment vertical="center" shrinkToFit="1"/>
    </xf>
    <xf numFmtId="3" fontId="76" fillId="0" borderId="17" xfId="0" applyNumberFormat="1" applyFont="1" applyFill="1" applyBorder="1" applyAlignment="1">
      <alignment vertical="center" shrinkToFit="1"/>
    </xf>
    <xf numFmtId="3" fontId="76" fillId="0" borderId="16" xfId="0" applyNumberFormat="1" applyFont="1" applyFill="1" applyBorder="1" applyAlignment="1">
      <alignment vertical="center" shrinkToFit="1"/>
    </xf>
    <xf numFmtId="3" fontId="76" fillId="3" borderId="16" xfId="0" applyNumberFormat="1" applyFont="1" applyFill="1" applyBorder="1" applyAlignment="1">
      <alignment vertical="center" shrinkToFit="1"/>
    </xf>
    <xf numFmtId="3" fontId="76" fillId="0" borderId="21" xfId="0" applyNumberFormat="1" applyFont="1" applyBorder="1" applyAlignment="1">
      <alignment vertical="center" shrinkToFit="1"/>
    </xf>
    <xf numFmtId="3" fontId="76" fillId="0" borderId="20" xfId="0" applyNumberFormat="1" applyFont="1" applyFill="1" applyBorder="1" applyAlignment="1">
      <alignment vertical="center" shrinkToFit="1"/>
    </xf>
    <xf numFmtId="3" fontId="76" fillId="33" borderId="21" xfId="0" applyNumberFormat="1" applyFont="1" applyFill="1" applyBorder="1" applyAlignment="1">
      <alignment vertical="center" shrinkToFit="1"/>
    </xf>
    <xf numFmtId="3" fontId="76" fillId="3" borderId="17" xfId="0" applyNumberFormat="1" applyFont="1" applyFill="1" applyBorder="1" applyAlignment="1">
      <alignment vertical="center" shrinkToFit="1"/>
    </xf>
    <xf numFmtId="3" fontId="76" fillId="33" borderId="16" xfId="0" applyNumberFormat="1" applyFont="1" applyFill="1" applyBorder="1" applyAlignment="1">
      <alignment vertical="center" shrinkToFit="1"/>
    </xf>
    <xf numFmtId="3" fontId="76" fillId="0" borderId="25" xfId="0" applyNumberFormat="1" applyFont="1" applyFill="1" applyBorder="1" applyAlignment="1">
      <alignment vertical="center" shrinkToFit="1"/>
    </xf>
    <xf numFmtId="3" fontId="96" fillId="0" borderId="16" xfId="0" applyNumberFormat="1" applyFont="1" applyBorder="1" applyAlignment="1">
      <alignment vertical="center" shrinkToFit="1"/>
    </xf>
    <xf numFmtId="3" fontId="96" fillId="0" borderId="24" xfId="0" applyNumberFormat="1" applyFont="1" applyBorder="1" applyAlignment="1">
      <alignment vertical="center" shrinkToFit="1"/>
    </xf>
    <xf numFmtId="3" fontId="96" fillId="0" borderId="25" xfId="0" applyNumberFormat="1" applyFont="1" applyBorder="1" applyAlignment="1">
      <alignment vertical="center" shrinkToFit="1"/>
    </xf>
    <xf numFmtId="3" fontId="76" fillId="0" borderId="16" xfId="0" applyNumberFormat="1" applyFont="1" applyFill="1" applyBorder="1" applyAlignment="1">
      <alignment vertical="center" shrinkToFit="1"/>
    </xf>
    <xf numFmtId="3" fontId="76" fillId="0" borderId="24" xfId="0" applyNumberFormat="1" applyFont="1" applyFill="1" applyBorder="1" applyAlignment="1">
      <alignment vertical="center" shrinkToFit="1"/>
    </xf>
    <xf numFmtId="3" fontId="76" fillId="3" borderId="21" xfId="0" applyNumberFormat="1" applyFont="1" applyFill="1" applyBorder="1" applyAlignment="1">
      <alignment vertical="center" shrinkToFit="1"/>
    </xf>
    <xf numFmtId="3" fontId="76" fillId="3" borderId="25" xfId="0" applyNumberFormat="1" applyFont="1" applyFill="1" applyBorder="1" applyAlignment="1">
      <alignment vertical="center" shrinkToFit="1"/>
    </xf>
    <xf numFmtId="3" fontId="76" fillId="3" borderId="24" xfId="0" applyNumberFormat="1" applyFont="1" applyFill="1" applyBorder="1" applyAlignment="1">
      <alignment vertical="center" shrinkToFit="1"/>
    </xf>
    <xf numFmtId="3" fontId="76" fillId="0" borderId="25" xfId="0" applyNumberFormat="1" applyFont="1" applyFill="1" applyBorder="1" applyAlignment="1">
      <alignment vertical="center" shrinkToFit="1"/>
    </xf>
    <xf numFmtId="3" fontId="76" fillId="0" borderId="24" xfId="0" applyNumberFormat="1" applyFont="1" applyFill="1" applyBorder="1" applyAlignment="1">
      <alignment vertical="center" shrinkToFit="1"/>
    </xf>
    <xf numFmtId="3" fontId="76" fillId="33" borderId="20" xfId="0" applyNumberFormat="1" applyFont="1" applyFill="1" applyBorder="1" applyAlignment="1">
      <alignment vertical="center" shrinkToFit="1"/>
    </xf>
    <xf numFmtId="3" fontId="76" fillId="33" borderId="17" xfId="0" applyNumberFormat="1" applyFont="1" applyFill="1" applyBorder="1" applyAlignment="1">
      <alignment vertical="center" shrinkToFit="1"/>
    </xf>
    <xf numFmtId="3" fontId="76" fillId="0" borderId="25" xfId="0" applyNumberFormat="1" applyFont="1" applyFill="1" applyBorder="1" applyAlignment="1">
      <alignment vertical="top" shrinkToFit="1"/>
    </xf>
    <xf numFmtId="3" fontId="96" fillId="0" borderId="16" xfId="0" applyNumberFormat="1" applyFont="1" applyBorder="1" applyAlignment="1">
      <alignment vertical="top" shrinkToFit="1"/>
    </xf>
    <xf numFmtId="3" fontId="96" fillId="0" borderId="24" xfId="0" applyNumberFormat="1" applyFont="1" applyBorder="1" applyAlignment="1">
      <alignment vertical="top" shrinkToFit="1"/>
    </xf>
    <xf numFmtId="3" fontId="79" fillId="33" borderId="20" xfId="0" applyNumberFormat="1" applyFont="1" applyFill="1" applyBorder="1" applyAlignment="1">
      <alignment vertical="center" shrinkToFit="1"/>
    </xf>
    <xf numFmtId="3" fontId="96" fillId="33" borderId="25" xfId="0" applyNumberFormat="1" applyFont="1" applyFill="1" applyBorder="1" applyAlignment="1">
      <alignment/>
    </xf>
    <xf numFmtId="3" fontId="96" fillId="33" borderId="26" xfId="0" applyNumberFormat="1" applyFont="1" applyFill="1" applyBorder="1" applyAlignment="1">
      <alignment/>
    </xf>
    <xf numFmtId="3" fontId="76" fillId="33" borderId="25" xfId="0" applyNumberFormat="1" applyFont="1" applyFill="1" applyBorder="1" applyAlignment="1">
      <alignment vertical="center" shrinkToFit="1"/>
    </xf>
    <xf numFmtId="3" fontId="76" fillId="33" borderId="16" xfId="0" applyNumberFormat="1" applyFont="1" applyFill="1" applyBorder="1" applyAlignment="1">
      <alignment vertical="center" shrinkToFit="1"/>
    </xf>
    <xf numFmtId="3" fontId="96" fillId="33" borderId="16" xfId="0" applyNumberFormat="1" applyFont="1" applyFill="1" applyBorder="1" applyAlignment="1">
      <alignment vertical="center" shrinkToFit="1"/>
    </xf>
    <xf numFmtId="3" fontId="96" fillId="33" borderId="24" xfId="0" applyNumberFormat="1" applyFont="1" applyFill="1" applyBorder="1" applyAlignment="1">
      <alignment vertical="center" shrinkToFit="1"/>
    </xf>
    <xf numFmtId="4" fontId="76" fillId="0" borderId="34" xfId="0" applyNumberFormat="1" applyFont="1" applyFill="1" applyBorder="1" applyAlignment="1">
      <alignment vertical="center" shrinkToFit="1"/>
    </xf>
    <xf numFmtId="3" fontId="96" fillId="0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685800</xdr:rowOff>
    </xdr:from>
    <xdr:to>
      <xdr:col>1</xdr:col>
      <xdr:colOff>6229350</xdr:colOff>
      <xdr:row>1</xdr:row>
      <xdr:rowOff>2971800</xdr:rowOff>
    </xdr:to>
    <xdr:pic>
      <xdr:nvPicPr>
        <xdr:cNvPr id="1" name="Picture 107" descr="http://data2.lact.ru/f1/s/93/908/image/1/139/medium_2___kopiya.png?t=1520174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85800"/>
          <a:ext cx="6096000" cy="2286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5448300</xdr:colOff>
      <xdr:row>1</xdr:row>
      <xdr:rowOff>0</xdr:rowOff>
    </xdr:from>
    <xdr:to>
      <xdr:col>1</xdr:col>
      <xdr:colOff>7820025</xdr:colOff>
      <xdr:row>1</xdr:row>
      <xdr:rowOff>1123950</xdr:rowOff>
    </xdr:to>
    <xdr:pic>
      <xdr:nvPicPr>
        <xdr:cNvPr id="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0"/>
          <a:ext cx="23717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F243"/>
  <sheetViews>
    <sheetView tabSelected="1" view="pageBreakPreview" zoomScale="50" zoomScaleNormal="70" zoomScaleSheetLayoutView="50" zoomScalePageLayoutView="70" workbookViewId="0" topLeftCell="A2">
      <selection activeCell="K6" sqref="K6"/>
    </sheetView>
  </sheetViews>
  <sheetFormatPr defaultColWidth="9.140625" defaultRowHeight="15"/>
  <cols>
    <col min="1" max="1" width="3.57421875" style="0" customWidth="1"/>
    <col min="2" max="2" width="123.140625" style="0" customWidth="1"/>
    <col min="3" max="3" width="25.28125" style="135" customWidth="1"/>
    <col min="4" max="4" width="14.00390625" style="135" customWidth="1"/>
    <col min="5" max="5" width="14.28125" style="325" customWidth="1"/>
    <col min="6" max="6" width="14.00390625" style="135" customWidth="1"/>
    <col min="7" max="7" width="14.28125" style="148" customWidth="1"/>
    <col min="8" max="8" width="13.8515625" style="148" customWidth="1"/>
    <col min="9" max="11" width="16.00390625" style="148" customWidth="1"/>
    <col min="12" max="12" width="19.28125" style="148" customWidth="1"/>
    <col min="13" max="13" width="22.421875" style="0" hidden="1" customWidth="1"/>
    <col min="14" max="14" width="5.57421875" style="62" customWidth="1"/>
    <col min="15" max="15" width="4.421875" style="62" customWidth="1"/>
    <col min="16" max="16" width="4.28125" style="62" customWidth="1"/>
    <col min="17" max="17" width="3.57421875" style="62" customWidth="1"/>
    <col min="18" max="84" width="8.8515625" style="62" customWidth="1"/>
  </cols>
  <sheetData>
    <row r="1" ht="14.25" customHeight="1" hidden="1"/>
    <row r="2" spans="3:12" ht="237.75" customHeight="1" thickBot="1">
      <c r="C2" s="295" t="s">
        <v>187</v>
      </c>
      <c r="D2" s="295"/>
      <c r="E2" s="295"/>
      <c r="F2" s="296"/>
      <c r="G2" s="296"/>
      <c r="H2" s="296"/>
      <c r="I2" s="296"/>
      <c r="J2" s="296"/>
      <c r="K2" s="296"/>
      <c r="L2" s="297"/>
    </row>
    <row r="3" spans="1:13" ht="90.75" customHeight="1" thickBot="1">
      <c r="A3" s="10"/>
      <c r="B3" s="11"/>
      <c r="C3" s="192" t="s">
        <v>49</v>
      </c>
      <c r="D3" s="193" t="s">
        <v>188</v>
      </c>
      <c r="E3" s="326" t="s">
        <v>69</v>
      </c>
      <c r="F3" s="193" t="s">
        <v>184</v>
      </c>
      <c r="G3" s="194" t="s">
        <v>69</v>
      </c>
      <c r="H3" s="193" t="s">
        <v>185</v>
      </c>
      <c r="I3" s="194" t="s">
        <v>69</v>
      </c>
      <c r="J3" s="194" t="s">
        <v>186</v>
      </c>
      <c r="K3" s="194" t="s">
        <v>69</v>
      </c>
      <c r="L3" s="194" t="s">
        <v>94</v>
      </c>
      <c r="M3" s="65" t="s">
        <v>59</v>
      </c>
    </row>
    <row r="4" spans="1:13" ht="37.5" customHeight="1" thickBot="1">
      <c r="A4" s="300" t="s">
        <v>183</v>
      </c>
      <c r="B4" s="301"/>
      <c r="C4" s="302"/>
      <c r="D4" s="302"/>
      <c r="E4" s="302"/>
      <c r="F4" s="302"/>
      <c r="G4" s="302"/>
      <c r="H4" s="302"/>
      <c r="I4" s="302"/>
      <c r="J4" s="302"/>
      <c r="K4" s="302"/>
      <c r="L4" s="303"/>
      <c r="M4" s="66" t="s">
        <v>46</v>
      </c>
    </row>
    <row r="5" spans="1:84" s="41" customFormat="1" ht="30.75" customHeight="1" thickBot="1">
      <c r="A5" s="71"/>
      <c r="B5" s="72" t="s">
        <v>72</v>
      </c>
      <c r="C5" s="136"/>
      <c r="D5" s="136"/>
      <c r="E5" s="327"/>
      <c r="F5" s="136"/>
      <c r="G5" s="136"/>
      <c r="H5" s="136"/>
      <c r="I5" s="136"/>
      <c r="J5" s="136"/>
      <c r="K5" s="136"/>
      <c r="L5" s="149"/>
      <c r="M5" s="67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</row>
    <row r="6" spans="1:84" s="17" customFormat="1" ht="30" customHeight="1" thickBot="1">
      <c r="A6" s="281" t="s">
        <v>0</v>
      </c>
      <c r="B6" s="282"/>
      <c r="C6" s="137">
        <v>18827</v>
      </c>
      <c r="D6" s="137">
        <f>SUM(C6*0.95)</f>
        <v>17885.649999999998</v>
      </c>
      <c r="E6" s="328"/>
      <c r="F6" s="137">
        <f>SUM(C6*0.9)</f>
        <v>16944.3</v>
      </c>
      <c r="G6" s="137"/>
      <c r="H6" s="137">
        <f>SUM(C6*0.85)</f>
        <v>16002.949999999999</v>
      </c>
      <c r="I6" s="137"/>
      <c r="J6" s="137">
        <f>SUM(C6*0.8)</f>
        <v>15061.6</v>
      </c>
      <c r="K6" s="137"/>
      <c r="L6" s="149">
        <f>SUM(F6*G6+H6*I6+J6*K6+D6*E6)</f>
        <v>0</v>
      </c>
      <c r="M6" s="70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</row>
    <row r="7" spans="1:84" s="17" customFormat="1" ht="30" customHeight="1" thickBot="1">
      <c r="A7" s="73"/>
      <c r="B7" s="74" t="s">
        <v>85</v>
      </c>
      <c r="C7" s="18">
        <v>2268</v>
      </c>
      <c r="D7" s="137">
        <f aca="true" t="shared" si="0" ref="D7:D41">SUM(C7*0.95)</f>
        <v>2154.6</v>
      </c>
      <c r="E7" s="329"/>
      <c r="F7" s="18">
        <f>SUM(C7*0.9)</f>
        <v>2041.2</v>
      </c>
      <c r="G7" s="18"/>
      <c r="H7" s="18">
        <f aca="true" t="shared" si="1" ref="H7:H100">SUM(C7*0.85)</f>
        <v>1927.8</v>
      </c>
      <c r="I7" s="18"/>
      <c r="J7" s="18">
        <f aca="true" t="shared" si="2" ref="J7:J31">SUM(C7*0.8)</f>
        <v>1814.4</v>
      </c>
      <c r="K7" s="18"/>
      <c r="L7" s="149">
        <f aca="true" t="shared" si="3" ref="L7:L55">SUM(F7*G7+H7*I7+J7*K7+D7*E7)</f>
        <v>0</v>
      </c>
      <c r="M7" s="5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</row>
    <row r="8" spans="1:84" s="17" customFormat="1" ht="30" customHeight="1" thickBot="1">
      <c r="A8" s="43"/>
      <c r="B8" s="28" t="s">
        <v>1</v>
      </c>
      <c r="C8" s="40">
        <v>15477</v>
      </c>
      <c r="D8" s="137">
        <f t="shared" si="0"/>
        <v>14703.15</v>
      </c>
      <c r="E8" s="330"/>
      <c r="F8" s="40">
        <f>SUM(C8*0.9)</f>
        <v>13929.300000000001</v>
      </c>
      <c r="G8" s="40"/>
      <c r="H8" s="40">
        <f t="shared" si="1"/>
        <v>13155.449999999999</v>
      </c>
      <c r="I8" s="40"/>
      <c r="J8" s="40">
        <f t="shared" si="2"/>
        <v>12381.6</v>
      </c>
      <c r="K8" s="40"/>
      <c r="L8" s="149">
        <f t="shared" si="3"/>
        <v>0</v>
      </c>
      <c r="M8" s="5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</row>
    <row r="9" spans="1:84" s="17" customFormat="1" ht="30" customHeight="1" thickBot="1">
      <c r="A9" s="43"/>
      <c r="B9" s="28" t="s">
        <v>86</v>
      </c>
      <c r="C9" s="40">
        <v>3071</v>
      </c>
      <c r="D9" s="137">
        <f t="shared" si="0"/>
        <v>2917.45</v>
      </c>
      <c r="E9" s="330"/>
      <c r="F9" s="40">
        <f>SUM(C9*0.9)</f>
        <v>2763.9</v>
      </c>
      <c r="G9" s="40"/>
      <c r="H9" s="40">
        <f t="shared" si="1"/>
        <v>2610.35</v>
      </c>
      <c r="I9" s="40"/>
      <c r="J9" s="40">
        <f t="shared" si="2"/>
        <v>2456.8</v>
      </c>
      <c r="K9" s="40"/>
      <c r="L9" s="149">
        <f t="shared" si="3"/>
        <v>0</v>
      </c>
      <c r="M9" s="5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</row>
    <row r="10" spans="1:84" s="17" customFormat="1" ht="30" customHeight="1" hidden="1" thickBot="1">
      <c r="A10" s="310"/>
      <c r="B10" s="310"/>
      <c r="C10" s="40"/>
      <c r="D10" s="137">
        <f t="shared" si="0"/>
        <v>0</v>
      </c>
      <c r="E10" s="330"/>
      <c r="F10" s="209">
        <f>SUM(C10*0.9)</f>
        <v>0</v>
      </c>
      <c r="G10" s="209"/>
      <c r="H10" s="209">
        <f t="shared" si="1"/>
        <v>0</v>
      </c>
      <c r="I10" s="209"/>
      <c r="J10" s="209">
        <f t="shared" si="2"/>
        <v>0</v>
      </c>
      <c r="K10" s="209"/>
      <c r="L10" s="149">
        <f t="shared" si="3"/>
        <v>0</v>
      </c>
      <c r="M10" s="5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</row>
    <row r="11" spans="1:84" s="17" customFormat="1" ht="30" customHeight="1" hidden="1">
      <c r="A11" s="43"/>
      <c r="B11" s="28"/>
      <c r="C11" s="40"/>
      <c r="D11" s="137">
        <f t="shared" si="0"/>
        <v>0</v>
      </c>
      <c r="E11" s="330"/>
      <c r="F11" s="209">
        <f>SUM(C11*0.9)</f>
        <v>0</v>
      </c>
      <c r="G11" s="209"/>
      <c r="H11" s="209">
        <f t="shared" si="1"/>
        <v>0</v>
      </c>
      <c r="I11" s="209"/>
      <c r="J11" s="209">
        <f t="shared" si="2"/>
        <v>0</v>
      </c>
      <c r="K11" s="209"/>
      <c r="L11" s="149">
        <f t="shared" si="3"/>
        <v>0</v>
      </c>
      <c r="M11" s="5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</row>
    <row r="12" spans="1:84" s="17" customFormat="1" ht="30" customHeight="1" hidden="1">
      <c r="A12" s="43"/>
      <c r="B12" s="28"/>
      <c r="C12" s="40"/>
      <c r="D12" s="137">
        <f t="shared" si="0"/>
        <v>0</v>
      </c>
      <c r="E12" s="330"/>
      <c r="F12" s="209">
        <f>SUM(C12*0.9)</f>
        <v>0</v>
      </c>
      <c r="G12" s="209"/>
      <c r="H12" s="209">
        <f t="shared" si="1"/>
        <v>0</v>
      </c>
      <c r="I12" s="209"/>
      <c r="J12" s="209">
        <f t="shared" si="2"/>
        <v>0</v>
      </c>
      <c r="K12" s="209"/>
      <c r="L12" s="149">
        <f t="shared" si="3"/>
        <v>0</v>
      </c>
      <c r="M12" s="59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</row>
    <row r="13" spans="1:84" s="17" customFormat="1" ht="30" customHeight="1" hidden="1" thickBot="1">
      <c r="A13" s="75"/>
      <c r="B13" s="76"/>
      <c r="C13" s="138"/>
      <c r="D13" s="137">
        <f t="shared" si="0"/>
        <v>0</v>
      </c>
      <c r="E13" s="330"/>
      <c r="F13" s="209">
        <f>SUM(C13*0.9)</f>
        <v>0</v>
      </c>
      <c r="G13" s="209"/>
      <c r="H13" s="209">
        <f t="shared" si="1"/>
        <v>0</v>
      </c>
      <c r="I13" s="209"/>
      <c r="J13" s="209">
        <f t="shared" si="2"/>
        <v>0</v>
      </c>
      <c r="K13" s="209"/>
      <c r="L13" s="149">
        <f t="shared" si="3"/>
        <v>0</v>
      </c>
      <c r="M13" s="5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</row>
    <row r="14" spans="1:12" s="216" customFormat="1" ht="30" customHeight="1" thickBot="1">
      <c r="A14" s="226" t="s">
        <v>0</v>
      </c>
      <c r="B14" s="227"/>
      <c r="C14" s="215">
        <v>18827</v>
      </c>
      <c r="D14" s="137">
        <f t="shared" si="0"/>
        <v>17885.649999999998</v>
      </c>
      <c r="E14" s="330"/>
      <c r="F14" s="209">
        <f>SUM(C14*0.9)</f>
        <v>16944.3</v>
      </c>
      <c r="G14" s="209"/>
      <c r="H14" s="209">
        <f t="shared" si="1"/>
        <v>16002.949999999999</v>
      </c>
      <c r="I14" s="209"/>
      <c r="J14" s="209">
        <f t="shared" si="2"/>
        <v>15061.6</v>
      </c>
      <c r="K14" s="209"/>
      <c r="L14" s="149">
        <f t="shared" si="3"/>
        <v>0</v>
      </c>
    </row>
    <row r="15" spans="1:12" s="216" customFormat="1" ht="30" customHeight="1" thickBot="1">
      <c r="A15" s="217"/>
      <c r="B15" s="12" t="s">
        <v>85</v>
      </c>
      <c r="C15" s="18">
        <v>2268</v>
      </c>
      <c r="D15" s="137">
        <f t="shared" si="0"/>
        <v>2154.6</v>
      </c>
      <c r="E15" s="330"/>
      <c r="F15" s="209">
        <f>SUM(C15*0.9)</f>
        <v>2041.2</v>
      </c>
      <c r="G15" s="209"/>
      <c r="H15" s="209">
        <f t="shared" si="1"/>
        <v>1927.8</v>
      </c>
      <c r="I15" s="209"/>
      <c r="J15" s="209">
        <f t="shared" si="2"/>
        <v>1814.4</v>
      </c>
      <c r="K15" s="209"/>
      <c r="L15" s="149">
        <f t="shared" si="3"/>
        <v>0</v>
      </c>
    </row>
    <row r="16" spans="1:12" s="216" customFormat="1" ht="30" customHeight="1" thickBot="1">
      <c r="A16" s="218"/>
      <c r="B16" s="219" t="s">
        <v>182</v>
      </c>
      <c r="C16" s="220">
        <v>15477</v>
      </c>
      <c r="D16" s="137">
        <f t="shared" si="0"/>
        <v>14703.15</v>
      </c>
      <c r="E16" s="331"/>
      <c r="F16" s="220">
        <f>SUM(C16*0.9)</f>
        <v>13929.300000000001</v>
      </c>
      <c r="G16" s="24"/>
      <c r="H16" s="220">
        <f t="shared" si="1"/>
        <v>13155.449999999999</v>
      </c>
      <c r="I16" s="24"/>
      <c r="J16" s="220">
        <f t="shared" si="2"/>
        <v>12381.6</v>
      </c>
      <c r="K16" s="24"/>
      <c r="L16" s="149">
        <f t="shared" si="3"/>
        <v>0</v>
      </c>
    </row>
    <row r="17" spans="1:12" s="216" customFormat="1" ht="30" customHeight="1" thickBot="1">
      <c r="A17" s="221"/>
      <c r="B17" s="222" t="s">
        <v>86</v>
      </c>
      <c r="C17" s="209">
        <v>3071</v>
      </c>
      <c r="D17" s="137">
        <f t="shared" si="0"/>
        <v>2917.45</v>
      </c>
      <c r="E17" s="330"/>
      <c r="F17" s="209">
        <f>SUM(C17*0.9)</f>
        <v>2763.9</v>
      </c>
      <c r="G17" s="209"/>
      <c r="H17" s="209">
        <f t="shared" si="1"/>
        <v>2610.35</v>
      </c>
      <c r="I17" s="209"/>
      <c r="J17" s="209">
        <f t="shared" si="2"/>
        <v>2456.8</v>
      </c>
      <c r="K17" s="209"/>
      <c r="L17" s="149">
        <f t="shared" si="3"/>
        <v>0</v>
      </c>
    </row>
    <row r="18" spans="1:84" s="17" customFormat="1" ht="30" customHeight="1" thickBot="1">
      <c r="A18" s="281" t="s">
        <v>53</v>
      </c>
      <c r="B18" s="282"/>
      <c r="C18" s="139">
        <v>7539</v>
      </c>
      <c r="D18" s="137">
        <f t="shared" si="0"/>
        <v>7162.049999999999</v>
      </c>
      <c r="E18" s="332"/>
      <c r="F18" s="137">
        <f aca="true" t="shared" si="4" ref="F18:F31">SUM(C18*0.9)</f>
        <v>6785.1</v>
      </c>
      <c r="G18" s="139"/>
      <c r="H18" s="137">
        <f t="shared" si="1"/>
        <v>6408.15</v>
      </c>
      <c r="I18" s="139"/>
      <c r="J18" s="137">
        <f t="shared" si="2"/>
        <v>6031.200000000001</v>
      </c>
      <c r="K18" s="137"/>
      <c r="L18" s="149">
        <f t="shared" si="3"/>
        <v>0</v>
      </c>
      <c r="M18" s="70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</row>
    <row r="19" spans="1:84" s="17" customFormat="1" ht="30" customHeight="1" thickBot="1">
      <c r="A19" s="73"/>
      <c r="B19" s="74" t="s">
        <v>54</v>
      </c>
      <c r="C19" s="18">
        <v>1155</v>
      </c>
      <c r="D19" s="137">
        <f t="shared" si="0"/>
        <v>1097.25</v>
      </c>
      <c r="E19" s="329"/>
      <c r="F19" s="18">
        <f t="shared" si="4"/>
        <v>1039.5</v>
      </c>
      <c r="G19" s="18"/>
      <c r="H19" s="18">
        <f t="shared" si="1"/>
        <v>981.75</v>
      </c>
      <c r="I19" s="18"/>
      <c r="J19" s="18">
        <f t="shared" si="2"/>
        <v>924</v>
      </c>
      <c r="K19" s="18"/>
      <c r="L19" s="149">
        <f t="shared" si="3"/>
        <v>0</v>
      </c>
      <c r="M19" s="59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</row>
    <row r="20" spans="1:84" s="17" customFormat="1" ht="42.75" customHeight="1" thickBot="1">
      <c r="A20" s="43"/>
      <c r="B20" s="28" t="s">
        <v>55</v>
      </c>
      <c r="C20" s="40">
        <v>5492</v>
      </c>
      <c r="D20" s="137">
        <f>SUM(C20*0.95)</f>
        <v>5217.4</v>
      </c>
      <c r="E20" s="330"/>
      <c r="F20" s="40">
        <f t="shared" si="4"/>
        <v>4942.8</v>
      </c>
      <c r="G20" s="40"/>
      <c r="H20" s="40">
        <f t="shared" si="1"/>
        <v>4668.2</v>
      </c>
      <c r="I20" s="40"/>
      <c r="J20" s="40">
        <f t="shared" si="2"/>
        <v>4393.6</v>
      </c>
      <c r="K20" s="40"/>
      <c r="L20" s="149">
        <f t="shared" si="3"/>
        <v>0</v>
      </c>
      <c r="M20" s="59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</row>
    <row r="21" spans="1:84" s="17" customFormat="1" ht="30" customHeight="1" thickBot="1">
      <c r="A21" s="75"/>
      <c r="B21" s="76" t="s">
        <v>56</v>
      </c>
      <c r="C21" s="138">
        <v>1549</v>
      </c>
      <c r="D21" s="137">
        <f t="shared" si="0"/>
        <v>1471.55</v>
      </c>
      <c r="E21" s="333"/>
      <c r="F21" s="138">
        <f t="shared" si="4"/>
        <v>1394.1000000000001</v>
      </c>
      <c r="G21" s="138"/>
      <c r="H21" s="138">
        <f t="shared" si="1"/>
        <v>1316.6499999999999</v>
      </c>
      <c r="I21" s="138"/>
      <c r="J21" s="138">
        <f t="shared" si="2"/>
        <v>1239.2</v>
      </c>
      <c r="K21" s="138"/>
      <c r="L21" s="149">
        <f t="shared" si="3"/>
        <v>0</v>
      </c>
      <c r="M21" s="59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</row>
    <row r="22" spans="1:84" s="17" customFormat="1" ht="31.5" customHeight="1" thickBot="1">
      <c r="A22" s="260" t="s">
        <v>128</v>
      </c>
      <c r="B22" s="261"/>
      <c r="C22" s="137">
        <v>2980</v>
      </c>
      <c r="D22" s="137">
        <f t="shared" si="0"/>
        <v>2831</v>
      </c>
      <c r="E22" s="328"/>
      <c r="F22" s="137">
        <f t="shared" si="4"/>
        <v>2682</v>
      </c>
      <c r="G22" s="137"/>
      <c r="H22" s="137">
        <f t="shared" si="1"/>
        <v>2533</v>
      </c>
      <c r="I22" s="153"/>
      <c r="J22" s="137">
        <f t="shared" si="2"/>
        <v>2384</v>
      </c>
      <c r="K22" s="153"/>
      <c r="L22" s="149">
        <f t="shared" si="3"/>
        <v>0</v>
      </c>
      <c r="M22" s="70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</row>
    <row r="23" spans="1:84" s="17" customFormat="1" ht="24" customHeight="1" thickBot="1">
      <c r="A23" s="77"/>
      <c r="B23" s="78" t="s">
        <v>116</v>
      </c>
      <c r="C23" s="18">
        <v>592</v>
      </c>
      <c r="D23" s="137">
        <f t="shared" si="0"/>
        <v>562.4</v>
      </c>
      <c r="E23" s="329"/>
      <c r="F23" s="18">
        <f t="shared" si="4"/>
        <v>532.8000000000001</v>
      </c>
      <c r="G23" s="18"/>
      <c r="H23" s="18">
        <f t="shared" si="1"/>
        <v>503.2</v>
      </c>
      <c r="I23" s="154"/>
      <c r="J23" s="18">
        <f t="shared" si="2"/>
        <v>473.6</v>
      </c>
      <c r="K23" s="154"/>
      <c r="L23" s="149">
        <f t="shared" si="3"/>
        <v>0</v>
      </c>
      <c r="M23" s="59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</row>
    <row r="24" spans="1:84" s="17" customFormat="1" ht="24" customHeight="1" thickBot="1">
      <c r="A24" s="44"/>
      <c r="B24" s="45" t="s">
        <v>117</v>
      </c>
      <c r="C24" s="40">
        <v>1828</v>
      </c>
      <c r="D24" s="137">
        <f t="shared" si="0"/>
        <v>1736.6</v>
      </c>
      <c r="E24" s="330"/>
      <c r="F24" s="40">
        <f t="shared" si="4"/>
        <v>1645.2</v>
      </c>
      <c r="G24" s="40"/>
      <c r="H24" s="40">
        <f t="shared" si="1"/>
        <v>1553.8</v>
      </c>
      <c r="I24" s="155"/>
      <c r="J24" s="40">
        <f t="shared" si="2"/>
        <v>1462.4</v>
      </c>
      <c r="K24" s="155"/>
      <c r="L24" s="149">
        <f t="shared" si="3"/>
        <v>0</v>
      </c>
      <c r="M24" s="5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</row>
    <row r="25" spans="1:84" s="17" customFormat="1" ht="24" customHeight="1" thickBot="1">
      <c r="A25" s="80"/>
      <c r="B25" s="81" t="s">
        <v>118</v>
      </c>
      <c r="C25" s="138">
        <v>792</v>
      </c>
      <c r="D25" s="137">
        <f t="shared" si="0"/>
        <v>752.4</v>
      </c>
      <c r="E25" s="333"/>
      <c r="F25" s="138">
        <f t="shared" si="4"/>
        <v>712.8000000000001</v>
      </c>
      <c r="G25" s="138"/>
      <c r="H25" s="138">
        <f t="shared" si="1"/>
        <v>673.1999999999999</v>
      </c>
      <c r="I25" s="156"/>
      <c r="J25" s="138">
        <f t="shared" si="2"/>
        <v>633.6</v>
      </c>
      <c r="K25" s="156"/>
      <c r="L25" s="149">
        <f t="shared" si="3"/>
        <v>0</v>
      </c>
      <c r="M25" s="5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</row>
    <row r="26" spans="1:84" s="46" customFormat="1" ht="34.5" customHeight="1" thickBot="1">
      <c r="A26" s="260" t="s">
        <v>144</v>
      </c>
      <c r="B26" s="261"/>
      <c r="C26" s="140">
        <v>2300</v>
      </c>
      <c r="D26" s="137">
        <f>SUM(C26*0.95)</f>
        <v>2185</v>
      </c>
      <c r="E26" s="334"/>
      <c r="F26" s="140">
        <f>SUM(C26*0.9)</f>
        <v>2070</v>
      </c>
      <c r="G26" s="140"/>
      <c r="H26" s="140">
        <f>SUM(C26*0.85)</f>
        <v>1955</v>
      </c>
      <c r="I26" s="157"/>
      <c r="J26" s="140">
        <f>SUM(C26*0.8)</f>
        <v>1840</v>
      </c>
      <c r="K26" s="157"/>
      <c r="L26" s="149">
        <f t="shared" si="3"/>
        <v>0</v>
      </c>
      <c r="M26" s="79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</row>
    <row r="27" spans="1:84" s="46" customFormat="1" ht="46.5" customHeight="1" thickBot="1">
      <c r="A27" s="82"/>
      <c r="B27" s="82" t="s">
        <v>48</v>
      </c>
      <c r="C27" s="18">
        <v>4145</v>
      </c>
      <c r="D27" s="137">
        <f t="shared" si="0"/>
        <v>3937.75</v>
      </c>
      <c r="E27" s="329"/>
      <c r="F27" s="18">
        <f t="shared" si="4"/>
        <v>3730.5</v>
      </c>
      <c r="G27" s="18"/>
      <c r="H27" s="18">
        <f t="shared" si="1"/>
        <v>3523.25</v>
      </c>
      <c r="I27" s="18"/>
      <c r="J27" s="18">
        <f t="shared" si="2"/>
        <v>3316</v>
      </c>
      <c r="K27" s="18"/>
      <c r="L27" s="149">
        <f t="shared" si="3"/>
        <v>0</v>
      </c>
      <c r="M27" s="60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</row>
    <row r="28" spans="1:84" s="46" customFormat="1" ht="30.75" customHeight="1" thickBot="1">
      <c r="A28" s="199"/>
      <c r="B28" s="199" t="s">
        <v>176</v>
      </c>
      <c r="C28" s="23">
        <v>1980</v>
      </c>
      <c r="D28" s="137">
        <f t="shared" si="0"/>
        <v>1881</v>
      </c>
      <c r="E28" s="335"/>
      <c r="F28" s="23">
        <f t="shared" si="4"/>
        <v>1782</v>
      </c>
      <c r="G28" s="23"/>
      <c r="H28" s="23">
        <f t="shared" si="1"/>
        <v>1683</v>
      </c>
      <c r="I28" s="23"/>
      <c r="J28" s="23">
        <f t="shared" si="2"/>
        <v>1584</v>
      </c>
      <c r="K28" s="23"/>
      <c r="L28" s="149">
        <f t="shared" si="3"/>
        <v>0</v>
      </c>
      <c r="M28" s="60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</row>
    <row r="29" spans="1:84" s="46" customFormat="1" ht="27" customHeight="1" thickBot="1">
      <c r="A29" s="20"/>
      <c r="B29" s="21" t="s">
        <v>129</v>
      </c>
      <c r="C29" s="31">
        <v>12480</v>
      </c>
      <c r="D29" s="137">
        <f t="shared" si="0"/>
        <v>11856</v>
      </c>
      <c r="E29" s="336"/>
      <c r="F29" s="31">
        <f t="shared" si="4"/>
        <v>11232</v>
      </c>
      <c r="G29" s="31"/>
      <c r="H29" s="31">
        <f t="shared" si="1"/>
        <v>10608</v>
      </c>
      <c r="I29" s="31"/>
      <c r="J29" s="31">
        <f t="shared" si="2"/>
        <v>9984</v>
      </c>
      <c r="K29" s="31"/>
      <c r="L29" s="149">
        <f t="shared" si="3"/>
        <v>0</v>
      </c>
      <c r="M29" s="60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</row>
    <row r="30" spans="1:84" s="46" customFormat="1" ht="30" customHeight="1" thickBot="1">
      <c r="A30" s="20"/>
      <c r="B30" s="22" t="s">
        <v>105</v>
      </c>
      <c r="C30" s="31">
        <v>15735</v>
      </c>
      <c r="D30" s="137">
        <f t="shared" si="0"/>
        <v>14948.25</v>
      </c>
      <c r="E30" s="336"/>
      <c r="F30" s="31">
        <f t="shared" si="4"/>
        <v>14161.5</v>
      </c>
      <c r="G30" s="31"/>
      <c r="H30" s="31">
        <f t="shared" si="1"/>
        <v>13374.75</v>
      </c>
      <c r="I30" s="158"/>
      <c r="J30" s="31">
        <f t="shared" si="2"/>
        <v>12588</v>
      </c>
      <c r="K30" s="158"/>
      <c r="L30" s="149">
        <f t="shared" si="3"/>
        <v>0</v>
      </c>
      <c r="M30" s="60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</row>
    <row r="31" spans="1:84" s="46" customFormat="1" ht="31.5" customHeight="1" thickBot="1">
      <c r="A31" s="20"/>
      <c r="B31" s="22" t="s">
        <v>119</v>
      </c>
      <c r="C31" s="31">
        <v>5980</v>
      </c>
      <c r="D31" s="137">
        <f t="shared" si="0"/>
        <v>5681</v>
      </c>
      <c r="E31" s="336"/>
      <c r="F31" s="31">
        <f t="shared" si="4"/>
        <v>5382</v>
      </c>
      <c r="G31" s="31"/>
      <c r="H31" s="31">
        <f t="shared" si="1"/>
        <v>5083</v>
      </c>
      <c r="I31" s="158"/>
      <c r="J31" s="31">
        <f t="shared" si="2"/>
        <v>4784</v>
      </c>
      <c r="K31" s="158"/>
      <c r="L31" s="149">
        <f t="shared" si="3"/>
        <v>0</v>
      </c>
      <c r="M31" s="60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</row>
    <row r="32" spans="1:84" s="46" customFormat="1" ht="31.5" customHeight="1" thickBot="1">
      <c r="A32" s="47"/>
      <c r="B32" s="195" t="s">
        <v>174</v>
      </c>
      <c r="C32" s="40"/>
      <c r="D32" s="137"/>
      <c r="E32" s="330"/>
      <c r="F32" s="40"/>
      <c r="G32" s="40"/>
      <c r="H32" s="40"/>
      <c r="I32" s="40"/>
      <c r="J32" s="40"/>
      <c r="K32" s="40"/>
      <c r="L32" s="151"/>
      <c r="M32" s="60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</row>
    <row r="33" spans="1:84" s="17" customFormat="1" ht="30" customHeight="1" thickBot="1">
      <c r="A33" s="47"/>
      <c r="B33" s="83" t="s">
        <v>169</v>
      </c>
      <c r="C33" s="40"/>
      <c r="D33" s="137"/>
      <c r="E33" s="330"/>
      <c r="F33" s="40"/>
      <c r="G33" s="40"/>
      <c r="H33" s="40"/>
      <c r="I33" s="40"/>
      <c r="J33" s="40"/>
      <c r="K33" s="40"/>
      <c r="L33" s="151"/>
      <c r="M33" s="59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</row>
    <row r="34" spans="1:84" s="27" customFormat="1" ht="30" customHeight="1" thickBot="1">
      <c r="A34" s="28"/>
      <c r="B34" s="28" t="s">
        <v>2</v>
      </c>
      <c r="C34" s="40">
        <v>2855</v>
      </c>
      <c r="D34" s="137">
        <f>SUM(C34*0.95)</f>
        <v>2712.25</v>
      </c>
      <c r="E34" s="336"/>
      <c r="F34" s="31">
        <f aca="true" t="shared" si="5" ref="F34:F49">SUM(C34*0.9)</f>
        <v>2569.5</v>
      </c>
      <c r="G34" s="31"/>
      <c r="H34" s="40">
        <f t="shared" si="1"/>
        <v>2426.75</v>
      </c>
      <c r="I34" s="31"/>
      <c r="J34" s="40">
        <f aca="true" t="shared" si="6" ref="J34:J49">SUM(C34*0.8)</f>
        <v>2284</v>
      </c>
      <c r="K34" s="31"/>
      <c r="L34" s="149">
        <f t="shared" si="3"/>
        <v>0</v>
      </c>
      <c r="M34" s="61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</row>
    <row r="35" spans="1:84" s="17" customFormat="1" ht="30" customHeight="1" thickBot="1">
      <c r="A35" s="48"/>
      <c r="B35" s="48" t="s">
        <v>3</v>
      </c>
      <c r="C35" s="31">
        <v>3225</v>
      </c>
      <c r="D35" s="137">
        <f>SUM(C35*0.95)</f>
        <v>3063.75</v>
      </c>
      <c r="E35" s="336"/>
      <c r="F35" s="31">
        <f t="shared" si="5"/>
        <v>2902.5</v>
      </c>
      <c r="G35" s="31"/>
      <c r="H35" s="40">
        <f t="shared" si="1"/>
        <v>2741.25</v>
      </c>
      <c r="I35" s="31"/>
      <c r="J35" s="40">
        <f t="shared" si="6"/>
        <v>2580</v>
      </c>
      <c r="K35" s="31"/>
      <c r="L35" s="149">
        <f t="shared" si="3"/>
        <v>0</v>
      </c>
      <c r="M35" s="59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</row>
    <row r="36" spans="1:84" s="17" customFormat="1" ht="30" customHeight="1" thickBot="1">
      <c r="A36" s="28"/>
      <c r="B36" s="28" t="s">
        <v>95</v>
      </c>
      <c r="C36" s="40">
        <v>1085</v>
      </c>
      <c r="D36" s="137">
        <f t="shared" si="0"/>
        <v>1030.75</v>
      </c>
      <c r="E36" s="330"/>
      <c r="F36" s="31">
        <f t="shared" si="5"/>
        <v>976.5</v>
      </c>
      <c r="G36" s="40"/>
      <c r="H36" s="40">
        <f t="shared" si="1"/>
        <v>922.25</v>
      </c>
      <c r="I36" s="40"/>
      <c r="J36" s="40">
        <f t="shared" si="6"/>
        <v>868</v>
      </c>
      <c r="K36" s="40"/>
      <c r="L36" s="149">
        <f t="shared" si="3"/>
        <v>0</v>
      </c>
      <c r="M36" s="5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</row>
    <row r="37" spans="1:84" s="46" customFormat="1" ht="24" customHeight="1" thickBot="1">
      <c r="A37" s="28"/>
      <c r="B37" s="28" t="s">
        <v>96</v>
      </c>
      <c r="C37" s="40">
        <v>1125</v>
      </c>
      <c r="D37" s="137">
        <f t="shared" si="0"/>
        <v>1068.75</v>
      </c>
      <c r="E37" s="330"/>
      <c r="F37" s="31">
        <f t="shared" si="5"/>
        <v>1012.5</v>
      </c>
      <c r="G37" s="40"/>
      <c r="H37" s="40">
        <f t="shared" si="1"/>
        <v>956.25</v>
      </c>
      <c r="I37" s="40"/>
      <c r="J37" s="40">
        <f t="shared" si="6"/>
        <v>900</v>
      </c>
      <c r="K37" s="40"/>
      <c r="L37" s="149">
        <f t="shared" si="3"/>
        <v>0</v>
      </c>
      <c r="M37" s="60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</row>
    <row r="38" spans="1:84" s="17" customFormat="1" ht="30" customHeight="1" thickBot="1">
      <c r="A38" s="49"/>
      <c r="B38" s="50" t="s">
        <v>47</v>
      </c>
      <c r="C38" s="40">
        <v>1391</v>
      </c>
      <c r="D38" s="137">
        <f t="shared" si="0"/>
        <v>1321.45</v>
      </c>
      <c r="E38" s="330"/>
      <c r="F38" s="31">
        <f t="shared" si="5"/>
        <v>1251.9</v>
      </c>
      <c r="G38" s="40"/>
      <c r="H38" s="40">
        <f t="shared" si="1"/>
        <v>1182.35</v>
      </c>
      <c r="I38" s="40"/>
      <c r="J38" s="40">
        <f t="shared" si="6"/>
        <v>1112.8</v>
      </c>
      <c r="K38" s="40"/>
      <c r="L38" s="149">
        <f t="shared" si="3"/>
        <v>0</v>
      </c>
      <c r="M38" s="59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</row>
    <row r="39" spans="1:84" s="17" customFormat="1" ht="30" customHeight="1" thickBot="1">
      <c r="A39" s="28"/>
      <c r="B39" s="28" t="s">
        <v>4</v>
      </c>
      <c r="C39" s="40">
        <v>987</v>
      </c>
      <c r="D39" s="137">
        <f t="shared" si="0"/>
        <v>937.65</v>
      </c>
      <c r="E39" s="330"/>
      <c r="F39" s="31">
        <f t="shared" si="5"/>
        <v>888.3000000000001</v>
      </c>
      <c r="G39" s="40"/>
      <c r="H39" s="40">
        <f t="shared" si="1"/>
        <v>838.9499999999999</v>
      </c>
      <c r="I39" s="40"/>
      <c r="J39" s="40">
        <f t="shared" si="6"/>
        <v>789.6</v>
      </c>
      <c r="K39" s="40"/>
      <c r="L39" s="149">
        <f t="shared" si="3"/>
        <v>0</v>
      </c>
      <c r="M39" s="59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</row>
    <row r="40" spans="1:84" s="17" customFormat="1" ht="30" customHeight="1" thickBot="1">
      <c r="A40" s="28"/>
      <c r="B40" s="29" t="s">
        <v>165</v>
      </c>
      <c r="C40" s="40"/>
      <c r="D40" s="137"/>
      <c r="E40" s="330"/>
      <c r="F40" s="31"/>
      <c r="G40" s="40"/>
      <c r="H40" s="40"/>
      <c r="I40" s="40"/>
      <c r="J40" s="40"/>
      <c r="K40" s="40"/>
      <c r="L40" s="151"/>
      <c r="M40" s="59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</row>
    <row r="41" spans="1:84" s="17" customFormat="1" ht="30" customHeight="1" thickBot="1">
      <c r="A41" s="28"/>
      <c r="B41" s="84" t="s">
        <v>114</v>
      </c>
      <c r="C41" s="138"/>
      <c r="D41" s="137"/>
      <c r="E41" s="333"/>
      <c r="F41" s="138"/>
      <c r="G41" s="138"/>
      <c r="H41" s="138"/>
      <c r="I41" s="138"/>
      <c r="J41" s="138"/>
      <c r="K41" s="138"/>
      <c r="L41" s="152"/>
      <c r="M41" s="59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</row>
    <row r="42" spans="1:84" s="17" customFormat="1" ht="30" customHeight="1">
      <c r="A42" s="13"/>
      <c r="B42" s="85" t="s">
        <v>115</v>
      </c>
      <c r="C42" s="236">
        <v>8830</v>
      </c>
      <c r="D42" s="239">
        <f>SUM(C42*0.95)</f>
        <v>8388.5</v>
      </c>
      <c r="E42" s="337"/>
      <c r="F42" s="239">
        <f>SUM(C42*0.9)</f>
        <v>7947</v>
      </c>
      <c r="G42" s="239"/>
      <c r="H42" s="267">
        <f>SUM(C42*0.85)</f>
        <v>7505.5</v>
      </c>
      <c r="I42" s="268"/>
      <c r="J42" s="286">
        <f t="shared" si="6"/>
        <v>7064</v>
      </c>
      <c r="K42" s="264"/>
      <c r="L42" s="322">
        <f>SUM(F42*G42+H42*I42+J42*K42+D42*E42)</f>
        <v>0</v>
      </c>
      <c r="M42" s="70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</row>
    <row r="43" spans="1:84" s="17" customFormat="1" ht="30" customHeight="1">
      <c r="A43" s="13"/>
      <c r="B43" s="86" t="s">
        <v>60</v>
      </c>
      <c r="C43" s="237"/>
      <c r="D43" s="248">
        <f>SUM(A43*0.9)</f>
        <v>0</v>
      </c>
      <c r="E43" s="338"/>
      <c r="F43" s="248">
        <f t="shared" si="5"/>
        <v>0</v>
      </c>
      <c r="G43" s="248"/>
      <c r="H43" s="224">
        <f t="shared" si="1"/>
        <v>0</v>
      </c>
      <c r="I43" s="269"/>
      <c r="J43" s="287">
        <f t="shared" si="6"/>
        <v>0</v>
      </c>
      <c r="K43" s="265"/>
      <c r="L43" s="323"/>
      <c r="M43" s="70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</row>
    <row r="44" spans="1:84" s="17" customFormat="1" ht="30" customHeight="1">
      <c r="A44" s="13"/>
      <c r="B44" s="86" t="s">
        <v>62</v>
      </c>
      <c r="C44" s="237"/>
      <c r="D44" s="248">
        <f>SUM(A44*0.9)</f>
        <v>0</v>
      </c>
      <c r="E44" s="338"/>
      <c r="F44" s="248">
        <f t="shared" si="5"/>
        <v>0</v>
      </c>
      <c r="G44" s="248"/>
      <c r="H44" s="224">
        <f t="shared" si="1"/>
        <v>0</v>
      </c>
      <c r="I44" s="269"/>
      <c r="J44" s="287">
        <f t="shared" si="6"/>
        <v>0</v>
      </c>
      <c r="K44" s="265"/>
      <c r="L44" s="323"/>
      <c r="M44" s="70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</row>
    <row r="45" spans="1:84" s="17" customFormat="1" ht="30" customHeight="1" thickBot="1">
      <c r="A45" s="13"/>
      <c r="B45" s="87" t="s">
        <v>63</v>
      </c>
      <c r="C45" s="238"/>
      <c r="D45" s="249">
        <f>SUM(A45*0.9)</f>
        <v>0</v>
      </c>
      <c r="E45" s="339"/>
      <c r="F45" s="249">
        <f t="shared" si="5"/>
        <v>0</v>
      </c>
      <c r="G45" s="249"/>
      <c r="H45" s="225">
        <f t="shared" si="1"/>
        <v>0</v>
      </c>
      <c r="I45" s="270"/>
      <c r="J45" s="288">
        <f t="shared" si="6"/>
        <v>0</v>
      </c>
      <c r="K45" s="266"/>
      <c r="L45" s="324"/>
      <c r="M45" s="70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7" customFormat="1" ht="30" customHeight="1">
      <c r="A46" s="13"/>
      <c r="B46" s="89" t="s">
        <v>113</v>
      </c>
      <c r="C46" s="236">
        <v>6203</v>
      </c>
      <c r="D46" s="239">
        <f>SUM(C46*0.95)</f>
        <v>5892.849999999999</v>
      </c>
      <c r="E46" s="340"/>
      <c r="F46" s="239">
        <f t="shared" si="5"/>
        <v>5582.7</v>
      </c>
      <c r="G46" s="247"/>
      <c r="H46" s="267">
        <f t="shared" si="1"/>
        <v>5272.55</v>
      </c>
      <c r="I46" s="268"/>
      <c r="J46" s="286">
        <f t="shared" si="6"/>
        <v>4962.400000000001</v>
      </c>
      <c r="K46" s="264"/>
      <c r="L46" s="322">
        <f>SUM(F46*G46+H46*I46+J46*K46+D46*E46)</f>
        <v>0</v>
      </c>
      <c r="M46" s="70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7" customFormat="1" ht="30" customHeight="1">
      <c r="A47" s="13"/>
      <c r="B47" s="86" t="s">
        <v>60</v>
      </c>
      <c r="C47" s="237"/>
      <c r="D47" s="248">
        <f>SUM(A47*0.9)</f>
        <v>0</v>
      </c>
      <c r="E47" s="338"/>
      <c r="F47" s="248">
        <f t="shared" si="5"/>
        <v>0</v>
      </c>
      <c r="G47" s="248"/>
      <c r="H47" s="224">
        <f t="shared" si="1"/>
        <v>0</v>
      </c>
      <c r="I47" s="269"/>
      <c r="J47" s="298">
        <f t="shared" si="6"/>
        <v>0</v>
      </c>
      <c r="K47" s="265"/>
      <c r="L47" s="323"/>
      <c r="M47" s="70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7" customFormat="1" ht="30" customHeight="1">
      <c r="A48" s="13"/>
      <c r="B48" s="86" t="s">
        <v>61</v>
      </c>
      <c r="C48" s="237"/>
      <c r="D48" s="248">
        <f>SUM(A48*0.9)</f>
        <v>0</v>
      </c>
      <c r="E48" s="338"/>
      <c r="F48" s="248">
        <f t="shared" si="5"/>
        <v>0</v>
      </c>
      <c r="G48" s="248"/>
      <c r="H48" s="224">
        <f t="shared" si="1"/>
        <v>0</v>
      </c>
      <c r="I48" s="269"/>
      <c r="J48" s="298">
        <f t="shared" si="6"/>
        <v>0</v>
      </c>
      <c r="K48" s="265"/>
      <c r="L48" s="323"/>
      <c r="M48" s="70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</row>
    <row r="49" spans="1:84" s="17" customFormat="1" ht="30" customHeight="1" thickBot="1">
      <c r="A49" s="13"/>
      <c r="B49" s="34" t="s">
        <v>64</v>
      </c>
      <c r="C49" s="238"/>
      <c r="D49" s="249">
        <f>SUM(A49*0.9)</f>
        <v>0</v>
      </c>
      <c r="E49" s="339"/>
      <c r="F49" s="249">
        <f t="shared" si="5"/>
        <v>0</v>
      </c>
      <c r="G49" s="249"/>
      <c r="H49" s="225">
        <f t="shared" si="1"/>
        <v>0</v>
      </c>
      <c r="I49" s="270"/>
      <c r="J49" s="299">
        <f t="shared" si="6"/>
        <v>0</v>
      </c>
      <c r="K49" s="266"/>
      <c r="L49" s="324"/>
      <c r="M49" s="70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</row>
    <row r="50" spans="1:84" s="17" customFormat="1" ht="30" customHeight="1" thickBot="1">
      <c r="A50" s="28"/>
      <c r="B50" s="88" t="s">
        <v>60</v>
      </c>
      <c r="C50" s="18">
        <v>2660</v>
      </c>
      <c r="D50" s="18">
        <f>SUM(C50*0.95)</f>
        <v>2527</v>
      </c>
      <c r="E50" s="329"/>
      <c r="F50" s="18">
        <f>SUM(C50*0.9)</f>
        <v>2394</v>
      </c>
      <c r="G50" s="18"/>
      <c r="H50" s="18">
        <f t="shared" si="1"/>
        <v>2261</v>
      </c>
      <c r="I50" s="18"/>
      <c r="J50" s="18">
        <f>SUM(C50*0.8)</f>
        <v>2128</v>
      </c>
      <c r="K50" s="18"/>
      <c r="L50" s="149">
        <f t="shared" si="3"/>
        <v>0</v>
      </c>
      <c r="M50" s="59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</row>
    <row r="51" spans="1:84" s="17" customFormat="1" ht="30" customHeight="1" thickBot="1">
      <c r="A51" s="28"/>
      <c r="B51" s="19" t="s">
        <v>61</v>
      </c>
      <c r="C51" s="40">
        <v>2783</v>
      </c>
      <c r="D51" s="18">
        <f>SUM(C51*0.95)</f>
        <v>2643.85</v>
      </c>
      <c r="E51" s="330"/>
      <c r="F51" s="40">
        <f aca="true" t="shared" si="7" ref="F51:F62">SUM(C51*0.9)</f>
        <v>2504.7000000000003</v>
      </c>
      <c r="G51" s="40"/>
      <c r="H51" s="40">
        <f t="shared" si="1"/>
        <v>2365.5499999999997</v>
      </c>
      <c r="I51" s="159"/>
      <c r="J51" s="40">
        <f aca="true" t="shared" si="8" ref="J51:J61">SUM(C51*0.8)</f>
        <v>2226.4</v>
      </c>
      <c r="K51" s="40"/>
      <c r="L51" s="149">
        <f t="shared" si="3"/>
        <v>0</v>
      </c>
      <c r="M51" s="59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</row>
    <row r="52" spans="1:84" s="17" customFormat="1" ht="30" customHeight="1" thickBot="1">
      <c r="A52" s="28"/>
      <c r="B52" s="19" t="s">
        <v>62</v>
      </c>
      <c r="C52" s="40">
        <v>3920</v>
      </c>
      <c r="D52" s="18">
        <f>SUM(C52*0.95)</f>
        <v>3724</v>
      </c>
      <c r="E52" s="330"/>
      <c r="F52" s="40">
        <f t="shared" si="7"/>
        <v>3528</v>
      </c>
      <c r="G52" s="40"/>
      <c r="H52" s="40">
        <f t="shared" si="1"/>
        <v>3332</v>
      </c>
      <c r="I52" s="40"/>
      <c r="J52" s="40">
        <f t="shared" si="8"/>
        <v>3136</v>
      </c>
      <c r="K52" s="40"/>
      <c r="L52" s="149">
        <f t="shared" si="3"/>
        <v>0</v>
      </c>
      <c r="M52" s="59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</row>
    <row r="53" spans="1:84" s="17" customFormat="1" ht="30" customHeight="1" thickBot="1">
      <c r="A53" s="28"/>
      <c r="B53" s="19" t="s">
        <v>63</v>
      </c>
      <c r="C53" s="40">
        <v>3015</v>
      </c>
      <c r="D53" s="18">
        <f>SUM(C53*0.95)</f>
        <v>2864.25</v>
      </c>
      <c r="E53" s="330"/>
      <c r="F53" s="40">
        <f t="shared" si="7"/>
        <v>2713.5</v>
      </c>
      <c r="G53" s="40"/>
      <c r="H53" s="40">
        <f t="shared" si="1"/>
        <v>2562.75</v>
      </c>
      <c r="I53" s="40"/>
      <c r="J53" s="40">
        <f t="shared" si="8"/>
        <v>2412</v>
      </c>
      <c r="K53" s="40"/>
      <c r="L53" s="149">
        <f t="shared" si="3"/>
        <v>0</v>
      </c>
      <c r="M53" s="59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</row>
    <row r="54" spans="1:84" s="17" customFormat="1" ht="30" customHeight="1" thickBot="1">
      <c r="A54" s="28"/>
      <c r="B54" s="19" t="s">
        <v>107</v>
      </c>
      <c r="C54" s="40">
        <v>360</v>
      </c>
      <c r="D54" s="18">
        <f>SUM(C54*0.95)</f>
        <v>342</v>
      </c>
      <c r="E54" s="330"/>
      <c r="F54" s="40">
        <f t="shared" si="7"/>
        <v>324</v>
      </c>
      <c r="G54" s="40"/>
      <c r="H54" s="40">
        <f t="shared" si="1"/>
        <v>306</v>
      </c>
      <c r="I54" s="155"/>
      <c r="J54" s="40">
        <f t="shared" si="8"/>
        <v>288</v>
      </c>
      <c r="K54" s="155"/>
      <c r="L54" s="149">
        <f t="shared" si="3"/>
        <v>0</v>
      </c>
      <c r="M54" s="59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</row>
    <row r="55" spans="1:84" s="17" customFormat="1" ht="30" customHeight="1" thickBot="1">
      <c r="A55" s="76"/>
      <c r="B55" s="90" t="s">
        <v>64</v>
      </c>
      <c r="C55" s="138">
        <v>1450</v>
      </c>
      <c r="D55" s="18">
        <f>SUM(C55*0.95)</f>
        <v>1377.5</v>
      </c>
      <c r="E55" s="333"/>
      <c r="F55" s="138">
        <f t="shared" si="7"/>
        <v>1305</v>
      </c>
      <c r="G55" s="138"/>
      <c r="H55" s="138">
        <f t="shared" si="1"/>
        <v>1232.5</v>
      </c>
      <c r="I55" s="138"/>
      <c r="J55" s="138">
        <f t="shared" si="8"/>
        <v>1160</v>
      </c>
      <c r="K55" s="138"/>
      <c r="L55" s="149">
        <f t="shared" si="3"/>
        <v>0</v>
      </c>
      <c r="M55" s="59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</row>
    <row r="56" spans="1:84" s="17" customFormat="1" ht="30" customHeight="1">
      <c r="A56" s="320" t="s">
        <v>108</v>
      </c>
      <c r="B56" s="321"/>
      <c r="C56" s="230">
        <v>3890</v>
      </c>
      <c r="D56" s="239">
        <f>SUM(C56*0.95)</f>
        <v>3695.5</v>
      </c>
      <c r="E56" s="337"/>
      <c r="F56" s="239">
        <f>SUM(C56*0.9)</f>
        <v>3501</v>
      </c>
      <c r="G56" s="239"/>
      <c r="H56" s="267">
        <f t="shared" si="1"/>
        <v>3306.5</v>
      </c>
      <c r="I56" s="313"/>
      <c r="J56" s="264">
        <f t="shared" si="8"/>
        <v>3112</v>
      </c>
      <c r="K56" s="313"/>
      <c r="L56" s="322">
        <f>SUM(F56*G56+H56*I56+J56*K56+D56*E56)</f>
        <v>0</v>
      </c>
      <c r="M56" s="70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</row>
    <row r="57" spans="1:84" s="17" customFormat="1" ht="30" customHeight="1">
      <c r="A57" s="2"/>
      <c r="B57" s="28" t="s">
        <v>65</v>
      </c>
      <c r="C57" s="231"/>
      <c r="D57" s="240">
        <f>SUM(A57*0.6)</f>
        <v>0</v>
      </c>
      <c r="E57" s="341"/>
      <c r="F57" s="240">
        <f>SUM(C57*0.6)</f>
        <v>0</v>
      </c>
      <c r="G57" s="240"/>
      <c r="H57" s="224">
        <f t="shared" si="1"/>
        <v>0</v>
      </c>
      <c r="I57" s="314"/>
      <c r="J57" s="265">
        <f t="shared" si="8"/>
        <v>0</v>
      </c>
      <c r="K57" s="314"/>
      <c r="L57" s="323"/>
      <c r="M57" s="70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</row>
    <row r="58" spans="1:84" s="17" customFormat="1" ht="30" customHeight="1">
      <c r="A58" s="2"/>
      <c r="B58" s="28" t="s">
        <v>66</v>
      </c>
      <c r="C58" s="231"/>
      <c r="D58" s="240">
        <f>SUM(A58*0.6)</f>
        <v>0</v>
      </c>
      <c r="E58" s="341"/>
      <c r="F58" s="240">
        <f>SUM(C58*0.6)</f>
        <v>0</v>
      </c>
      <c r="G58" s="240"/>
      <c r="H58" s="224">
        <f t="shared" si="1"/>
        <v>0</v>
      </c>
      <c r="I58" s="314"/>
      <c r="J58" s="265">
        <f t="shared" si="8"/>
        <v>0</v>
      </c>
      <c r="K58" s="314"/>
      <c r="L58" s="323"/>
      <c r="M58" s="70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</row>
    <row r="59" spans="1:84" s="17" customFormat="1" ht="30" customHeight="1" thickBot="1">
      <c r="A59" s="16"/>
      <c r="B59" s="91" t="s">
        <v>77</v>
      </c>
      <c r="C59" s="232"/>
      <c r="D59" s="241">
        <f>SUM(A59*0.6)</f>
        <v>0</v>
      </c>
      <c r="E59" s="342"/>
      <c r="F59" s="241">
        <f>SUM(C59*0.6)</f>
        <v>0</v>
      </c>
      <c r="G59" s="241"/>
      <c r="H59" s="225">
        <f t="shared" si="1"/>
        <v>0</v>
      </c>
      <c r="I59" s="315"/>
      <c r="J59" s="266">
        <f t="shared" si="8"/>
        <v>0</v>
      </c>
      <c r="K59" s="315"/>
      <c r="L59" s="324"/>
      <c r="M59" s="70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</row>
    <row r="60" spans="1:84" s="17" customFormat="1" ht="30" customHeight="1" thickBot="1">
      <c r="A60" s="74"/>
      <c r="B60" s="74" t="s">
        <v>65</v>
      </c>
      <c r="C60" s="18">
        <v>1130</v>
      </c>
      <c r="D60" s="18">
        <f>SUM(C60*0.95)</f>
        <v>1073.5</v>
      </c>
      <c r="E60" s="329"/>
      <c r="F60" s="18">
        <f>SUM(C60*0.9)</f>
        <v>1017</v>
      </c>
      <c r="G60" s="18"/>
      <c r="H60" s="18">
        <f t="shared" si="1"/>
        <v>960.5</v>
      </c>
      <c r="I60" s="18"/>
      <c r="J60" s="18">
        <f t="shared" si="8"/>
        <v>904</v>
      </c>
      <c r="K60" s="18"/>
      <c r="L60" s="149">
        <f>SUM(F60*G60+H60*I60+J60*K60+D60*E60)</f>
        <v>0</v>
      </c>
      <c r="M60" s="59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</row>
    <row r="61" spans="1:84" s="17" customFormat="1" ht="30" customHeight="1" thickBot="1">
      <c r="A61" s="28"/>
      <c r="B61" s="28" t="s">
        <v>66</v>
      </c>
      <c r="C61" s="40">
        <v>1220</v>
      </c>
      <c r="D61" s="18">
        <f>SUM(C61*0.95)</f>
        <v>1159</v>
      </c>
      <c r="E61" s="330"/>
      <c r="F61" s="40">
        <f t="shared" si="7"/>
        <v>1098</v>
      </c>
      <c r="G61" s="40"/>
      <c r="H61" s="40">
        <f t="shared" si="1"/>
        <v>1037</v>
      </c>
      <c r="I61" s="40"/>
      <c r="J61" s="40">
        <f t="shared" si="8"/>
        <v>976</v>
      </c>
      <c r="K61" s="40"/>
      <c r="L61" s="149">
        <f>SUM(F61*G61+H61*I61+J61*K61+D61*E61)</f>
        <v>0</v>
      </c>
      <c r="M61" s="59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</row>
    <row r="62" spans="1:84" s="17" customFormat="1" ht="30" customHeight="1" thickBot="1">
      <c r="A62" s="28"/>
      <c r="B62" s="28" t="s">
        <v>77</v>
      </c>
      <c r="C62" s="40">
        <v>1617</v>
      </c>
      <c r="D62" s="18">
        <f>SUM(C62*0.95)</f>
        <v>1536.1499999999999</v>
      </c>
      <c r="E62" s="330"/>
      <c r="F62" s="40">
        <f t="shared" si="7"/>
        <v>1455.3</v>
      </c>
      <c r="G62" s="40"/>
      <c r="H62" s="40">
        <f t="shared" si="1"/>
        <v>1374.45</v>
      </c>
      <c r="I62" s="40"/>
      <c r="J62" s="40">
        <f>SUM(C62*0.8)</f>
        <v>1293.6000000000001</v>
      </c>
      <c r="K62" s="40"/>
      <c r="L62" s="149">
        <f>SUM(F62*G62+H62*I62+J62*K62+D62*E62)</f>
        <v>0</v>
      </c>
      <c r="M62" s="59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</row>
    <row r="63" spans="1:84" s="17" customFormat="1" ht="30" customHeight="1">
      <c r="A63" s="304" t="s">
        <v>120</v>
      </c>
      <c r="B63" s="304"/>
      <c r="C63" s="280"/>
      <c r="D63" s="280"/>
      <c r="E63" s="280"/>
      <c r="F63" s="280"/>
      <c r="G63" s="280"/>
      <c r="H63" s="280"/>
      <c r="I63" s="280"/>
      <c r="J63" s="280"/>
      <c r="K63" s="280"/>
      <c r="L63" s="280"/>
      <c r="M63" s="59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s="17" customFormat="1" ht="30" customHeight="1" thickBot="1">
      <c r="A64" s="92"/>
      <c r="B64" s="72" t="s">
        <v>72</v>
      </c>
      <c r="C64" s="138"/>
      <c r="D64" s="138"/>
      <c r="E64" s="333"/>
      <c r="F64" s="138"/>
      <c r="G64" s="138"/>
      <c r="H64" s="138"/>
      <c r="I64" s="138"/>
      <c r="J64" s="138"/>
      <c r="K64" s="138"/>
      <c r="L64" s="152"/>
      <c r="M64" s="59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</row>
    <row r="65" spans="1:84" s="17" customFormat="1" ht="30" customHeight="1" thickBot="1">
      <c r="A65" s="273" t="s">
        <v>5</v>
      </c>
      <c r="B65" s="274"/>
      <c r="C65" s="137">
        <v>18827</v>
      </c>
      <c r="D65" s="137">
        <f>SUM(C65*0.95)</f>
        <v>17885.649999999998</v>
      </c>
      <c r="E65" s="328"/>
      <c r="F65" s="137">
        <f>SUM(C65*0.9)</f>
        <v>16944.3</v>
      </c>
      <c r="G65" s="137"/>
      <c r="H65" s="137">
        <f t="shared" si="1"/>
        <v>16002.949999999999</v>
      </c>
      <c r="I65" s="137"/>
      <c r="J65" s="137">
        <f>SUM(C65*0.8)</f>
        <v>15061.6</v>
      </c>
      <c r="K65" s="137"/>
      <c r="L65" s="149">
        <f aca="true" t="shared" si="9" ref="L65:L79">SUM(F65*G65+H65*I65+J65*K65+D65*E65)</f>
        <v>0</v>
      </c>
      <c r="M65" s="70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</row>
    <row r="66" spans="1:84" s="17" customFormat="1" ht="30" customHeight="1" thickBot="1">
      <c r="A66" s="73"/>
      <c r="B66" s="74" t="s">
        <v>87</v>
      </c>
      <c r="C66" s="18">
        <v>2268</v>
      </c>
      <c r="D66" s="137">
        <f>SUM(C66*0.95)</f>
        <v>2154.6</v>
      </c>
      <c r="E66" s="329"/>
      <c r="F66" s="18">
        <f>SUM(C66*0.9)</f>
        <v>2041.2</v>
      </c>
      <c r="G66" s="18"/>
      <c r="H66" s="18">
        <f t="shared" si="1"/>
        <v>1927.8</v>
      </c>
      <c r="I66" s="18"/>
      <c r="J66" s="18">
        <f aca="true" t="shared" si="10" ref="J66:J74">SUM(C66*0.8)</f>
        <v>1814.4</v>
      </c>
      <c r="K66" s="18"/>
      <c r="L66" s="149">
        <f t="shared" si="9"/>
        <v>0</v>
      </c>
      <c r="M66" s="59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</row>
    <row r="67" spans="1:84" s="17" customFormat="1" ht="30" customHeight="1" thickBot="1">
      <c r="A67" s="43"/>
      <c r="B67" s="28" t="s">
        <v>88</v>
      </c>
      <c r="C67" s="40">
        <v>15477</v>
      </c>
      <c r="D67" s="137">
        <f>SUM(C67*0.95)</f>
        <v>14703.15</v>
      </c>
      <c r="E67" s="330"/>
      <c r="F67" s="40">
        <f aca="true" t="shared" si="11" ref="F67:F143">SUM(C67*0.9)</f>
        <v>13929.300000000001</v>
      </c>
      <c r="G67" s="40"/>
      <c r="H67" s="40">
        <f t="shared" si="1"/>
        <v>13155.449999999999</v>
      </c>
      <c r="I67" s="40"/>
      <c r="J67" s="40">
        <f t="shared" si="10"/>
        <v>12381.6</v>
      </c>
      <c r="K67" s="40"/>
      <c r="L67" s="149">
        <f t="shared" si="9"/>
        <v>0</v>
      </c>
      <c r="M67" s="59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</row>
    <row r="68" spans="1:84" s="17" customFormat="1" ht="30" customHeight="1" thickBot="1">
      <c r="A68" s="75"/>
      <c r="B68" s="76" t="s">
        <v>89</v>
      </c>
      <c r="C68" s="138">
        <v>3071</v>
      </c>
      <c r="D68" s="137">
        <f>SUM(C68*0.95)</f>
        <v>2917.45</v>
      </c>
      <c r="E68" s="333"/>
      <c r="F68" s="138">
        <f t="shared" si="11"/>
        <v>2763.9</v>
      </c>
      <c r="G68" s="138"/>
      <c r="H68" s="138">
        <f t="shared" si="1"/>
        <v>2610.35</v>
      </c>
      <c r="I68" s="138"/>
      <c r="J68" s="138">
        <f t="shared" si="10"/>
        <v>2456.8</v>
      </c>
      <c r="K68" s="138"/>
      <c r="L68" s="149">
        <f t="shared" si="9"/>
        <v>0</v>
      </c>
      <c r="M68" s="59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</row>
    <row r="69" spans="1:84" s="17" customFormat="1" ht="30" customHeight="1" thickBot="1">
      <c r="A69" s="281" t="s">
        <v>53</v>
      </c>
      <c r="B69" s="282"/>
      <c r="C69" s="139">
        <v>7539</v>
      </c>
      <c r="D69" s="137">
        <f>SUM(C69*0.95)</f>
        <v>7162.049999999999</v>
      </c>
      <c r="E69" s="332"/>
      <c r="F69" s="137">
        <f t="shared" si="11"/>
        <v>6785.1</v>
      </c>
      <c r="G69" s="139"/>
      <c r="H69" s="137">
        <f t="shared" si="1"/>
        <v>6408.15</v>
      </c>
      <c r="I69" s="139"/>
      <c r="J69" s="137">
        <f t="shared" si="10"/>
        <v>6031.200000000001</v>
      </c>
      <c r="K69" s="139"/>
      <c r="L69" s="149">
        <f t="shared" si="9"/>
        <v>0</v>
      </c>
      <c r="M69" s="70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</row>
    <row r="70" spans="1:84" s="17" customFormat="1" ht="30" customHeight="1" thickBot="1">
      <c r="A70" s="73"/>
      <c r="B70" s="74" t="s">
        <v>90</v>
      </c>
      <c r="C70" s="18">
        <v>1155</v>
      </c>
      <c r="D70" s="137">
        <f>SUM(C70*0.95)</f>
        <v>1097.25</v>
      </c>
      <c r="E70" s="329"/>
      <c r="F70" s="18">
        <f t="shared" si="11"/>
        <v>1039.5</v>
      </c>
      <c r="G70" s="18"/>
      <c r="H70" s="18">
        <f t="shared" si="1"/>
        <v>981.75</v>
      </c>
      <c r="I70" s="18"/>
      <c r="J70" s="18">
        <f t="shared" si="10"/>
        <v>924</v>
      </c>
      <c r="K70" s="18"/>
      <c r="L70" s="149">
        <f t="shared" si="9"/>
        <v>0</v>
      </c>
      <c r="M70" s="59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</row>
    <row r="71" spans="1:84" s="17" customFormat="1" ht="30" customHeight="1" thickBot="1">
      <c r="A71" s="43"/>
      <c r="B71" s="28" t="s">
        <v>91</v>
      </c>
      <c r="C71" s="40">
        <v>5492</v>
      </c>
      <c r="D71" s="137">
        <f>SUM(C71*0.95)</f>
        <v>5217.4</v>
      </c>
      <c r="E71" s="330"/>
      <c r="F71" s="40">
        <f t="shared" si="11"/>
        <v>4942.8</v>
      </c>
      <c r="G71" s="40"/>
      <c r="H71" s="40">
        <f t="shared" si="1"/>
        <v>4668.2</v>
      </c>
      <c r="I71" s="40"/>
      <c r="J71" s="40">
        <f t="shared" si="10"/>
        <v>4393.6</v>
      </c>
      <c r="K71" s="40"/>
      <c r="L71" s="149">
        <f t="shared" si="9"/>
        <v>0</v>
      </c>
      <c r="M71" s="59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</row>
    <row r="72" spans="1:84" s="17" customFormat="1" ht="24.75" customHeight="1" thickBot="1">
      <c r="A72" s="75"/>
      <c r="B72" s="76" t="s">
        <v>97</v>
      </c>
      <c r="C72" s="138">
        <v>1549</v>
      </c>
      <c r="D72" s="137">
        <f>SUM(C72*0.95)</f>
        <v>1471.55</v>
      </c>
      <c r="E72" s="333"/>
      <c r="F72" s="138">
        <f t="shared" si="11"/>
        <v>1394.1000000000001</v>
      </c>
      <c r="G72" s="138"/>
      <c r="H72" s="138">
        <f t="shared" si="1"/>
        <v>1316.6499999999999</v>
      </c>
      <c r="I72" s="138"/>
      <c r="J72" s="138">
        <f t="shared" si="10"/>
        <v>1239.2</v>
      </c>
      <c r="K72" s="138"/>
      <c r="L72" s="149">
        <f t="shared" si="9"/>
        <v>0</v>
      </c>
      <c r="M72" s="59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</row>
    <row r="73" spans="1:84" s="17" customFormat="1" ht="30" customHeight="1" thickBot="1">
      <c r="A73" s="273" t="s">
        <v>45</v>
      </c>
      <c r="B73" s="274"/>
      <c r="C73" s="140">
        <v>2300</v>
      </c>
      <c r="D73" s="137">
        <f>SUM(C73*0.95)</f>
        <v>2185</v>
      </c>
      <c r="E73" s="334"/>
      <c r="F73" s="140">
        <f t="shared" si="11"/>
        <v>2070</v>
      </c>
      <c r="G73" s="140"/>
      <c r="H73" s="140">
        <f t="shared" si="1"/>
        <v>1955</v>
      </c>
      <c r="I73" s="140"/>
      <c r="J73" s="140">
        <f t="shared" si="10"/>
        <v>1840</v>
      </c>
      <c r="K73" s="140"/>
      <c r="L73" s="149">
        <f t="shared" si="9"/>
        <v>0</v>
      </c>
      <c r="M73" s="70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</row>
    <row r="74" spans="1:84" s="17" customFormat="1" ht="30" customHeight="1" thickBot="1">
      <c r="A74" s="93"/>
      <c r="B74" s="94" t="s">
        <v>168</v>
      </c>
      <c r="C74" s="23">
        <v>3140</v>
      </c>
      <c r="D74" s="137">
        <f>SUM(C74*0.95)</f>
        <v>2983</v>
      </c>
      <c r="E74" s="335"/>
      <c r="F74" s="23">
        <f t="shared" si="11"/>
        <v>2826</v>
      </c>
      <c r="G74" s="23"/>
      <c r="H74" s="23">
        <f t="shared" si="1"/>
        <v>2669</v>
      </c>
      <c r="I74" s="160"/>
      <c r="J74" s="23">
        <f t="shared" si="10"/>
        <v>2512</v>
      </c>
      <c r="K74" s="160"/>
      <c r="L74" s="149">
        <f t="shared" si="9"/>
        <v>0</v>
      </c>
      <c r="M74" s="59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</row>
    <row r="75" spans="1:84" s="17" customFormat="1" ht="30" customHeight="1" thickBot="1">
      <c r="A75" s="246" t="s">
        <v>71</v>
      </c>
      <c r="B75" s="246"/>
      <c r="C75" s="40"/>
      <c r="D75" s="137"/>
      <c r="E75" s="330"/>
      <c r="F75" s="40"/>
      <c r="G75" s="40"/>
      <c r="H75" s="40"/>
      <c r="I75" s="40"/>
      <c r="J75" s="40"/>
      <c r="K75" s="40"/>
      <c r="L75" s="40"/>
      <c r="M75" s="59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</row>
    <row r="76" spans="1:84" s="17" customFormat="1" ht="21.75" customHeight="1" thickBot="1">
      <c r="A76" s="28"/>
      <c r="B76" s="28" t="s">
        <v>109</v>
      </c>
      <c r="C76" s="40">
        <v>1085</v>
      </c>
      <c r="D76" s="137">
        <f>SUM(C76*0.95)</f>
        <v>1030.75</v>
      </c>
      <c r="E76" s="330"/>
      <c r="F76" s="40">
        <f t="shared" si="11"/>
        <v>976.5</v>
      </c>
      <c r="G76" s="40"/>
      <c r="H76" s="40">
        <f t="shared" si="1"/>
        <v>922.25</v>
      </c>
      <c r="I76" s="40"/>
      <c r="J76" s="40">
        <f>SUM(C76*0.8)</f>
        <v>868</v>
      </c>
      <c r="K76" s="40"/>
      <c r="L76" s="149">
        <f t="shared" si="9"/>
        <v>0</v>
      </c>
      <c r="M76" s="59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</row>
    <row r="77" spans="1:84" s="17" customFormat="1" ht="21.75" customHeight="1" thickBot="1">
      <c r="A77" s="28"/>
      <c r="B77" s="28" t="s">
        <v>110</v>
      </c>
      <c r="C77" s="40">
        <v>1125</v>
      </c>
      <c r="D77" s="137">
        <f>SUM(C77*0.95)</f>
        <v>1068.75</v>
      </c>
      <c r="E77" s="330"/>
      <c r="F77" s="40">
        <f t="shared" si="11"/>
        <v>1012.5</v>
      </c>
      <c r="G77" s="40"/>
      <c r="H77" s="40">
        <f t="shared" si="1"/>
        <v>956.25</v>
      </c>
      <c r="I77" s="40"/>
      <c r="J77" s="40">
        <f>SUM(C77*0.8)</f>
        <v>900</v>
      </c>
      <c r="K77" s="40"/>
      <c r="L77" s="149">
        <f t="shared" si="9"/>
        <v>0</v>
      </c>
      <c r="M77" s="59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</row>
    <row r="78" spans="1:84" s="17" customFormat="1" ht="21.75" customHeight="1" thickBot="1">
      <c r="A78" s="28"/>
      <c r="B78" s="28" t="s">
        <v>158</v>
      </c>
      <c r="C78" s="40">
        <v>1270</v>
      </c>
      <c r="D78" s="137">
        <f>SUM(C78*0.95)</f>
        <v>1206.5</v>
      </c>
      <c r="E78" s="330"/>
      <c r="F78" s="40">
        <f t="shared" si="11"/>
        <v>1143</v>
      </c>
      <c r="G78" s="40"/>
      <c r="H78" s="40">
        <f t="shared" si="1"/>
        <v>1079.5</v>
      </c>
      <c r="I78" s="40"/>
      <c r="J78" s="40">
        <f>SUM(C78*0.8)</f>
        <v>1016</v>
      </c>
      <c r="K78" s="40"/>
      <c r="L78" s="149">
        <f t="shared" si="9"/>
        <v>0</v>
      </c>
      <c r="M78" s="59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</row>
    <row r="79" spans="1:84" s="17" customFormat="1" ht="30" customHeight="1" thickBot="1">
      <c r="A79" s="28"/>
      <c r="B79" s="28" t="s">
        <v>6</v>
      </c>
      <c r="C79" s="40">
        <v>987</v>
      </c>
      <c r="D79" s="137">
        <f>SUM(C79*0.95)</f>
        <v>937.65</v>
      </c>
      <c r="E79" s="330"/>
      <c r="F79" s="40">
        <f t="shared" si="11"/>
        <v>888.3000000000001</v>
      </c>
      <c r="G79" s="40"/>
      <c r="H79" s="40">
        <f t="shared" si="1"/>
        <v>838.9499999999999</v>
      </c>
      <c r="I79" s="40"/>
      <c r="J79" s="40">
        <f>SUM(C79*0.8)</f>
        <v>789.6</v>
      </c>
      <c r="K79" s="40"/>
      <c r="L79" s="149">
        <f t="shared" si="9"/>
        <v>0</v>
      </c>
      <c r="M79" s="59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</row>
    <row r="80" spans="1:84" s="17" customFormat="1" ht="30" customHeight="1">
      <c r="A80" s="305" t="s">
        <v>175</v>
      </c>
      <c r="B80" s="305"/>
      <c r="C80" s="280"/>
      <c r="D80" s="280"/>
      <c r="E80" s="280"/>
      <c r="F80" s="280"/>
      <c r="G80" s="280"/>
      <c r="H80" s="280"/>
      <c r="I80" s="280"/>
      <c r="J80" s="280"/>
      <c r="K80" s="280"/>
      <c r="L80" s="280"/>
      <c r="M80" s="59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</row>
    <row r="81" spans="1:84" s="17" customFormat="1" ht="30" customHeight="1" thickBot="1">
      <c r="A81" s="116"/>
      <c r="B81" s="72" t="s">
        <v>72</v>
      </c>
      <c r="C81" s="141"/>
      <c r="D81" s="138"/>
      <c r="E81" s="141"/>
      <c r="F81" s="138"/>
      <c r="G81" s="141"/>
      <c r="H81" s="138"/>
      <c r="I81" s="141"/>
      <c r="J81" s="138"/>
      <c r="K81" s="141"/>
      <c r="L81" s="152"/>
      <c r="M81" s="68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</row>
    <row r="82" spans="1:84" s="17" customFormat="1" ht="30" customHeight="1" thickBot="1">
      <c r="A82" s="289" t="s">
        <v>78</v>
      </c>
      <c r="B82" s="290"/>
      <c r="C82" s="39">
        <v>13409</v>
      </c>
      <c r="D82" s="39">
        <f>SUM(C82*0.95)</f>
        <v>12738.55</v>
      </c>
      <c r="E82" s="343"/>
      <c r="F82" s="39">
        <f t="shared" si="11"/>
        <v>12068.1</v>
      </c>
      <c r="G82" s="39"/>
      <c r="H82" s="39">
        <f t="shared" si="1"/>
        <v>11397.65</v>
      </c>
      <c r="I82" s="161"/>
      <c r="J82" s="162">
        <f>SUM(C82*0.8)</f>
        <v>10727.2</v>
      </c>
      <c r="K82" s="163"/>
      <c r="L82" s="149">
        <f aca="true" t="shared" si="12" ref="L82:L100">SUM(F82*G82+H82*I82+J82*K82+D82*E82)</f>
        <v>0</v>
      </c>
      <c r="M82" s="70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</row>
    <row r="83" spans="1:84" s="17" customFormat="1" ht="30" customHeight="1" thickBot="1">
      <c r="A83" s="117"/>
      <c r="B83" s="119" t="s">
        <v>147</v>
      </c>
      <c r="C83" s="120">
        <v>1428</v>
      </c>
      <c r="D83" s="39">
        <f>SUM(C83*0.95)</f>
        <v>1356.6</v>
      </c>
      <c r="E83" s="344"/>
      <c r="F83" s="120">
        <f t="shared" si="11"/>
        <v>1285.2</v>
      </c>
      <c r="G83" s="120"/>
      <c r="H83" s="120">
        <f t="shared" si="1"/>
        <v>1213.8</v>
      </c>
      <c r="I83" s="164"/>
      <c r="J83" s="165">
        <f aca="true" t="shared" si="13" ref="J83:J94">SUM(C83*0.8)</f>
        <v>1142.4</v>
      </c>
      <c r="K83" s="166"/>
      <c r="L83" s="149">
        <f t="shared" si="12"/>
        <v>0</v>
      </c>
      <c r="M83" s="70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</row>
    <row r="84" spans="1:84" s="17" customFormat="1" ht="30" customHeight="1" thickBot="1">
      <c r="A84" s="118"/>
      <c r="B84" s="121" t="s">
        <v>148</v>
      </c>
      <c r="C84" s="24">
        <v>9335</v>
      </c>
      <c r="D84" s="39">
        <f>SUM(C84*0.95)</f>
        <v>8868.25</v>
      </c>
      <c r="E84" s="331"/>
      <c r="F84" s="24">
        <f t="shared" si="11"/>
        <v>8401.5</v>
      </c>
      <c r="G84" s="24"/>
      <c r="H84" s="24">
        <f t="shared" si="1"/>
        <v>7934.75</v>
      </c>
      <c r="I84" s="168"/>
      <c r="J84" s="169">
        <f t="shared" si="13"/>
        <v>7468</v>
      </c>
      <c r="K84" s="170"/>
      <c r="L84" s="149">
        <f t="shared" si="12"/>
        <v>0</v>
      </c>
      <c r="M84" s="70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</row>
    <row r="85" spans="1:84" s="17" customFormat="1" ht="30" customHeight="1" thickBot="1">
      <c r="A85" s="118"/>
      <c r="B85" s="122" t="s">
        <v>159</v>
      </c>
      <c r="C85" s="123">
        <v>3665</v>
      </c>
      <c r="D85" s="39">
        <f>SUM(C85*0.95)</f>
        <v>3481.75</v>
      </c>
      <c r="E85" s="345"/>
      <c r="F85" s="123">
        <f t="shared" si="11"/>
        <v>3298.5</v>
      </c>
      <c r="G85" s="123"/>
      <c r="H85" s="123">
        <f t="shared" si="1"/>
        <v>3115.25</v>
      </c>
      <c r="I85" s="171"/>
      <c r="J85" s="172">
        <f t="shared" si="13"/>
        <v>2932</v>
      </c>
      <c r="K85" s="173"/>
      <c r="L85" s="149">
        <f t="shared" si="12"/>
        <v>0</v>
      </c>
      <c r="M85" s="70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</row>
    <row r="86" spans="1:84" s="17" customFormat="1" ht="30" customHeight="1" thickBot="1">
      <c r="A86" s="51"/>
      <c r="B86" s="196" t="s">
        <v>160</v>
      </c>
      <c r="C86" s="23"/>
      <c r="D86" s="23"/>
      <c r="E86" s="335"/>
      <c r="F86" s="23"/>
      <c r="G86" s="23"/>
      <c r="H86" s="23"/>
      <c r="I86" s="174"/>
      <c r="J86" s="175"/>
      <c r="K86" s="160"/>
      <c r="L86" s="149">
        <f t="shared" si="12"/>
        <v>0</v>
      </c>
      <c r="M86" s="59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</row>
    <row r="87" spans="1:84" s="17" customFormat="1" ht="30" customHeight="1" thickBot="1">
      <c r="A87" s="51"/>
      <c r="B87" s="228" t="s">
        <v>171</v>
      </c>
      <c r="C87" s="229"/>
      <c r="D87" s="229"/>
      <c r="E87" s="229"/>
      <c r="F87" s="229"/>
      <c r="G87" s="229"/>
      <c r="H87" s="24"/>
      <c r="I87" s="168"/>
      <c r="J87" s="169"/>
      <c r="K87" s="170"/>
      <c r="L87" s="149">
        <f t="shared" si="12"/>
        <v>0</v>
      </c>
      <c r="M87" s="59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</row>
    <row r="88" spans="1:84" s="17" customFormat="1" ht="30" customHeight="1" thickBot="1">
      <c r="A88" s="25"/>
      <c r="B88" s="25" t="s">
        <v>7</v>
      </c>
      <c r="C88" s="24">
        <v>1100</v>
      </c>
      <c r="D88" s="24">
        <f>SUM(C88*0.95)</f>
        <v>1045</v>
      </c>
      <c r="E88" s="331"/>
      <c r="F88" s="24">
        <f t="shared" si="11"/>
        <v>990</v>
      </c>
      <c r="G88" s="24"/>
      <c r="H88" s="24">
        <f t="shared" si="1"/>
        <v>935</v>
      </c>
      <c r="I88" s="168"/>
      <c r="J88" s="169">
        <f t="shared" si="13"/>
        <v>880</v>
      </c>
      <c r="K88" s="170"/>
      <c r="L88" s="149">
        <f t="shared" si="12"/>
        <v>0</v>
      </c>
      <c r="M88" s="59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</row>
    <row r="89" spans="1:84" s="17" customFormat="1" ht="30" customHeight="1" thickBot="1">
      <c r="A89" s="51"/>
      <c r="B89" s="25" t="s">
        <v>149</v>
      </c>
      <c r="C89" s="24">
        <v>2095</v>
      </c>
      <c r="D89" s="24">
        <f>SUM(C89*0.95)</f>
        <v>1990.25</v>
      </c>
      <c r="E89" s="331"/>
      <c r="F89" s="24">
        <f t="shared" si="11"/>
        <v>1885.5</v>
      </c>
      <c r="G89" s="24"/>
      <c r="H89" s="24">
        <f t="shared" si="1"/>
        <v>1780.75</v>
      </c>
      <c r="I89" s="168"/>
      <c r="J89" s="169">
        <f t="shared" si="13"/>
        <v>1676</v>
      </c>
      <c r="K89" s="170"/>
      <c r="L89" s="149">
        <f t="shared" si="12"/>
        <v>0</v>
      </c>
      <c r="M89" s="59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</row>
    <row r="90" spans="1:84" s="17" customFormat="1" ht="30" customHeight="1" thickBot="1">
      <c r="A90" s="25"/>
      <c r="B90" s="25" t="s">
        <v>161</v>
      </c>
      <c r="C90" s="24">
        <v>3920</v>
      </c>
      <c r="D90" s="24">
        <f>SUM(C90*0.95)</f>
        <v>3724</v>
      </c>
      <c r="E90" s="331"/>
      <c r="F90" s="24">
        <f t="shared" si="11"/>
        <v>3528</v>
      </c>
      <c r="G90" s="24"/>
      <c r="H90" s="24">
        <f t="shared" si="1"/>
        <v>3332</v>
      </c>
      <c r="I90" s="168"/>
      <c r="J90" s="169">
        <f t="shared" si="13"/>
        <v>3136</v>
      </c>
      <c r="K90" s="170"/>
      <c r="L90" s="149">
        <f t="shared" si="12"/>
        <v>0</v>
      </c>
      <c r="M90" s="59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</row>
    <row r="91" spans="1:84" s="17" customFormat="1" ht="30" customHeight="1" thickBot="1">
      <c r="A91" s="25"/>
      <c r="B91" s="25" t="s">
        <v>167</v>
      </c>
      <c r="C91" s="24">
        <v>1617</v>
      </c>
      <c r="D91" s="24">
        <f>SUM(C91*0.95)</f>
        <v>1536.1499999999999</v>
      </c>
      <c r="E91" s="331"/>
      <c r="F91" s="24">
        <f t="shared" si="11"/>
        <v>1455.3</v>
      </c>
      <c r="G91" s="24"/>
      <c r="H91" s="24">
        <f t="shared" si="1"/>
        <v>1374.45</v>
      </c>
      <c r="I91" s="168"/>
      <c r="J91" s="169">
        <f t="shared" si="13"/>
        <v>1293.6000000000001</v>
      </c>
      <c r="K91" s="170"/>
      <c r="L91" s="149">
        <f t="shared" si="12"/>
        <v>0</v>
      </c>
      <c r="M91" s="59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</row>
    <row r="92" spans="1:84" s="17" customFormat="1" ht="30" customHeight="1" thickBot="1">
      <c r="A92" s="25"/>
      <c r="B92" s="245" t="s">
        <v>162</v>
      </c>
      <c r="C92" s="229"/>
      <c r="D92" s="229"/>
      <c r="E92" s="229"/>
      <c r="F92" s="229"/>
      <c r="G92" s="229"/>
      <c r="H92" s="24"/>
      <c r="I92" s="168"/>
      <c r="J92" s="169"/>
      <c r="K92" s="170"/>
      <c r="L92" s="149">
        <f t="shared" si="12"/>
        <v>0</v>
      </c>
      <c r="M92" s="59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</row>
    <row r="93" spans="1:84" s="17" customFormat="1" ht="30" customHeight="1" thickBot="1">
      <c r="A93" s="25"/>
      <c r="B93" s="25" t="s">
        <v>163</v>
      </c>
      <c r="C93" s="24">
        <v>2867</v>
      </c>
      <c r="D93" s="24">
        <f>SUM(C93*0.95)</f>
        <v>2723.65</v>
      </c>
      <c r="E93" s="331"/>
      <c r="F93" s="24">
        <f t="shared" si="11"/>
        <v>2580.3</v>
      </c>
      <c r="G93" s="24"/>
      <c r="H93" s="24">
        <f t="shared" si="1"/>
        <v>2436.95</v>
      </c>
      <c r="I93" s="168"/>
      <c r="J93" s="169">
        <f t="shared" si="13"/>
        <v>2293.6</v>
      </c>
      <c r="K93" s="170"/>
      <c r="L93" s="149">
        <f t="shared" si="12"/>
        <v>0</v>
      </c>
      <c r="M93" s="59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</row>
    <row r="94" spans="1:84" s="17" customFormat="1" ht="34.5" customHeight="1" thickBot="1">
      <c r="A94" s="25"/>
      <c r="B94" s="25" t="s">
        <v>164</v>
      </c>
      <c r="C94" s="24">
        <v>3329</v>
      </c>
      <c r="D94" s="24">
        <f>SUM(C94*0.95)</f>
        <v>3162.5499999999997</v>
      </c>
      <c r="E94" s="331"/>
      <c r="F94" s="24">
        <f t="shared" si="11"/>
        <v>2996.1</v>
      </c>
      <c r="G94" s="24"/>
      <c r="H94" s="24">
        <f t="shared" si="1"/>
        <v>2829.65</v>
      </c>
      <c r="I94" s="170"/>
      <c r="J94" s="169">
        <f t="shared" si="13"/>
        <v>2663.2000000000003</v>
      </c>
      <c r="K94" s="170"/>
      <c r="L94" s="149">
        <f t="shared" si="12"/>
        <v>0</v>
      </c>
      <c r="M94" s="59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</row>
    <row r="95" spans="1:84" s="17" customFormat="1" ht="30" customHeight="1">
      <c r="A95" s="246" t="s">
        <v>71</v>
      </c>
      <c r="B95" s="246"/>
      <c r="C95" s="40"/>
      <c r="D95" s="212"/>
      <c r="E95" s="330"/>
      <c r="F95" s="40"/>
      <c r="G95" s="40"/>
      <c r="H95" s="40"/>
      <c r="I95" s="40"/>
      <c r="J95" s="40"/>
      <c r="K95" s="40"/>
      <c r="L95" s="152"/>
      <c r="M95" s="68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</row>
    <row r="96" spans="1:84" s="17" customFormat="1" ht="30" customHeight="1">
      <c r="A96" s="28"/>
      <c r="B96" s="28" t="s">
        <v>7</v>
      </c>
      <c r="C96" s="40">
        <v>1100</v>
      </c>
      <c r="D96" s="212">
        <f>SUM(C96*0.95)</f>
        <v>1045</v>
      </c>
      <c r="E96" s="330"/>
      <c r="F96" s="40">
        <f t="shared" si="11"/>
        <v>990</v>
      </c>
      <c r="G96" s="40"/>
      <c r="H96" s="40">
        <f t="shared" si="1"/>
        <v>935</v>
      </c>
      <c r="I96" s="40"/>
      <c r="J96" s="40">
        <f>SUM(C96*0.8)</f>
        <v>880</v>
      </c>
      <c r="K96" s="40"/>
      <c r="L96" s="151">
        <f t="shared" si="12"/>
        <v>0</v>
      </c>
      <c r="M96" s="95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</row>
    <row r="97" spans="1:84" s="17" customFormat="1" ht="30" customHeight="1">
      <c r="A97" s="28"/>
      <c r="B97" s="28" t="s">
        <v>8</v>
      </c>
      <c r="C97" s="40">
        <v>1150</v>
      </c>
      <c r="D97" s="212">
        <f>SUM(C97*0.95)</f>
        <v>1092.5</v>
      </c>
      <c r="E97" s="330"/>
      <c r="F97" s="40">
        <f t="shared" si="11"/>
        <v>1035</v>
      </c>
      <c r="G97" s="40"/>
      <c r="H97" s="40">
        <f t="shared" si="1"/>
        <v>977.5</v>
      </c>
      <c r="I97" s="40"/>
      <c r="J97" s="40">
        <f>SUM(C97*0.8)</f>
        <v>920</v>
      </c>
      <c r="K97" s="40"/>
      <c r="L97" s="151">
        <f t="shared" si="12"/>
        <v>0</v>
      </c>
      <c r="M97" s="69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</row>
    <row r="98" spans="1:84" s="17" customFormat="1" ht="30" customHeight="1">
      <c r="A98" s="28"/>
      <c r="B98" s="28" t="s">
        <v>92</v>
      </c>
      <c r="C98" s="40">
        <v>1100</v>
      </c>
      <c r="D98" s="212">
        <f>SUM(C98*0.95)</f>
        <v>1045</v>
      </c>
      <c r="E98" s="330"/>
      <c r="F98" s="40">
        <f t="shared" si="11"/>
        <v>990</v>
      </c>
      <c r="G98" s="40"/>
      <c r="H98" s="40">
        <f t="shared" si="1"/>
        <v>935</v>
      </c>
      <c r="I98" s="40"/>
      <c r="J98" s="40">
        <f>SUM(C98*0.8)</f>
        <v>880</v>
      </c>
      <c r="K98" s="40"/>
      <c r="L98" s="151">
        <f t="shared" si="12"/>
        <v>0</v>
      </c>
      <c r="M98" s="68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</row>
    <row r="99" spans="1:84" s="17" customFormat="1" ht="30" customHeight="1">
      <c r="A99" s="28"/>
      <c r="B99" s="52" t="s">
        <v>93</v>
      </c>
      <c r="C99" s="40">
        <v>1450</v>
      </c>
      <c r="D99" s="212">
        <f>SUM(C99*0.95)</f>
        <v>1377.5</v>
      </c>
      <c r="E99" s="330"/>
      <c r="F99" s="40">
        <f t="shared" si="11"/>
        <v>1305</v>
      </c>
      <c r="G99" s="40"/>
      <c r="H99" s="40">
        <f t="shared" si="1"/>
        <v>1232.5</v>
      </c>
      <c r="I99" s="40"/>
      <c r="J99" s="40">
        <f>SUM(C99*0.8)</f>
        <v>1160</v>
      </c>
      <c r="K99" s="40"/>
      <c r="L99" s="151">
        <f t="shared" si="12"/>
        <v>0</v>
      </c>
      <c r="M99" s="68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</row>
    <row r="100" spans="1:84" s="17" customFormat="1" ht="30" customHeight="1">
      <c r="A100" s="28"/>
      <c r="B100" s="28" t="s">
        <v>153</v>
      </c>
      <c r="C100" s="40">
        <v>960</v>
      </c>
      <c r="D100" s="212">
        <f>SUM(C100*0.95)</f>
        <v>912</v>
      </c>
      <c r="E100" s="330"/>
      <c r="F100" s="40">
        <f t="shared" si="11"/>
        <v>864</v>
      </c>
      <c r="G100" s="40"/>
      <c r="H100" s="40">
        <f t="shared" si="1"/>
        <v>816</v>
      </c>
      <c r="I100" s="40"/>
      <c r="J100" s="40">
        <f>SUM(C100*0.8)</f>
        <v>768</v>
      </c>
      <c r="K100" s="40"/>
      <c r="L100" s="151">
        <f t="shared" si="12"/>
        <v>0</v>
      </c>
      <c r="M100" s="68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</row>
    <row r="101" spans="1:84" s="17" customFormat="1" ht="30" customHeight="1">
      <c r="A101" s="306" t="s">
        <v>170</v>
      </c>
      <c r="B101" s="306"/>
      <c r="C101" s="280"/>
      <c r="D101" s="280"/>
      <c r="E101" s="280"/>
      <c r="F101" s="280"/>
      <c r="G101" s="280"/>
      <c r="H101" s="280"/>
      <c r="I101" s="280"/>
      <c r="J101" s="280"/>
      <c r="K101" s="280"/>
      <c r="L101" s="280"/>
      <c r="M101" s="68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</row>
    <row r="102" spans="1:84" s="17" customFormat="1" ht="30" customHeight="1" thickBot="1">
      <c r="A102" s="96"/>
      <c r="B102" s="72" t="s">
        <v>72</v>
      </c>
      <c r="C102" s="138"/>
      <c r="D102" s="138"/>
      <c r="E102" s="333"/>
      <c r="F102" s="138"/>
      <c r="G102" s="138"/>
      <c r="H102" s="138"/>
      <c r="I102" s="138"/>
      <c r="J102" s="138"/>
      <c r="K102" s="138"/>
      <c r="L102" s="152"/>
      <c r="M102" s="68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</row>
    <row r="103" spans="1:84" s="17" customFormat="1" ht="30" customHeight="1" thickBot="1">
      <c r="A103" s="281" t="s">
        <v>79</v>
      </c>
      <c r="B103" s="282"/>
      <c r="C103" s="137">
        <v>15730</v>
      </c>
      <c r="D103" s="137">
        <f>SUM(C103*0.95)</f>
        <v>14943.5</v>
      </c>
      <c r="E103" s="328"/>
      <c r="F103" s="137">
        <f t="shared" si="11"/>
        <v>14157</v>
      </c>
      <c r="G103" s="137"/>
      <c r="H103" s="137">
        <f aca="true" t="shared" si="14" ref="H103:H173">SUM(C103*0.85)</f>
        <v>13370.5</v>
      </c>
      <c r="I103" s="137"/>
      <c r="J103" s="137">
        <f>SUM(C103*0.8)</f>
        <v>12584</v>
      </c>
      <c r="K103" s="137"/>
      <c r="L103" s="149">
        <f aca="true" t="shared" si="15" ref="L103:L110">SUM(F103*G103+H103*I103+J103*K103+D103*E103)</f>
        <v>0</v>
      </c>
      <c r="M103" s="95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</row>
    <row r="104" spans="1:84" s="17" customFormat="1" ht="30" customHeight="1" thickBot="1">
      <c r="A104" s="14"/>
      <c r="B104" s="124" t="s">
        <v>9</v>
      </c>
      <c r="C104" s="142">
        <v>2785</v>
      </c>
      <c r="D104" s="137">
        <f aca="true" t="shared" si="16" ref="D104:D110">SUM(C104*0.95)</f>
        <v>2645.75</v>
      </c>
      <c r="E104" s="346"/>
      <c r="F104" s="142">
        <f t="shared" si="11"/>
        <v>2506.5</v>
      </c>
      <c r="G104" s="142"/>
      <c r="H104" s="142">
        <f t="shared" si="14"/>
        <v>2367.25</v>
      </c>
      <c r="I104" s="142"/>
      <c r="J104" s="142">
        <f>SUM(C104*0.8)</f>
        <v>2228</v>
      </c>
      <c r="K104" s="142"/>
      <c r="L104" s="149">
        <f t="shared" si="15"/>
        <v>0</v>
      </c>
      <c r="M104" s="95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</row>
    <row r="105" spans="1:84" s="17" customFormat="1" ht="30" customHeight="1" thickBot="1">
      <c r="A105" s="15"/>
      <c r="B105" s="3" t="s">
        <v>10</v>
      </c>
      <c r="C105" s="40">
        <v>10185</v>
      </c>
      <c r="D105" s="137">
        <f t="shared" si="16"/>
        <v>9675.75</v>
      </c>
      <c r="E105" s="330"/>
      <c r="F105" s="40">
        <f t="shared" si="11"/>
        <v>9166.5</v>
      </c>
      <c r="G105" s="40"/>
      <c r="H105" s="40">
        <f t="shared" si="14"/>
        <v>8657.25</v>
      </c>
      <c r="I105" s="40"/>
      <c r="J105" s="40">
        <f>SUM(C105*0.8)</f>
        <v>8148</v>
      </c>
      <c r="K105" s="40"/>
      <c r="L105" s="149">
        <f t="shared" si="15"/>
        <v>0</v>
      </c>
      <c r="M105" s="95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</row>
    <row r="106" spans="1:84" s="17" customFormat="1" ht="30" customHeight="1" thickBot="1">
      <c r="A106" s="15"/>
      <c r="B106" s="4" t="s">
        <v>11</v>
      </c>
      <c r="C106" s="143">
        <v>3730</v>
      </c>
      <c r="D106" s="137">
        <f t="shared" si="16"/>
        <v>3543.5</v>
      </c>
      <c r="E106" s="347"/>
      <c r="F106" s="143">
        <f t="shared" si="11"/>
        <v>3357</v>
      </c>
      <c r="G106" s="143"/>
      <c r="H106" s="143">
        <f t="shared" si="14"/>
        <v>3170.5</v>
      </c>
      <c r="I106" s="143"/>
      <c r="J106" s="143">
        <f>SUM(C106*0.8)</f>
        <v>2984</v>
      </c>
      <c r="K106" s="143"/>
      <c r="L106" s="149">
        <f t="shared" si="15"/>
        <v>0</v>
      </c>
      <c r="M106" s="95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</row>
    <row r="107" spans="1:84" s="17" customFormat="1" ht="30" customHeight="1" thickBot="1">
      <c r="A107" s="291" t="s">
        <v>71</v>
      </c>
      <c r="B107" s="292"/>
      <c r="C107" s="18"/>
      <c r="D107" s="137"/>
      <c r="E107" s="329"/>
      <c r="F107" s="18"/>
      <c r="G107" s="18"/>
      <c r="H107" s="18"/>
      <c r="I107" s="18"/>
      <c r="J107" s="18"/>
      <c r="K107" s="18"/>
      <c r="L107" s="151">
        <f t="shared" si="15"/>
        <v>0</v>
      </c>
      <c r="M107" s="68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</row>
    <row r="108" spans="1:84" s="17" customFormat="1" ht="30" customHeight="1" thickBot="1">
      <c r="A108" s="53"/>
      <c r="B108" s="53" t="s">
        <v>12</v>
      </c>
      <c r="C108" s="40">
        <v>1250</v>
      </c>
      <c r="D108" s="137">
        <f t="shared" si="16"/>
        <v>1187.5</v>
      </c>
      <c r="E108" s="330"/>
      <c r="F108" s="40">
        <f t="shared" si="11"/>
        <v>1125</v>
      </c>
      <c r="G108" s="40"/>
      <c r="H108" s="40">
        <f t="shared" si="14"/>
        <v>1062.5</v>
      </c>
      <c r="I108" s="40"/>
      <c r="J108" s="40">
        <f>SUM(C108*0.8)</f>
        <v>1000</v>
      </c>
      <c r="K108" s="40"/>
      <c r="L108" s="151">
        <f t="shared" si="15"/>
        <v>0</v>
      </c>
      <c r="M108" s="68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</row>
    <row r="109" spans="1:84" s="17" customFormat="1" ht="30" customHeight="1" thickBot="1">
      <c r="A109" s="53"/>
      <c r="B109" s="53" t="s">
        <v>13</v>
      </c>
      <c r="C109" s="40">
        <v>1100</v>
      </c>
      <c r="D109" s="137">
        <f t="shared" si="16"/>
        <v>1045</v>
      </c>
      <c r="E109" s="330"/>
      <c r="F109" s="40">
        <f t="shared" si="11"/>
        <v>990</v>
      </c>
      <c r="G109" s="40"/>
      <c r="H109" s="40">
        <f t="shared" si="14"/>
        <v>935</v>
      </c>
      <c r="I109" s="40"/>
      <c r="J109" s="40">
        <f>SUM(C109*0.8)</f>
        <v>880</v>
      </c>
      <c r="K109" s="40"/>
      <c r="L109" s="151">
        <f t="shared" si="15"/>
        <v>0</v>
      </c>
      <c r="M109" s="68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</row>
    <row r="110" spans="1:84" s="17" customFormat="1" ht="34.5" customHeight="1" thickBot="1">
      <c r="A110" s="53"/>
      <c r="B110" s="53" t="s">
        <v>14</v>
      </c>
      <c r="C110" s="40">
        <v>1210</v>
      </c>
      <c r="D110" s="137">
        <f>SUM(C110*0.95)</f>
        <v>1149.5</v>
      </c>
      <c r="E110" s="330"/>
      <c r="F110" s="40">
        <f t="shared" si="11"/>
        <v>1089</v>
      </c>
      <c r="G110" s="40"/>
      <c r="H110" s="40">
        <f t="shared" si="14"/>
        <v>1028.5</v>
      </c>
      <c r="I110" s="40"/>
      <c r="J110" s="40">
        <f>SUM(C110*0.8)</f>
        <v>968</v>
      </c>
      <c r="K110" s="40"/>
      <c r="L110" s="151">
        <f t="shared" si="15"/>
        <v>0</v>
      </c>
      <c r="M110" s="59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</row>
    <row r="111" spans="1:84" s="17" customFormat="1" ht="32.25" customHeight="1">
      <c r="A111" s="307" t="s">
        <v>121</v>
      </c>
      <c r="B111" s="307"/>
      <c r="C111" s="280"/>
      <c r="D111" s="280"/>
      <c r="E111" s="280"/>
      <c r="F111" s="280"/>
      <c r="G111" s="280"/>
      <c r="H111" s="280"/>
      <c r="I111" s="280"/>
      <c r="J111" s="280"/>
      <c r="K111" s="280"/>
      <c r="L111" s="280"/>
      <c r="M111" s="59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</row>
    <row r="112" spans="1:84" s="17" customFormat="1" ht="30" customHeight="1" thickBot="1">
      <c r="A112" s="97"/>
      <c r="B112" s="72" t="s">
        <v>72</v>
      </c>
      <c r="C112" s="144"/>
      <c r="D112" s="138"/>
      <c r="E112" s="141"/>
      <c r="F112" s="138"/>
      <c r="G112" s="144"/>
      <c r="H112" s="138"/>
      <c r="I112" s="144"/>
      <c r="J112" s="138"/>
      <c r="K112" s="144"/>
      <c r="L112" s="152"/>
      <c r="M112" s="59"/>
      <c r="N112" s="8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</row>
    <row r="113" spans="1:84" s="17" customFormat="1" ht="30" customHeight="1" thickBot="1">
      <c r="A113" s="271" t="s">
        <v>80</v>
      </c>
      <c r="B113" s="272"/>
      <c r="C113" s="137">
        <v>14900</v>
      </c>
      <c r="D113" s="137">
        <f>SUM(C113*0.95)</f>
        <v>14155</v>
      </c>
      <c r="E113" s="328"/>
      <c r="F113" s="137">
        <f t="shared" si="11"/>
        <v>13410</v>
      </c>
      <c r="G113" s="137"/>
      <c r="H113" s="137">
        <f t="shared" si="14"/>
        <v>12665</v>
      </c>
      <c r="I113" s="137"/>
      <c r="J113" s="137">
        <f>SUM(C113*0.8)</f>
        <v>11920</v>
      </c>
      <c r="K113" s="137"/>
      <c r="L113" s="149">
        <f aca="true" t="shared" si="17" ref="L113:L125">SUM(F113*G113+H113*I113+J113*K113+D113*E113)</f>
        <v>0</v>
      </c>
      <c r="M113" s="70"/>
      <c r="N113" s="8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</row>
    <row r="114" spans="1:84" s="17" customFormat="1" ht="30" customHeight="1" thickBot="1">
      <c r="A114" s="12"/>
      <c r="B114" s="124" t="s">
        <v>18</v>
      </c>
      <c r="C114" s="142">
        <v>2250</v>
      </c>
      <c r="D114" s="137">
        <f aca="true" t="shared" si="18" ref="D114:D120">SUM(C114*0.95)</f>
        <v>2137.5</v>
      </c>
      <c r="E114" s="346"/>
      <c r="F114" s="142">
        <f t="shared" si="11"/>
        <v>2025</v>
      </c>
      <c r="G114" s="142"/>
      <c r="H114" s="142">
        <f t="shared" si="14"/>
        <v>1912.5</v>
      </c>
      <c r="I114" s="142"/>
      <c r="J114" s="142">
        <f>SUM(C114*0.8)</f>
        <v>1800</v>
      </c>
      <c r="K114" s="142"/>
      <c r="L114" s="149">
        <f t="shared" si="17"/>
        <v>0</v>
      </c>
      <c r="M114" s="70"/>
      <c r="N114" s="8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</row>
    <row r="115" spans="1:84" s="17" customFormat="1" ht="30" customHeight="1" thickBot="1">
      <c r="A115" s="13"/>
      <c r="B115" s="3" t="s">
        <v>17</v>
      </c>
      <c r="C115" s="40">
        <v>6755</v>
      </c>
      <c r="D115" s="137">
        <f t="shared" si="18"/>
        <v>6417.25</v>
      </c>
      <c r="E115" s="330"/>
      <c r="F115" s="40">
        <f t="shared" si="11"/>
        <v>6079.5</v>
      </c>
      <c r="G115" s="40"/>
      <c r="H115" s="40">
        <f t="shared" si="14"/>
        <v>5741.75</v>
      </c>
      <c r="I115" s="40"/>
      <c r="J115" s="40">
        <f>SUM(C115*0.8)</f>
        <v>5404</v>
      </c>
      <c r="K115" s="40"/>
      <c r="L115" s="149">
        <f t="shared" si="17"/>
        <v>0</v>
      </c>
      <c r="M115" s="70"/>
      <c r="N115" s="8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</row>
    <row r="116" spans="1:84" s="17" customFormat="1" ht="30" customHeight="1" thickBot="1">
      <c r="A116" s="125"/>
      <c r="B116" s="3" t="s">
        <v>15</v>
      </c>
      <c r="C116" s="40">
        <v>4840</v>
      </c>
      <c r="D116" s="137">
        <f t="shared" si="18"/>
        <v>4598</v>
      </c>
      <c r="E116" s="330"/>
      <c r="F116" s="40">
        <f t="shared" si="11"/>
        <v>4356</v>
      </c>
      <c r="G116" s="40"/>
      <c r="H116" s="40">
        <f t="shared" si="14"/>
        <v>4114</v>
      </c>
      <c r="I116" s="40"/>
      <c r="J116" s="40">
        <f>SUM(C116*0.8)</f>
        <v>3872</v>
      </c>
      <c r="K116" s="40"/>
      <c r="L116" s="149">
        <f t="shared" si="17"/>
        <v>0</v>
      </c>
      <c r="M116" s="70"/>
      <c r="N116" s="8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</row>
    <row r="117" spans="1:84" s="17" customFormat="1" ht="30" customHeight="1" thickBot="1">
      <c r="A117" s="125"/>
      <c r="B117" s="4" t="s">
        <v>16</v>
      </c>
      <c r="C117" s="143">
        <v>1300</v>
      </c>
      <c r="D117" s="137">
        <f t="shared" si="18"/>
        <v>1235</v>
      </c>
      <c r="E117" s="347"/>
      <c r="F117" s="143">
        <f t="shared" si="11"/>
        <v>1170</v>
      </c>
      <c r="G117" s="143"/>
      <c r="H117" s="143">
        <f t="shared" si="14"/>
        <v>1105</v>
      </c>
      <c r="I117" s="143"/>
      <c r="J117" s="143">
        <f>SUM(C117*0.8)</f>
        <v>1040</v>
      </c>
      <c r="K117" s="143"/>
      <c r="L117" s="149">
        <f t="shared" si="17"/>
        <v>0</v>
      </c>
      <c r="M117" s="70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</row>
    <row r="118" spans="1:84" s="17" customFormat="1" ht="30" customHeight="1" thickBot="1">
      <c r="A118" s="291" t="s">
        <v>71</v>
      </c>
      <c r="B118" s="292"/>
      <c r="C118" s="18"/>
      <c r="D118" s="137"/>
      <c r="E118" s="329"/>
      <c r="F118" s="18"/>
      <c r="G118" s="18"/>
      <c r="H118" s="18"/>
      <c r="I118" s="18"/>
      <c r="J118" s="18"/>
      <c r="K118" s="18"/>
      <c r="L118" s="149"/>
      <c r="M118" s="59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</row>
    <row r="119" spans="1:84" s="17" customFormat="1" ht="30" customHeight="1" thickBot="1">
      <c r="A119" s="28"/>
      <c r="B119" s="28" t="s">
        <v>19</v>
      </c>
      <c r="C119" s="40">
        <v>1200</v>
      </c>
      <c r="D119" s="137">
        <f t="shared" si="18"/>
        <v>1140</v>
      </c>
      <c r="E119" s="330"/>
      <c r="F119" s="40">
        <f t="shared" si="11"/>
        <v>1080</v>
      </c>
      <c r="G119" s="40"/>
      <c r="H119" s="40">
        <f t="shared" si="14"/>
        <v>1020</v>
      </c>
      <c r="I119" s="40"/>
      <c r="J119" s="40">
        <f>SUM(C119*0.8)</f>
        <v>960</v>
      </c>
      <c r="K119" s="40"/>
      <c r="L119" s="149">
        <f t="shared" si="17"/>
        <v>0</v>
      </c>
      <c r="M119" s="59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</row>
    <row r="120" spans="1:84" s="17" customFormat="1" ht="30" customHeight="1" thickBot="1">
      <c r="A120" s="28"/>
      <c r="B120" s="48" t="s">
        <v>20</v>
      </c>
      <c r="C120" s="40">
        <v>1205</v>
      </c>
      <c r="D120" s="137">
        <f t="shared" si="18"/>
        <v>1144.75</v>
      </c>
      <c r="E120" s="330"/>
      <c r="F120" s="40">
        <f t="shared" si="11"/>
        <v>1084.5</v>
      </c>
      <c r="G120" s="40"/>
      <c r="H120" s="40">
        <f t="shared" si="14"/>
        <v>1024.25</v>
      </c>
      <c r="I120" s="40"/>
      <c r="J120" s="40">
        <f>SUM(C120*0.8)</f>
        <v>964</v>
      </c>
      <c r="K120" s="40"/>
      <c r="L120" s="149">
        <f t="shared" si="17"/>
        <v>0</v>
      </c>
      <c r="M120" s="59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</row>
    <row r="121" spans="1:84" s="17" customFormat="1" ht="30" customHeight="1" thickBot="1">
      <c r="A121" s="279" t="s">
        <v>122</v>
      </c>
      <c r="B121" s="279"/>
      <c r="C121" s="280"/>
      <c r="D121" s="280"/>
      <c r="E121" s="280"/>
      <c r="F121" s="280"/>
      <c r="G121" s="280"/>
      <c r="H121" s="280"/>
      <c r="I121" s="280"/>
      <c r="J121" s="280"/>
      <c r="K121" s="280"/>
      <c r="L121" s="280"/>
      <c r="M121" s="59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</row>
    <row r="122" spans="1:84" s="17" customFormat="1" ht="26.25" customHeight="1" thickBot="1">
      <c r="A122" s="54"/>
      <c r="B122" s="53" t="s">
        <v>138</v>
      </c>
      <c r="C122" s="40">
        <v>2562</v>
      </c>
      <c r="D122" s="212">
        <f>SUM(C122*0.95)</f>
        <v>2433.9</v>
      </c>
      <c r="E122" s="330"/>
      <c r="F122" s="40">
        <f t="shared" si="11"/>
        <v>2305.8</v>
      </c>
      <c r="G122" s="40"/>
      <c r="H122" s="40">
        <f t="shared" si="14"/>
        <v>2177.7</v>
      </c>
      <c r="I122" s="155"/>
      <c r="J122" s="40">
        <f>SUM(C122*0.8)</f>
        <v>2049.6</v>
      </c>
      <c r="K122" s="155"/>
      <c r="L122" s="149">
        <f t="shared" si="17"/>
        <v>0</v>
      </c>
      <c r="M122" s="59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</row>
    <row r="123" spans="1:84" s="17" customFormat="1" ht="26.25" customHeight="1" thickBot="1">
      <c r="A123" s="53"/>
      <c r="B123" s="53" t="s">
        <v>98</v>
      </c>
      <c r="C123" s="40">
        <v>1680</v>
      </c>
      <c r="D123" s="212">
        <f>SUM(C123*0.95)</f>
        <v>1596</v>
      </c>
      <c r="E123" s="330"/>
      <c r="F123" s="40">
        <f t="shared" si="11"/>
        <v>1512</v>
      </c>
      <c r="G123" s="40"/>
      <c r="H123" s="40">
        <f t="shared" si="14"/>
        <v>1428</v>
      </c>
      <c r="I123" s="40"/>
      <c r="J123" s="40">
        <f>SUM(C123*0.8)</f>
        <v>1344</v>
      </c>
      <c r="K123" s="40"/>
      <c r="L123" s="149">
        <f t="shared" si="17"/>
        <v>0</v>
      </c>
      <c r="M123" s="59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</row>
    <row r="124" spans="1:84" s="17" customFormat="1" ht="26.25" customHeight="1" thickBot="1">
      <c r="A124" s="53"/>
      <c r="B124" s="53" t="s">
        <v>99</v>
      </c>
      <c r="C124" s="40">
        <v>1260</v>
      </c>
      <c r="D124" s="212">
        <f>SUM(C124*0.95)</f>
        <v>1197</v>
      </c>
      <c r="E124" s="330"/>
      <c r="F124" s="40">
        <f t="shared" si="11"/>
        <v>1134</v>
      </c>
      <c r="G124" s="40"/>
      <c r="H124" s="40">
        <f t="shared" si="14"/>
        <v>1071</v>
      </c>
      <c r="I124" s="40"/>
      <c r="J124" s="40">
        <f>SUM(C124*0.8)</f>
        <v>1008</v>
      </c>
      <c r="K124" s="40"/>
      <c r="L124" s="149">
        <f t="shared" si="17"/>
        <v>0</v>
      </c>
      <c r="M124" s="59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</row>
    <row r="125" spans="1:84" s="17" customFormat="1" ht="30" customHeight="1" thickBot="1">
      <c r="A125" s="53"/>
      <c r="B125" s="53" t="s">
        <v>100</v>
      </c>
      <c r="C125" s="40">
        <v>380</v>
      </c>
      <c r="D125" s="212">
        <v>380</v>
      </c>
      <c r="E125" s="330"/>
      <c r="F125" s="40">
        <v>380</v>
      </c>
      <c r="G125" s="40"/>
      <c r="H125" s="40">
        <f>SUM(C125*0.85)</f>
        <v>323</v>
      </c>
      <c r="I125" s="40"/>
      <c r="J125" s="40">
        <f>SUM(C125*0.8)</f>
        <v>304</v>
      </c>
      <c r="K125" s="40"/>
      <c r="L125" s="149">
        <f t="shared" si="17"/>
        <v>0</v>
      </c>
      <c r="M125" s="59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</row>
    <row r="126" spans="1:84" s="17" customFormat="1" ht="30" customHeight="1">
      <c r="A126" s="311" t="s">
        <v>123</v>
      </c>
      <c r="B126" s="311"/>
      <c r="C126" s="312"/>
      <c r="D126" s="312"/>
      <c r="E126" s="312"/>
      <c r="F126" s="312"/>
      <c r="G126" s="312"/>
      <c r="H126" s="312"/>
      <c r="I126" s="312"/>
      <c r="J126" s="312"/>
      <c r="K126" s="312"/>
      <c r="L126" s="312"/>
      <c r="M126" s="59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</row>
    <row r="127" spans="1:84" s="17" customFormat="1" ht="30" customHeight="1" thickBot="1">
      <c r="A127" s="98"/>
      <c r="B127" s="72" t="s">
        <v>72</v>
      </c>
      <c r="C127" s="138"/>
      <c r="D127" s="138"/>
      <c r="E127" s="333"/>
      <c r="F127" s="138"/>
      <c r="G127" s="138"/>
      <c r="H127" s="138"/>
      <c r="I127" s="138"/>
      <c r="J127" s="138"/>
      <c r="K127" s="138"/>
      <c r="L127" s="152"/>
      <c r="M127" s="59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</row>
    <row r="128" spans="1:84" s="17" customFormat="1" ht="30" customHeight="1">
      <c r="A128" s="262" t="s">
        <v>81</v>
      </c>
      <c r="B128" s="263"/>
      <c r="C128" s="239">
        <v>8048</v>
      </c>
      <c r="D128" s="239">
        <f>SUM(C128*0.95)</f>
        <v>7645.599999999999</v>
      </c>
      <c r="E128" s="337"/>
      <c r="F128" s="239">
        <f t="shared" si="11"/>
        <v>7243.2</v>
      </c>
      <c r="G128" s="239"/>
      <c r="H128" s="267">
        <f t="shared" si="14"/>
        <v>6840.8</v>
      </c>
      <c r="I128" s="253"/>
      <c r="J128" s="264">
        <f aca="true" t="shared" si="19" ref="J128:J143">SUM(C128*0.8)</f>
        <v>6438.400000000001</v>
      </c>
      <c r="K128" s="253"/>
      <c r="L128" s="252">
        <f>SUM(F128*G128+H128*I128+J128*K128+D128*E128)</f>
        <v>0</v>
      </c>
      <c r="M128" s="70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</row>
    <row r="129" spans="1:84" s="17" customFormat="1" ht="30" customHeight="1">
      <c r="A129" s="1"/>
      <c r="B129" s="55" t="s">
        <v>67</v>
      </c>
      <c r="C129" s="240"/>
      <c r="D129" s="248">
        <f>SUM(A129*0.9)</f>
        <v>0</v>
      </c>
      <c r="E129" s="338"/>
      <c r="F129" s="248">
        <f t="shared" si="11"/>
        <v>0</v>
      </c>
      <c r="G129" s="248"/>
      <c r="H129" s="223">
        <f t="shared" si="14"/>
        <v>0</v>
      </c>
      <c r="I129" s="254"/>
      <c r="J129" s="265">
        <f t="shared" si="19"/>
        <v>0</v>
      </c>
      <c r="K129" s="254"/>
      <c r="L129" s="258">
        <f aca="true" t="shared" si="20" ref="L103:L146">SUM(F129*G129+H129*I129+J129*K129)</f>
        <v>0</v>
      </c>
      <c r="M129" s="70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</row>
    <row r="130" spans="1:84" s="17" customFormat="1" ht="30" customHeight="1">
      <c r="A130" s="1"/>
      <c r="B130" s="48" t="s">
        <v>21</v>
      </c>
      <c r="C130" s="240"/>
      <c r="D130" s="248">
        <f>SUM(A130*0.9)</f>
        <v>0</v>
      </c>
      <c r="E130" s="338"/>
      <c r="F130" s="248">
        <f t="shared" si="11"/>
        <v>0</v>
      </c>
      <c r="G130" s="248"/>
      <c r="H130" s="223">
        <f t="shared" si="14"/>
        <v>0</v>
      </c>
      <c r="I130" s="254"/>
      <c r="J130" s="265">
        <f t="shared" si="19"/>
        <v>0</v>
      </c>
      <c r="K130" s="254"/>
      <c r="L130" s="258">
        <f t="shared" si="20"/>
        <v>0</v>
      </c>
      <c r="M130" s="70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</row>
    <row r="131" spans="1:84" s="17" customFormat="1" ht="30" customHeight="1" thickBot="1">
      <c r="A131" s="99"/>
      <c r="B131" s="100" t="s">
        <v>50</v>
      </c>
      <c r="C131" s="241"/>
      <c r="D131" s="249">
        <f>SUM(A131*0.9)</f>
        <v>0</v>
      </c>
      <c r="E131" s="339"/>
      <c r="F131" s="249">
        <f t="shared" si="11"/>
        <v>0</v>
      </c>
      <c r="G131" s="249"/>
      <c r="H131" s="285">
        <f t="shared" si="14"/>
        <v>0</v>
      </c>
      <c r="I131" s="255"/>
      <c r="J131" s="266">
        <f t="shared" si="19"/>
        <v>0</v>
      </c>
      <c r="K131" s="255"/>
      <c r="L131" s="259">
        <f t="shared" si="20"/>
        <v>0</v>
      </c>
      <c r="M131" s="70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</row>
    <row r="132" spans="1:84" s="17" customFormat="1" ht="30" customHeight="1">
      <c r="A132" s="101"/>
      <c r="B132" s="104" t="s">
        <v>113</v>
      </c>
      <c r="C132" s="242">
        <v>6270</v>
      </c>
      <c r="D132" s="239">
        <f>SUM(C132*0.95)</f>
        <v>5956.5</v>
      </c>
      <c r="E132" s="340"/>
      <c r="F132" s="242">
        <f>SUM(C132*0.9)</f>
        <v>5643</v>
      </c>
      <c r="G132" s="247"/>
      <c r="H132" s="267">
        <f t="shared" si="14"/>
        <v>5329.5</v>
      </c>
      <c r="I132" s="253"/>
      <c r="J132" s="264">
        <f t="shared" si="19"/>
        <v>5016</v>
      </c>
      <c r="K132" s="253"/>
      <c r="L132" s="252">
        <f>SUM(F132*G132+H132*I132+J132*K132+D132*E132)</f>
        <v>0</v>
      </c>
      <c r="M132" s="70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</row>
    <row r="133" spans="1:84" s="17" customFormat="1" ht="30" customHeight="1">
      <c r="A133" s="102"/>
      <c r="B133" s="105" t="s">
        <v>67</v>
      </c>
      <c r="C133" s="243"/>
      <c r="D133" s="248">
        <f>SUM(A133*0.9)</f>
        <v>0</v>
      </c>
      <c r="E133" s="338"/>
      <c r="F133" s="243">
        <f t="shared" si="11"/>
        <v>0</v>
      </c>
      <c r="G133" s="248"/>
      <c r="H133" s="248">
        <f t="shared" si="14"/>
        <v>0</v>
      </c>
      <c r="I133" s="254"/>
      <c r="J133" s="254">
        <f t="shared" si="19"/>
        <v>0</v>
      </c>
      <c r="K133" s="254"/>
      <c r="L133" s="258">
        <f t="shared" si="20"/>
        <v>0</v>
      </c>
      <c r="M133" s="70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</row>
    <row r="134" spans="1:84" s="17" customFormat="1" ht="30" customHeight="1">
      <c r="A134" s="102"/>
      <c r="B134" s="106" t="s">
        <v>68</v>
      </c>
      <c r="C134" s="243"/>
      <c r="D134" s="248">
        <f>SUM(A134*0.9)</f>
        <v>0</v>
      </c>
      <c r="E134" s="338"/>
      <c r="F134" s="243">
        <f t="shared" si="11"/>
        <v>0</v>
      </c>
      <c r="G134" s="248"/>
      <c r="H134" s="248">
        <f t="shared" si="14"/>
        <v>0</v>
      </c>
      <c r="I134" s="254"/>
      <c r="J134" s="254">
        <f t="shared" si="19"/>
        <v>0</v>
      </c>
      <c r="K134" s="254"/>
      <c r="L134" s="258">
        <f t="shared" si="20"/>
        <v>0</v>
      </c>
      <c r="M134" s="70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</row>
    <row r="135" spans="1:84" s="17" customFormat="1" ht="30" customHeight="1" thickBot="1">
      <c r="A135" s="102"/>
      <c r="B135" s="34" t="s">
        <v>106</v>
      </c>
      <c r="C135" s="244"/>
      <c r="D135" s="249">
        <f>SUM(A135*0.9)</f>
        <v>0</v>
      </c>
      <c r="E135" s="339"/>
      <c r="F135" s="244">
        <f t="shared" si="11"/>
        <v>0</v>
      </c>
      <c r="G135" s="249"/>
      <c r="H135" s="249">
        <f t="shared" si="14"/>
        <v>0</v>
      </c>
      <c r="I135" s="255"/>
      <c r="J135" s="255">
        <f t="shared" si="19"/>
        <v>0</v>
      </c>
      <c r="K135" s="255"/>
      <c r="L135" s="259">
        <f t="shared" si="20"/>
        <v>0</v>
      </c>
      <c r="M135" s="70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</row>
    <row r="136" spans="1:84" s="17" customFormat="1" ht="30" customHeight="1">
      <c r="A136" s="43"/>
      <c r="B136" s="103" t="s">
        <v>67</v>
      </c>
      <c r="C136" s="18">
        <v>2660</v>
      </c>
      <c r="D136" s="18">
        <f>SUM(C136*0.95)</f>
        <v>2527</v>
      </c>
      <c r="E136" s="329"/>
      <c r="F136" s="18">
        <f t="shared" si="11"/>
        <v>2394</v>
      </c>
      <c r="G136" s="18"/>
      <c r="H136" s="18">
        <f t="shared" si="14"/>
        <v>2261</v>
      </c>
      <c r="I136" s="18"/>
      <c r="J136" s="18">
        <f t="shared" si="19"/>
        <v>2128</v>
      </c>
      <c r="K136" s="18"/>
      <c r="L136" s="150">
        <f>SUM(F136*G136+H136*I136+J136*K136+D136*E136)</f>
        <v>0</v>
      </c>
      <c r="M136" s="59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</row>
    <row r="137" spans="1:84" s="17" customFormat="1" ht="30" customHeight="1">
      <c r="A137" s="43"/>
      <c r="B137" s="55" t="s">
        <v>68</v>
      </c>
      <c r="C137" s="40">
        <v>2783</v>
      </c>
      <c r="D137" s="18">
        <f>SUM(C137*0.95)</f>
        <v>2643.85</v>
      </c>
      <c r="E137" s="330"/>
      <c r="F137" s="40">
        <f t="shared" si="11"/>
        <v>2504.7000000000003</v>
      </c>
      <c r="G137" s="40"/>
      <c r="H137" s="40">
        <f t="shared" si="14"/>
        <v>2365.5499999999997</v>
      </c>
      <c r="I137" s="40"/>
      <c r="J137" s="40">
        <f t="shared" si="19"/>
        <v>2226.4</v>
      </c>
      <c r="K137" s="40"/>
      <c r="L137" s="150">
        <f>SUM(F137*G137+H137*I137+J137*K137+D137*E137)</f>
        <v>0</v>
      </c>
      <c r="M137" s="59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</row>
    <row r="138" spans="1:84" s="17" customFormat="1" ht="30" customHeight="1">
      <c r="A138" s="53"/>
      <c r="B138" s="48" t="s">
        <v>21</v>
      </c>
      <c r="C138" s="40">
        <v>3920</v>
      </c>
      <c r="D138" s="18">
        <f>SUM(C138*0.95)</f>
        <v>3724</v>
      </c>
      <c r="E138" s="330"/>
      <c r="F138" s="40">
        <f t="shared" si="11"/>
        <v>3528</v>
      </c>
      <c r="G138" s="40"/>
      <c r="H138" s="40">
        <f t="shared" si="14"/>
        <v>3332</v>
      </c>
      <c r="I138" s="40"/>
      <c r="J138" s="40">
        <f t="shared" si="19"/>
        <v>3136</v>
      </c>
      <c r="K138" s="40"/>
      <c r="L138" s="150">
        <f>SUM(F138*G138+H138*I138+J138*K138+D138*E138)</f>
        <v>0</v>
      </c>
      <c r="M138" s="59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</row>
    <row r="139" spans="1:84" s="17" customFormat="1" ht="30" customHeight="1">
      <c r="A139" s="53"/>
      <c r="B139" s="48" t="s">
        <v>51</v>
      </c>
      <c r="C139" s="40">
        <v>360</v>
      </c>
      <c r="D139" s="18">
        <f>SUM(C139*0.95)</f>
        <v>342</v>
      </c>
      <c r="E139" s="330"/>
      <c r="F139" s="40">
        <f t="shared" si="11"/>
        <v>324</v>
      </c>
      <c r="G139" s="40"/>
      <c r="H139" s="40">
        <f t="shared" si="14"/>
        <v>306</v>
      </c>
      <c r="I139" s="40"/>
      <c r="J139" s="40">
        <f t="shared" si="19"/>
        <v>288</v>
      </c>
      <c r="K139" s="40"/>
      <c r="L139" s="150">
        <f>SUM(F139*G139+H139*I139+J139*K139+D139*E139)</f>
        <v>0</v>
      </c>
      <c r="M139" s="59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</row>
    <row r="140" spans="1:84" s="17" customFormat="1" ht="30" customHeight="1">
      <c r="A140" s="53"/>
      <c r="B140" s="48" t="s">
        <v>50</v>
      </c>
      <c r="C140" s="40">
        <v>2050</v>
      </c>
      <c r="D140" s="18">
        <f>SUM(C140*0.95)</f>
        <v>1947.5</v>
      </c>
      <c r="E140" s="330"/>
      <c r="F140" s="40">
        <f t="shared" si="11"/>
        <v>1845</v>
      </c>
      <c r="G140" s="40"/>
      <c r="H140" s="40">
        <f t="shared" si="14"/>
        <v>1742.5</v>
      </c>
      <c r="I140" s="40"/>
      <c r="J140" s="40">
        <f t="shared" si="19"/>
        <v>1640</v>
      </c>
      <c r="K140" s="40"/>
      <c r="L140" s="150">
        <f>SUM(F140*G140+H140*I140+J140*K140+D140*E140)</f>
        <v>0</v>
      </c>
      <c r="M140" s="59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</row>
    <row r="141" spans="1:84" s="17" customFormat="1" ht="30" customHeight="1" thickBot="1">
      <c r="A141" s="53"/>
      <c r="B141" s="55" t="s">
        <v>106</v>
      </c>
      <c r="C141" s="31">
        <v>1334</v>
      </c>
      <c r="D141" s="18">
        <f>SUM(C141*0.95)</f>
        <v>1267.3</v>
      </c>
      <c r="E141" s="336"/>
      <c r="F141" s="31">
        <f t="shared" si="11"/>
        <v>1200.6000000000001</v>
      </c>
      <c r="G141" s="31"/>
      <c r="H141" s="31">
        <f t="shared" si="14"/>
        <v>1133.8999999999999</v>
      </c>
      <c r="I141" s="31"/>
      <c r="J141" s="31">
        <f t="shared" si="19"/>
        <v>1067.2</v>
      </c>
      <c r="K141" s="31"/>
      <c r="L141" s="150">
        <f>SUM(F141*G141+H141*I141+J141*K141+D141*E141)</f>
        <v>0</v>
      </c>
      <c r="M141" s="59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</row>
    <row r="142" spans="1:84" s="17" customFormat="1" ht="25.5" customHeight="1" hidden="1" thickBot="1">
      <c r="A142" s="107"/>
      <c r="B142" s="108" t="s">
        <v>127</v>
      </c>
      <c r="C142" s="38">
        <v>662</v>
      </c>
      <c r="D142" s="38">
        <f>SUM(A142*0.9)</f>
        <v>0</v>
      </c>
      <c r="E142" s="348"/>
      <c r="F142" s="38">
        <f>SUM(C142*0.9)</f>
        <v>595.8000000000001</v>
      </c>
      <c r="G142" s="38"/>
      <c r="H142" s="38">
        <f>SUM(C142*0.85)</f>
        <v>562.6999999999999</v>
      </c>
      <c r="I142" s="38"/>
      <c r="J142" s="38">
        <f>SUM(C142*0.8)</f>
        <v>529.6</v>
      </c>
      <c r="K142" s="38"/>
      <c r="L142" s="152">
        <f t="shared" si="20"/>
        <v>0</v>
      </c>
      <c r="M142" s="59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</row>
    <row r="143" spans="1:84" s="17" customFormat="1" ht="20.25" customHeight="1">
      <c r="A143" s="277" t="s">
        <v>111</v>
      </c>
      <c r="B143" s="278"/>
      <c r="C143" s="239">
        <v>3890</v>
      </c>
      <c r="D143" s="239">
        <f>SUM(C143*0.95)</f>
        <v>3695.5</v>
      </c>
      <c r="E143" s="337"/>
      <c r="F143" s="239">
        <f t="shared" si="11"/>
        <v>3501</v>
      </c>
      <c r="G143" s="239"/>
      <c r="H143" s="239">
        <f t="shared" si="14"/>
        <v>3306.5</v>
      </c>
      <c r="I143" s="239"/>
      <c r="J143" s="239">
        <f t="shared" si="19"/>
        <v>3112</v>
      </c>
      <c r="K143" s="239"/>
      <c r="L143" s="252">
        <f>SUM(F143*G143+H143*I143+J143*K143+D143*E143)</f>
        <v>0</v>
      </c>
      <c r="M143" s="70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</row>
    <row r="144" spans="1:84" s="17" customFormat="1" ht="20.25" customHeight="1">
      <c r="A144" s="3"/>
      <c r="B144" s="53" t="s">
        <v>22</v>
      </c>
      <c r="C144" s="240"/>
      <c r="D144" s="248"/>
      <c r="E144" s="338"/>
      <c r="F144" s="248"/>
      <c r="G144" s="248"/>
      <c r="H144" s="248"/>
      <c r="I144" s="248"/>
      <c r="J144" s="248"/>
      <c r="K144" s="248"/>
      <c r="L144" s="258">
        <f t="shared" si="20"/>
        <v>0</v>
      </c>
      <c r="M144" s="70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</row>
    <row r="145" spans="1:84" s="17" customFormat="1" ht="20.25" customHeight="1">
      <c r="A145" s="3"/>
      <c r="B145" s="53" t="s">
        <v>152</v>
      </c>
      <c r="C145" s="240"/>
      <c r="D145" s="248"/>
      <c r="E145" s="338"/>
      <c r="F145" s="248"/>
      <c r="G145" s="248"/>
      <c r="H145" s="248"/>
      <c r="I145" s="248"/>
      <c r="J145" s="248"/>
      <c r="K145" s="248"/>
      <c r="L145" s="258">
        <f t="shared" si="20"/>
        <v>0</v>
      </c>
      <c r="M145" s="70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</row>
    <row r="146" spans="1:84" s="17" customFormat="1" ht="24" customHeight="1" thickBot="1">
      <c r="A146" s="4"/>
      <c r="B146" s="109" t="s">
        <v>23</v>
      </c>
      <c r="C146" s="241"/>
      <c r="D146" s="249"/>
      <c r="E146" s="339"/>
      <c r="F146" s="249"/>
      <c r="G146" s="249"/>
      <c r="H146" s="249"/>
      <c r="I146" s="249"/>
      <c r="J146" s="249"/>
      <c r="K146" s="249"/>
      <c r="L146" s="259">
        <f t="shared" si="20"/>
        <v>0</v>
      </c>
      <c r="M146" s="70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</row>
    <row r="147" spans="1:84" s="17" customFormat="1" ht="30" customHeight="1">
      <c r="A147" s="74"/>
      <c r="B147" s="35" t="s">
        <v>22</v>
      </c>
      <c r="C147" s="30">
        <v>1130</v>
      </c>
      <c r="D147" s="30">
        <f>SUM(C147*0.95)</f>
        <v>1073.5</v>
      </c>
      <c r="E147" s="349"/>
      <c r="F147" s="30">
        <f>SUM(C147*0.9)</f>
        <v>1017</v>
      </c>
      <c r="G147" s="30"/>
      <c r="H147" s="30">
        <f t="shared" si="14"/>
        <v>960.5</v>
      </c>
      <c r="I147" s="176"/>
      <c r="J147" s="177">
        <f>SUM(C147*0.8)</f>
        <v>904</v>
      </c>
      <c r="K147" s="176"/>
      <c r="L147" s="178">
        <f>SUM(F147*G147+H147*I147+J147*K147+D147*E147)</f>
        <v>0</v>
      </c>
      <c r="M147" s="59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</row>
    <row r="148" spans="1:84" s="17" customFormat="1" ht="30" customHeight="1">
      <c r="A148" s="28"/>
      <c r="B148" s="48" t="s">
        <v>152</v>
      </c>
      <c r="C148" s="31">
        <v>1220</v>
      </c>
      <c r="D148" s="30">
        <f>SUM(C148*0.95)</f>
        <v>1159</v>
      </c>
      <c r="E148" s="336"/>
      <c r="F148" s="31">
        <f>SUM(C148*0.9)</f>
        <v>1098</v>
      </c>
      <c r="G148" s="31"/>
      <c r="H148" s="31">
        <f t="shared" si="14"/>
        <v>1037</v>
      </c>
      <c r="I148" s="158"/>
      <c r="J148" s="179">
        <f>SUM(C148*0.8)</f>
        <v>976</v>
      </c>
      <c r="K148" s="158"/>
      <c r="L148" s="178">
        <f>SUM(F148*G148+H148*I148+J148*K148+D148*E148)</f>
        <v>0</v>
      </c>
      <c r="M148" s="59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</row>
    <row r="149" spans="1:84" s="17" customFormat="1" ht="30" customHeight="1">
      <c r="A149" s="28"/>
      <c r="B149" s="48" t="s">
        <v>23</v>
      </c>
      <c r="C149" s="31">
        <v>1617</v>
      </c>
      <c r="D149" s="30">
        <f>SUM(C149*0.95)</f>
        <v>1536.1499999999999</v>
      </c>
      <c r="E149" s="336"/>
      <c r="F149" s="31">
        <f>SUM(C149*0.9)</f>
        <v>1455.3</v>
      </c>
      <c r="G149" s="31"/>
      <c r="H149" s="31">
        <f t="shared" si="14"/>
        <v>1374.45</v>
      </c>
      <c r="I149" s="158"/>
      <c r="J149" s="179">
        <f>SUM(C149*0.8)</f>
        <v>1293.6000000000001</v>
      </c>
      <c r="K149" s="158"/>
      <c r="L149" s="178">
        <f>SUM(F149*G149+H149*I149+J149*K149+D149*E149)</f>
        <v>0</v>
      </c>
      <c r="M149" s="59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</row>
    <row r="150" spans="1:84" s="17" customFormat="1" ht="24" customHeight="1">
      <c r="A150" s="308" t="s">
        <v>172</v>
      </c>
      <c r="B150" s="308"/>
      <c r="C150" s="309"/>
      <c r="D150" s="309"/>
      <c r="E150" s="309"/>
      <c r="F150" s="309"/>
      <c r="G150" s="309"/>
      <c r="H150" s="309"/>
      <c r="I150" s="309"/>
      <c r="J150" s="309"/>
      <c r="K150" s="309"/>
      <c r="L150" s="309"/>
      <c r="M150" s="59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</row>
    <row r="151" spans="1:84" s="17" customFormat="1" ht="28.5" customHeight="1" thickBot="1">
      <c r="A151" s="111"/>
      <c r="B151" s="112" t="s">
        <v>73</v>
      </c>
      <c r="C151" s="138"/>
      <c r="D151" s="138"/>
      <c r="E151" s="333"/>
      <c r="F151" s="138"/>
      <c r="G151" s="138"/>
      <c r="H151" s="138"/>
      <c r="I151" s="138"/>
      <c r="J151" s="138"/>
      <c r="K151" s="138"/>
      <c r="L151" s="152"/>
      <c r="M151" s="59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</row>
    <row r="152" spans="1:84" s="17" customFormat="1" ht="27.75" customHeight="1" thickBot="1">
      <c r="A152" s="281" t="s">
        <v>82</v>
      </c>
      <c r="B152" s="282"/>
      <c r="C152" s="137">
        <v>7530</v>
      </c>
      <c r="D152" s="137">
        <f>SUM(C152*0.95)</f>
        <v>7153.5</v>
      </c>
      <c r="E152" s="328"/>
      <c r="F152" s="137">
        <f aca="true" t="shared" si="21" ref="F152:F157">SUM(C152*0.9)</f>
        <v>6777</v>
      </c>
      <c r="G152" s="137"/>
      <c r="H152" s="137">
        <f t="shared" si="14"/>
        <v>6400.5</v>
      </c>
      <c r="I152" s="137"/>
      <c r="J152" s="137">
        <f aca="true" t="shared" si="22" ref="J152:J157">SUM(C152*0.8)</f>
        <v>6024</v>
      </c>
      <c r="K152" s="137"/>
      <c r="L152" s="149">
        <f>SUM(F152*G152+H152*I152+J152*K152+D152*E152)</f>
        <v>0</v>
      </c>
      <c r="M152" s="70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</row>
    <row r="153" spans="1:84" s="17" customFormat="1" ht="27.75" customHeight="1" thickBot="1">
      <c r="A153" s="12"/>
      <c r="B153" s="114" t="s">
        <v>24</v>
      </c>
      <c r="C153" s="142">
        <v>1192</v>
      </c>
      <c r="D153" s="137">
        <f>SUM(C153*0.95)</f>
        <v>1132.3999999999999</v>
      </c>
      <c r="E153" s="346"/>
      <c r="F153" s="142">
        <f t="shared" si="21"/>
        <v>1072.8</v>
      </c>
      <c r="G153" s="142"/>
      <c r="H153" s="142">
        <f t="shared" si="14"/>
        <v>1013.1999999999999</v>
      </c>
      <c r="I153" s="142"/>
      <c r="J153" s="142">
        <f t="shared" si="22"/>
        <v>953.6</v>
      </c>
      <c r="K153" s="142"/>
      <c r="L153" s="149">
        <f aca="true" t="shared" si="23" ref="L153:L158">SUM(F153*G153+H153*I153+J153*K153+D153*E153)</f>
        <v>0</v>
      </c>
      <c r="M153" s="70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</row>
    <row r="154" spans="1:84" s="17" customFormat="1" ht="27.75" customHeight="1" thickBot="1">
      <c r="A154" s="13"/>
      <c r="B154" s="9" t="s">
        <v>150</v>
      </c>
      <c r="C154" s="40">
        <v>1496</v>
      </c>
      <c r="D154" s="137">
        <f>SUM(C154*0.95)</f>
        <v>1421.2</v>
      </c>
      <c r="E154" s="330"/>
      <c r="F154" s="40">
        <f t="shared" si="21"/>
        <v>1346.4</v>
      </c>
      <c r="G154" s="40"/>
      <c r="H154" s="40">
        <f t="shared" si="14"/>
        <v>1271.6</v>
      </c>
      <c r="I154" s="40"/>
      <c r="J154" s="40">
        <f t="shared" si="22"/>
        <v>1196.8</v>
      </c>
      <c r="K154" s="40"/>
      <c r="L154" s="149">
        <f t="shared" si="23"/>
        <v>0</v>
      </c>
      <c r="M154" s="70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</row>
    <row r="155" spans="1:84" s="17" customFormat="1" ht="27.75" customHeight="1" thickBot="1">
      <c r="A155" s="13"/>
      <c r="B155" s="2" t="s">
        <v>25</v>
      </c>
      <c r="C155" s="40">
        <v>2188</v>
      </c>
      <c r="D155" s="137">
        <f>SUM(C155*0.95)</f>
        <v>2078.6</v>
      </c>
      <c r="E155" s="330"/>
      <c r="F155" s="40">
        <f t="shared" si="21"/>
        <v>1969.2</v>
      </c>
      <c r="G155" s="40"/>
      <c r="H155" s="40">
        <f t="shared" si="14"/>
        <v>1859.8</v>
      </c>
      <c r="I155" s="40"/>
      <c r="J155" s="40">
        <f t="shared" si="22"/>
        <v>1750.4</v>
      </c>
      <c r="K155" s="40"/>
      <c r="L155" s="149">
        <f t="shared" si="23"/>
        <v>0</v>
      </c>
      <c r="M155" s="70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</row>
    <row r="156" spans="1:84" s="17" customFormat="1" ht="27.75" customHeight="1" thickBot="1">
      <c r="A156" s="13"/>
      <c r="B156" s="2" t="s">
        <v>101</v>
      </c>
      <c r="C156" s="40">
        <v>1710</v>
      </c>
      <c r="D156" s="137">
        <f>SUM(C156*0.95)</f>
        <v>1624.5</v>
      </c>
      <c r="E156" s="330"/>
      <c r="F156" s="40">
        <f t="shared" si="21"/>
        <v>1539</v>
      </c>
      <c r="G156" s="40"/>
      <c r="H156" s="40">
        <f t="shared" si="14"/>
        <v>1453.5</v>
      </c>
      <c r="I156" s="40"/>
      <c r="J156" s="40">
        <f t="shared" si="22"/>
        <v>1368</v>
      </c>
      <c r="K156" s="40"/>
      <c r="L156" s="149">
        <f t="shared" si="23"/>
        <v>0</v>
      </c>
      <c r="M156" s="70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</row>
    <row r="157" spans="1:84" s="17" customFormat="1" ht="27.75" customHeight="1" thickBot="1">
      <c r="A157" s="13"/>
      <c r="B157" s="16" t="s">
        <v>26</v>
      </c>
      <c r="C157" s="143">
        <v>1608</v>
      </c>
      <c r="D157" s="137">
        <f>SUM(C157*0.95)</f>
        <v>1527.6</v>
      </c>
      <c r="E157" s="347"/>
      <c r="F157" s="143">
        <f t="shared" si="21"/>
        <v>1447.2</v>
      </c>
      <c r="G157" s="143"/>
      <c r="H157" s="143">
        <f t="shared" si="14"/>
        <v>1366.8</v>
      </c>
      <c r="I157" s="143"/>
      <c r="J157" s="143">
        <f t="shared" si="22"/>
        <v>1286.4</v>
      </c>
      <c r="K157" s="143"/>
      <c r="L157" s="149">
        <f t="shared" si="23"/>
        <v>0</v>
      </c>
      <c r="M157" s="70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</row>
    <row r="158" spans="1:84" s="17" customFormat="1" ht="27.75" customHeight="1" thickBot="1">
      <c r="A158" s="28"/>
      <c r="B158" s="113" t="s">
        <v>52</v>
      </c>
      <c r="C158" s="18">
        <v>400</v>
      </c>
      <c r="D158" s="18">
        <v>400</v>
      </c>
      <c r="E158" s="329"/>
      <c r="F158" s="18">
        <v>400</v>
      </c>
      <c r="G158" s="18"/>
      <c r="H158" s="18">
        <v>400</v>
      </c>
      <c r="I158" s="18"/>
      <c r="J158" s="18">
        <v>360</v>
      </c>
      <c r="K158" s="18"/>
      <c r="L158" s="149">
        <f t="shared" si="23"/>
        <v>0</v>
      </c>
      <c r="M158" s="59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</row>
    <row r="159" spans="1:84" s="17" customFormat="1" ht="26.25" customHeight="1" thickBot="1">
      <c r="A159" s="76"/>
      <c r="B159" s="115" t="s">
        <v>74</v>
      </c>
      <c r="C159" s="138"/>
      <c r="D159" s="138"/>
      <c r="E159" s="333"/>
      <c r="F159" s="138"/>
      <c r="G159" s="138"/>
      <c r="H159" s="138"/>
      <c r="I159" s="138"/>
      <c r="J159" s="138"/>
      <c r="K159" s="138"/>
      <c r="L159" s="152"/>
      <c r="M159" s="59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</row>
    <row r="160" spans="1:84" s="17" customFormat="1" ht="26.25" customHeight="1">
      <c r="A160" s="262" t="s">
        <v>112</v>
      </c>
      <c r="B160" s="263"/>
      <c r="C160" s="233">
        <v>3890</v>
      </c>
      <c r="D160" s="233">
        <f>SUM(C160*0.95)</f>
        <v>3695.5</v>
      </c>
      <c r="E160" s="350"/>
      <c r="F160" s="233">
        <f>SUM(C160*0.9)</f>
        <v>3501</v>
      </c>
      <c r="G160" s="233"/>
      <c r="H160" s="233">
        <f>SUM(C160*0.85)</f>
        <v>3306.5</v>
      </c>
      <c r="I160" s="233"/>
      <c r="J160" s="233">
        <f>SUM(C160*0.8)</f>
        <v>3112</v>
      </c>
      <c r="K160" s="233"/>
      <c r="L160" s="252">
        <f>SUM(F160*G160+H160*I160+J160*K160+D160*E160)</f>
        <v>0</v>
      </c>
      <c r="M160" s="70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</row>
    <row r="161" spans="1:84" s="17" customFormat="1" ht="26.25" customHeight="1">
      <c r="A161" s="5"/>
      <c r="B161" s="28" t="s">
        <v>27</v>
      </c>
      <c r="C161" s="234"/>
      <c r="D161" s="293"/>
      <c r="E161" s="351"/>
      <c r="F161" s="293"/>
      <c r="G161" s="293"/>
      <c r="H161" s="293"/>
      <c r="I161" s="293"/>
      <c r="J161" s="293"/>
      <c r="K161" s="293"/>
      <c r="L161" s="258">
        <f>SUM(F161*G161+H161*I161+J161*K161)</f>
        <v>0</v>
      </c>
      <c r="M161" s="70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</row>
    <row r="162" spans="1:84" s="17" customFormat="1" ht="26.25" customHeight="1">
      <c r="A162" s="5"/>
      <c r="B162" s="48" t="s">
        <v>151</v>
      </c>
      <c r="C162" s="234"/>
      <c r="D162" s="293"/>
      <c r="E162" s="351"/>
      <c r="F162" s="293"/>
      <c r="G162" s="293"/>
      <c r="H162" s="293"/>
      <c r="I162" s="293"/>
      <c r="J162" s="293"/>
      <c r="K162" s="293"/>
      <c r="L162" s="258">
        <f>SUM(F162*G162+H162*I162+J162*K162)</f>
        <v>0</v>
      </c>
      <c r="M162" s="70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</row>
    <row r="163" spans="1:84" s="17" customFormat="1" ht="33.75" customHeight="1" thickBot="1">
      <c r="A163" s="6"/>
      <c r="B163" s="91" t="s">
        <v>28</v>
      </c>
      <c r="C163" s="235"/>
      <c r="D163" s="294"/>
      <c r="E163" s="352"/>
      <c r="F163" s="294"/>
      <c r="G163" s="294"/>
      <c r="H163" s="294"/>
      <c r="I163" s="294"/>
      <c r="J163" s="294"/>
      <c r="K163" s="294"/>
      <c r="L163" s="259">
        <f>SUM(F163*G163+H163*I163+J163*K163)</f>
        <v>0</v>
      </c>
      <c r="M163" s="70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</row>
    <row r="164" spans="1:84" s="17" customFormat="1" ht="31.5" customHeight="1">
      <c r="A164" s="318" t="s">
        <v>124</v>
      </c>
      <c r="B164" s="318"/>
      <c r="C164" s="319"/>
      <c r="D164" s="319"/>
      <c r="E164" s="319"/>
      <c r="F164" s="319"/>
      <c r="G164" s="319"/>
      <c r="H164" s="319"/>
      <c r="I164" s="319"/>
      <c r="J164" s="319"/>
      <c r="K164" s="319"/>
      <c r="L164" s="319"/>
      <c r="M164" s="59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</row>
    <row r="165" spans="1:84" s="17" customFormat="1" ht="31.5" customHeight="1" thickBot="1">
      <c r="A165" s="126"/>
      <c r="B165" s="72" t="s">
        <v>75</v>
      </c>
      <c r="C165" s="144"/>
      <c r="D165" s="144"/>
      <c r="E165" s="141"/>
      <c r="F165" s="144"/>
      <c r="G165" s="144"/>
      <c r="H165" s="138"/>
      <c r="I165" s="144"/>
      <c r="J165" s="138"/>
      <c r="K165" s="144"/>
      <c r="L165" s="180"/>
      <c r="M165" s="59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</row>
    <row r="166" spans="1:84" s="17" customFormat="1" ht="30" customHeight="1" thickBot="1">
      <c r="A166" s="127"/>
      <c r="B166" s="128" t="s">
        <v>83</v>
      </c>
      <c r="C166" s="145">
        <v>7508</v>
      </c>
      <c r="D166" s="137">
        <f>SUM(C166*0.95)</f>
        <v>7132.599999999999</v>
      </c>
      <c r="E166" s="328"/>
      <c r="F166" s="137">
        <f>SUM(C166*0.9)</f>
        <v>6757.2</v>
      </c>
      <c r="G166" s="137"/>
      <c r="H166" s="137">
        <f t="shared" si="14"/>
        <v>6381.8</v>
      </c>
      <c r="I166" s="137"/>
      <c r="J166" s="137">
        <f>SUM(C166*0.8)</f>
        <v>6006.400000000001</v>
      </c>
      <c r="K166" s="137"/>
      <c r="L166" s="149">
        <f>SUM(F166*G166+H166*I166+J166*K166+D166*E166)</f>
        <v>0</v>
      </c>
      <c r="M166" s="70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</row>
    <row r="167" spans="1:84" s="17" customFormat="1" ht="30" customHeight="1" thickBot="1">
      <c r="A167" s="12"/>
      <c r="B167" s="114" t="s">
        <v>29</v>
      </c>
      <c r="C167" s="142">
        <v>1796</v>
      </c>
      <c r="D167" s="137">
        <f aca="true" t="shared" si="24" ref="D167:D173">SUM(C167*0.95)</f>
        <v>1706.1999999999998</v>
      </c>
      <c r="E167" s="346"/>
      <c r="F167" s="142">
        <f>SUM(C167*0.9)</f>
        <v>1616.4</v>
      </c>
      <c r="G167" s="142"/>
      <c r="H167" s="142">
        <f t="shared" si="14"/>
        <v>1526.6</v>
      </c>
      <c r="I167" s="142"/>
      <c r="J167" s="142">
        <f>SUM(C167*0.8)</f>
        <v>1436.8000000000002</v>
      </c>
      <c r="K167" s="142"/>
      <c r="L167" s="149">
        <f aca="true" t="shared" si="25" ref="L167:L173">SUM(F167*G167+H167*I167+J167*K167+D167*E167)</f>
        <v>0</v>
      </c>
      <c r="M167" s="70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</row>
    <row r="168" spans="1:84" s="17" customFormat="1" ht="30" customHeight="1" thickBot="1">
      <c r="A168" s="13"/>
      <c r="B168" s="2" t="s">
        <v>30</v>
      </c>
      <c r="C168" s="40">
        <v>3953</v>
      </c>
      <c r="D168" s="137">
        <f t="shared" si="24"/>
        <v>3755.35</v>
      </c>
      <c r="E168" s="330"/>
      <c r="F168" s="40">
        <f>SUM(C168*0.9)</f>
        <v>3557.7000000000003</v>
      </c>
      <c r="G168" s="40"/>
      <c r="H168" s="40">
        <f t="shared" si="14"/>
        <v>3360.0499999999997</v>
      </c>
      <c r="I168" s="40"/>
      <c r="J168" s="40">
        <f>SUM(C168*0.8)</f>
        <v>3162.4</v>
      </c>
      <c r="K168" s="40"/>
      <c r="L168" s="149">
        <f t="shared" si="25"/>
        <v>0</v>
      </c>
      <c r="M168" s="70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</row>
    <row r="169" spans="1:84" s="17" customFormat="1" ht="30" customHeight="1" thickBot="1">
      <c r="A169" s="13"/>
      <c r="B169" s="16" t="s">
        <v>31</v>
      </c>
      <c r="C169" s="143">
        <v>2515</v>
      </c>
      <c r="D169" s="137">
        <f t="shared" si="24"/>
        <v>2389.25</v>
      </c>
      <c r="E169" s="347"/>
      <c r="F169" s="143">
        <f>SUM(C169*0.9)</f>
        <v>2263.5</v>
      </c>
      <c r="G169" s="143"/>
      <c r="H169" s="143">
        <f t="shared" si="14"/>
        <v>2137.75</v>
      </c>
      <c r="I169" s="143"/>
      <c r="J169" s="143">
        <f>SUM(C169*0.8)</f>
        <v>2012</v>
      </c>
      <c r="K169" s="143"/>
      <c r="L169" s="149">
        <f t="shared" si="25"/>
        <v>0</v>
      </c>
      <c r="M169" s="70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</row>
    <row r="170" spans="1:84" s="17" customFormat="1" ht="30" customHeight="1" thickBot="1">
      <c r="A170" s="246" t="s">
        <v>71</v>
      </c>
      <c r="B170" s="276"/>
      <c r="C170" s="18"/>
      <c r="D170" s="137"/>
      <c r="E170" s="329"/>
      <c r="F170" s="18"/>
      <c r="G170" s="18"/>
      <c r="H170" s="18"/>
      <c r="I170" s="18"/>
      <c r="J170" s="18"/>
      <c r="K170" s="18"/>
      <c r="L170" s="149">
        <f t="shared" si="25"/>
        <v>0</v>
      </c>
      <c r="M170" s="59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</row>
    <row r="171" spans="1:84" s="17" customFormat="1" ht="30" customHeight="1" thickBot="1">
      <c r="A171" s="28"/>
      <c r="B171" s="28" t="s">
        <v>32</v>
      </c>
      <c r="C171" s="40">
        <v>1205</v>
      </c>
      <c r="D171" s="137">
        <f t="shared" si="24"/>
        <v>1144.75</v>
      </c>
      <c r="E171" s="330"/>
      <c r="F171" s="40">
        <f>SUM(C171*0.9)</f>
        <v>1084.5</v>
      </c>
      <c r="G171" s="40"/>
      <c r="H171" s="40">
        <f t="shared" si="14"/>
        <v>1024.25</v>
      </c>
      <c r="I171" s="40"/>
      <c r="J171" s="40">
        <f>SUM(C171*0.8)</f>
        <v>964</v>
      </c>
      <c r="K171" s="40"/>
      <c r="L171" s="149">
        <f t="shared" si="25"/>
        <v>0</v>
      </c>
      <c r="M171" s="59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</row>
    <row r="172" spans="1:84" s="17" customFormat="1" ht="30" customHeight="1" thickBot="1">
      <c r="A172" s="28"/>
      <c r="B172" s="28" t="s">
        <v>33</v>
      </c>
      <c r="C172" s="40">
        <v>1765</v>
      </c>
      <c r="D172" s="137">
        <f t="shared" si="24"/>
        <v>1676.75</v>
      </c>
      <c r="E172" s="330"/>
      <c r="F172" s="40">
        <f>SUM(C172*0.9)</f>
        <v>1588.5</v>
      </c>
      <c r="G172" s="40"/>
      <c r="H172" s="40">
        <f t="shared" si="14"/>
        <v>1500.25</v>
      </c>
      <c r="I172" s="40"/>
      <c r="J172" s="40">
        <f>SUM(C172*0.8)</f>
        <v>1412</v>
      </c>
      <c r="K172" s="40"/>
      <c r="L172" s="149">
        <f t="shared" si="25"/>
        <v>0</v>
      </c>
      <c r="M172" s="59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</row>
    <row r="173" spans="1:84" s="17" customFormat="1" ht="39.75" customHeight="1" thickBot="1">
      <c r="A173" s="28"/>
      <c r="B173" s="28" t="s">
        <v>102</v>
      </c>
      <c r="C173" s="40">
        <v>1160</v>
      </c>
      <c r="D173" s="137">
        <f t="shared" si="24"/>
        <v>1102</v>
      </c>
      <c r="E173" s="330"/>
      <c r="F173" s="40">
        <f>SUM(C173*0.9)</f>
        <v>1044</v>
      </c>
      <c r="G173" s="40"/>
      <c r="H173" s="40">
        <f t="shared" si="14"/>
        <v>986</v>
      </c>
      <c r="I173" s="40"/>
      <c r="J173" s="40">
        <f>SUM(C173*0.8)</f>
        <v>928</v>
      </c>
      <c r="K173" s="40"/>
      <c r="L173" s="149">
        <f t="shared" si="25"/>
        <v>0</v>
      </c>
      <c r="M173" s="59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</row>
    <row r="174" spans="1:84" s="17" customFormat="1" ht="30" customHeight="1">
      <c r="A174" s="308" t="s">
        <v>125</v>
      </c>
      <c r="B174" s="308"/>
      <c r="C174" s="309"/>
      <c r="D174" s="309"/>
      <c r="E174" s="309"/>
      <c r="F174" s="309"/>
      <c r="G174" s="309"/>
      <c r="H174" s="309"/>
      <c r="I174" s="309"/>
      <c r="J174" s="309"/>
      <c r="K174" s="309"/>
      <c r="L174" s="309"/>
      <c r="M174" s="59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</row>
    <row r="175" spans="1:84" s="17" customFormat="1" ht="30" customHeight="1" thickBot="1">
      <c r="A175" s="56"/>
      <c r="B175" s="110" t="s">
        <v>76</v>
      </c>
      <c r="C175" s="40"/>
      <c r="D175" s="212"/>
      <c r="E175" s="330"/>
      <c r="F175" s="40"/>
      <c r="G175" s="40"/>
      <c r="H175" s="40"/>
      <c r="I175" s="40"/>
      <c r="J175" s="40"/>
      <c r="K175" s="40"/>
      <c r="L175" s="151"/>
      <c r="M175" s="59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</row>
    <row r="176" spans="1:84" s="17" customFormat="1" ht="30" customHeight="1" thickBot="1">
      <c r="A176" s="53"/>
      <c r="B176" s="53" t="s">
        <v>34</v>
      </c>
      <c r="C176" s="40">
        <v>1200</v>
      </c>
      <c r="D176" s="212">
        <f>SUM(C176*0.95)</f>
        <v>1140</v>
      </c>
      <c r="E176" s="330"/>
      <c r="F176" s="40">
        <f>SUM(C176*0.9)</f>
        <v>1080</v>
      </c>
      <c r="G176" s="40"/>
      <c r="H176" s="40">
        <f>SUM(C176*0.85)</f>
        <v>1020</v>
      </c>
      <c r="I176" s="40"/>
      <c r="J176" s="40">
        <f>SUM(C176*0.8)</f>
        <v>960</v>
      </c>
      <c r="K176" s="40"/>
      <c r="L176" s="149">
        <f>SUM(F176*G176+H176*I176+J176*K176+D176*E176)</f>
        <v>0</v>
      </c>
      <c r="M176" s="59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</row>
    <row r="177" spans="1:84" s="17" customFormat="1" ht="30" customHeight="1" thickBot="1">
      <c r="A177" s="53"/>
      <c r="B177" s="53" t="s">
        <v>35</v>
      </c>
      <c r="C177" s="40">
        <v>1200</v>
      </c>
      <c r="D177" s="212">
        <f>SUM(C177*0.95)</f>
        <v>1140</v>
      </c>
      <c r="E177" s="330"/>
      <c r="F177" s="40">
        <f>SUM(C177*0.9)</f>
        <v>1080</v>
      </c>
      <c r="G177" s="40"/>
      <c r="H177" s="40">
        <f>SUM(C177*0.85)</f>
        <v>1020</v>
      </c>
      <c r="I177" s="40"/>
      <c r="J177" s="40">
        <f>SUM(C177*0.8)</f>
        <v>960</v>
      </c>
      <c r="K177" s="40"/>
      <c r="L177" s="149">
        <f>SUM(F177*G177+H177*I177+J177*K177+D177*E177)</f>
        <v>0</v>
      </c>
      <c r="M177" s="59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</row>
    <row r="178" spans="1:84" s="17" customFormat="1" ht="30" customHeight="1" thickBot="1">
      <c r="A178" s="53"/>
      <c r="B178" s="53" t="s">
        <v>36</v>
      </c>
      <c r="C178" s="40">
        <v>1507</v>
      </c>
      <c r="D178" s="212">
        <f>SUM(C178*0.95)</f>
        <v>1431.6499999999999</v>
      </c>
      <c r="E178" s="330"/>
      <c r="F178" s="40">
        <f>SUM(C178*0.9)</f>
        <v>1356.3</v>
      </c>
      <c r="G178" s="40"/>
      <c r="H178" s="40">
        <f>SUM(C178*0.85)</f>
        <v>1280.95</v>
      </c>
      <c r="I178" s="40"/>
      <c r="J178" s="40">
        <f>SUM(C178*0.8)</f>
        <v>1205.6000000000001</v>
      </c>
      <c r="K178" s="40"/>
      <c r="L178" s="149">
        <f>SUM(F178*G178+H178*I178+J178*K178+D178*E178)</f>
        <v>0</v>
      </c>
      <c r="M178" s="59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</row>
    <row r="179" spans="1:84" s="17" customFormat="1" ht="30" customHeight="1">
      <c r="A179" s="53"/>
      <c r="B179" s="197" t="s">
        <v>132</v>
      </c>
      <c r="C179" s="40"/>
      <c r="D179" s="212"/>
      <c r="E179" s="330"/>
      <c r="F179" s="40"/>
      <c r="G179" s="40"/>
      <c r="H179" s="40"/>
      <c r="I179" s="155"/>
      <c r="J179" s="155"/>
      <c r="K179" s="155"/>
      <c r="L179" s="155"/>
      <c r="M179" s="59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</row>
    <row r="180" spans="1:84" s="17" customFormat="1" ht="40.5" customHeight="1" thickBot="1">
      <c r="A180" s="53"/>
      <c r="B180" s="129" t="s">
        <v>133</v>
      </c>
      <c r="C180" s="36"/>
      <c r="D180" s="36"/>
      <c r="E180" s="353"/>
      <c r="F180" s="36"/>
      <c r="G180" s="36"/>
      <c r="H180" s="36"/>
      <c r="I180" s="156"/>
      <c r="J180" s="156"/>
      <c r="K180" s="156"/>
      <c r="L180" s="156"/>
      <c r="M180" s="59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</row>
    <row r="181" spans="1:84" s="17" customFormat="1" ht="30" customHeight="1" thickBot="1">
      <c r="A181" s="15"/>
      <c r="B181" s="32" t="s">
        <v>139</v>
      </c>
      <c r="C181" s="140">
        <v>7470</v>
      </c>
      <c r="D181" s="140">
        <f>SUM(C181*0.95)</f>
        <v>7096.5</v>
      </c>
      <c r="E181" s="334"/>
      <c r="F181" s="140">
        <f aca="true" t="shared" si="26" ref="F181:F186">SUM(C181*0.9)</f>
        <v>6723</v>
      </c>
      <c r="G181" s="140"/>
      <c r="H181" s="140">
        <f aca="true" t="shared" si="27" ref="H181:H186">SUM(C181*0.85)</f>
        <v>6349.5</v>
      </c>
      <c r="I181" s="157"/>
      <c r="J181" s="181">
        <f aca="true" t="shared" si="28" ref="J181:J186">SUM(C181*0.8)</f>
        <v>5976</v>
      </c>
      <c r="K181" s="157"/>
      <c r="L181" s="149">
        <f>SUM(F181*G181+H181*I181+J181*K181+D181*E181)</f>
        <v>0</v>
      </c>
      <c r="M181" s="70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</row>
    <row r="182" spans="1:84" s="17" customFormat="1" ht="30" customHeight="1" thickBot="1">
      <c r="A182" s="15"/>
      <c r="B182" s="33" t="s">
        <v>134</v>
      </c>
      <c r="C182" s="132">
        <v>1370</v>
      </c>
      <c r="D182" s="140">
        <f>SUM(C182*0.95)</f>
        <v>1301.5</v>
      </c>
      <c r="E182" s="354"/>
      <c r="F182" s="132">
        <f t="shared" si="26"/>
        <v>1233</v>
      </c>
      <c r="G182" s="182"/>
      <c r="H182" s="132">
        <f t="shared" si="27"/>
        <v>1164.5</v>
      </c>
      <c r="I182" s="182"/>
      <c r="J182" s="183">
        <f t="shared" si="28"/>
        <v>1096</v>
      </c>
      <c r="K182" s="182"/>
      <c r="L182" s="149">
        <f>SUM(F182*G182+H182*I182+J182*K182+D182*E182)</f>
        <v>0</v>
      </c>
      <c r="M182" s="70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</row>
    <row r="183" spans="1:84" s="17" customFormat="1" ht="30" customHeight="1" thickBot="1">
      <c r="A183" s="15"/>
      <c r="B183" s="9" t="s">
        <v>135</v>
      </c>
      <c r="C183" s="31">
        <v>1300</v>
      </c>
      <c r="D183" s="140">
        <f>SUM(C183*0.95)</f>
        <v>1235</v>
      </c>
      <c r="E183" s="213"/>
      <c r="F183" s="31">
        <f t="shared" si="26"/>
        <v>1170</v>
      </c>
      <c r="G183" s="158"/>
      <c r="H183" s="31">
        <f t="shared" si="27"/>
        <v>1105</v>
      </c>
      <c r="I183" s="158"/>
      <c r="J183" s="184">
        <f t="shared" si="28"/>
        <v>1040</v>
      </c>
      <c r="K183" s="158"/>
      <c r="L183" s="149">
        <f>SUM(F183*G183+H183*I183+J183*K183+D183*E183)</f>
        <v>0</v>
      </c>
      <c r="M183" s="70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</row>
    <row r="184" spans="1:84" s="17" customFormat="1" ht="30" customHeight="1" thickBot="1">
      <c r="A184" s="15"/>
      <c r="B184" s="9" t="s">
        <v>136</v>
      </c>
      <c r="C184" s="31">
        <v>3820</v>
      </c>
      <c r="D184" s="140">
        <f>SUM(C184*0.95)</f>
        <v>3629</v>
      </c>
      <c r="E184" s="213"/>
      <c r="F184" s="31">
        <f t="shared" si="26"/>
        <v>3438</v>
      </c>
      <c r="G184" s="158"/>
      <c r="H184" s="31">
        <f t="shared" si="27"/>
        <v>3247</v>
      </c>
      <c r="I184" s="158"/>
      <c r="J184" s="184">
        <f t="shared" si="28"/>
        <v>3056</v>
      </c>
      <c r="K184" s="158"/>
      <c r="L184" s="149">
        <f>SUM(F184*G184+H184*I184+J184*K184+D184*E184)</f>
        <v>0</v>
      </c>
      <c r="M184" s="70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</row>
    <row r="185" spans="1:84" s="17" customFormat="1" ht="36" customHeight="1" thickBot="1">
      <c r="A185" s="15"/>
      <c r="B185" s="34" t="s">
        <v>137</v>
      </c>
      <c r="C185" s="146">
        <v>1550</v>
      </c>
      <c r="D185" s="140">
        <f>SUM(C185*0.95)</f>
        <v>1472.5</v>
      </c>
      <c r="E185" s="214"/>
      <c r="F185" s="146">
        <f t="shared" si="26"/>
        <v>1395</v>
      </c>
      <c r="G185" s="185"/>
      <c r="H185" s="146">
        <f t="shared" si="27"/>
        <v>1317.5</v>
      </c>
      <c r="I185" s="185"/>
      <c r="J185" s="186">
        <f t="shared" si="28"/>
        <v>1240</v>
      </c>
      <c r="K185" s="185"/>
      <c r="L185" s="149">
        <f>SUM(F185*G185+H185*I185+J185*K185+D185*E185)</f>
        <v>0</v>
      </c>
      <c r="M185" s="70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</row>
    <row r="186" spans="1:84" s="17" customFormat="1" ht="30" customHeight="1" hidden="1" thickBot="1">
      <c r="A186" s="53"/>
      <c r="B186" s="130" t="s">
        <v>145</v>
      </c>
      <c r="C186" s="147">
        <v>1264</v>
      </c>
      <c r="D186" s="147">
        <f>SUM(A186*0.9)</f>
        <v>0</v>
      </c>
      <c r="E186" s="355"/>
      <c r="F186" s="147">
        <f t="shared" si="26"/>
        <v>1137.6000000000001</v>
      </c>
      <c r="G186" s="187"/>
      <c r="H186" s="147">
        <f t="shared" si="27"/>
        <v>1074.3999999999999</v>
      </c>
      <c r="I186" s="187"/>
      <c r="J186" s="188">
        <f t="shared" si="28"/>
        <v>1011.2</v>
      </c>
      <c r="K186" s="187"/>
      <c r="L186" s="189">
        <f aca="true" t="shared" si="29" ref="L186:L191">SUM(F186*G186+H186*I186+J186*K186)</f>
        <v>0</v>
      </c>
      <c r="M186" s="59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</row>
    <row r="187" spans="1:84" s="17" customFormat="1" ht="30" customHeight="1">
      <c r="A187" s="15"/>
      <c r="B187" s="131" t="s">
        <v>146</v>
      </c>
      <c r="C187" s="132"/>
      <c r="D187" s="210"/>
      <c r="E187" s="356"/>
      <c r="F187" s="132"/>
      <c r="G187" s="132"/>
      <c r="H187" s="132"/>
      <c r="I187" s="182"/>
      <c r="J187" s="132"/>
      <c r="K187" s="132"/>
      <c r="L187" s="167"/>
      <c r="M187" s="70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</row>
    <row r="188" spans="1:84" s="17" customFormat="1" ht="30" customHeight="1">
      <c r="A188" s="15"/>
      <c r="B188" s="9" t="s">
        <v>134</v>
      </c>
      <c r="C188" s="223">
        <v>4620</v>
      </c>
      <c r="D188" s="223">
        <f>SUM(C188*0.95)</f>
        <v>4389</v>
      </c>
      <c r="E188" s="357"/>
      <c r="F188" s="223">
        <f>SUM(C188*0.9)</f>
        <v>4158</v>
      </c>
      <c r="G188" s="223"/>
      <c r="H188" s="223">
        <f>SUM(C188*0.85)</f>
        <v>3927</v>
      </c>
      <c r="I188" s="250"/>
      <c r="J188" s="256">
        <f>SUM(C188*0.8)</f>
        <v>3696</v>
      </c>
      <c r="K188" s="250"/>
      <c r="L188" s="258">
        <f>SUM(F188*G188+H188*I188+J188*K188+D188*E188)</f>
        <v>0</v>
      </c>
      <c r="M188" s="70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</row>
    <row r="189" spans="1:84" s="17" customFormat="1" ht="30" customHeight="1">
      <c r="A189" s="15"/>
      <c r="B189" s="9" t="s">
        <v>135</v>
      </c>
      <c r="C189" s="223"/>
      <c r="D189" s="224">
        <f>SUM(A189*0.57)</f>
        <v>0</v>
      </c>
      <c r="E189" s="358"/>
      <c r="F189" s="224">
        <f>SUM(C189*0.57)</f>
        <v>0</v>
      </c>
      <c r="G189" s="224"/>
      <c r="H189" s="224">
        <f>SUM(C189*0.85)</f>
        <v>0</v>
      </c>
      <c r="I189" s="250"/>
      <c r="J189" s="256">
        <f>SUM(C189*0.8)</f>
        <v>0</v>
      </c>
      <c r="K189" s="250"/>
      <c r="L189" s="258">
        <f t="shared" si="29"/>
        <v>0</v>
      </c>
      <c r="M189" s="70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</row>
    <row r="190" spans="1:84" s="17" customFormat="1" ht="30" customHeight="1">
      <c r="A190" s="15"/>
      <c r="B190" s="9" t="s">
        <v>137</v>
      </c>
      <c r="C190" s="223"/>
      <c r="D190" s="224">
        <f>SUM(A190*0.57)</f>
        <v>0</v>
      </c>
      <c r="E190" s="358"/>
      <c r="F190" s="224">
        <f>SUM(C190*0.57)</f>
        <v>0</v>
      </c>
      <c r="G190" s="224"/>
      <c r="H190" s="224">
        <f>SUM(C190*0.85)</f>
        <v>0</v>
      </c>
      <c r="I190" s="250"/>
      <c r="J190" s="256">
        <f>SUM(C190*0.8)</f>
        <v>0</v>
      </c>
      <c r="K190" s="250"/>
      <c r="L190" s="258">
        <f t="shared" si="29"/>
        <v>0</v>
      </c>
      <c r="M190" s="70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</row>
    <row r="191" spans="1:84" s="17" customFormat="1" ht="30" customHeight="1" thickBot="1">
      <c r="A191" s="15"/>
      <c r="B191" s="34" t="s">
        <v>173</v>
      </c>
      <c r="C191" s="285"/>
      <c r="D191" s="225">
        <f>SUM(A191*0.57)</f>
        <v>0</v>
      </c>
      <c r="E191" s="359"/>
      <c r="F191" s="225">
        <f>SUM(C191*0.57)</f>
        <v>0</v>
      </c>
      <c r="G191" s="225"/>
      <c r="H191" s="225">
        <f>SUM(C191*0.85)</f>
        <v>0</v>
      </c>
      <c r="I191" s="251"/>
      <c r="J191" s="257">
        <f>SUM(C191*0.8)</f>
        <v>0</v>
      </c>
      <c r="K191" s="251"/>
      <c r="L191" s="259">
        <f t="shared" si="29"/>
        <v>0</v>
      </c>
      <c r="M191" s="70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</row>
    <row r="192" spans="1:84" s="17" customFormat="1" ht="30" customHeight="1">
      <c r="A192" s="283" t="s">
        <v>126</v>
      </c>
      <c r="B192" s="284"/>
      <c r="C192" s="284"/>
      <c r="D192" s="284"/>
      <c r="E192" s="284"/>
      <c r="F192" s="284"/>
      <c r="G192" s="284"/>
      <c r="H192" s="284"/>
      <c r="I192" s="284"/>
      <c r="J192" s="284"/>
      <c r="K192" s="284"/>
      <c r="L192" s="284"/>
      <c r="M192" s="59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</row>
    <row r="193" spans="1:84" s="17" customFormat="1" ht="30" customHeight="1" thickBot="1">
      <c r="A193" s="57"/>
      <c r="B193" s="58" t="s">
        <v>84</v>
      </c>
      <c r="C193" s="40"/>
      <c r="D193" s="212"/>
      <c r="E193" s="330"/>
      <c r="F193" s="40"/>
      <c r="G193" s="40"/>
      <c r="H193" s="40"/>
      <c r="I193" s="40"/>
      <c r="J193" s="40"/>
      <c r="K193" s="40"/>
      <c r="L193" s="151"/>
      <c r="M193" s="59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</row>
    <row r="194" spans="1:84" s="17" customFormat="1" ht="30" customHeight="1" thickBot="1">
      <c r="A194" s="19"/>
      <c r="B194" s="19" t="s">
        <v>37</v>
      </c>
      <c r="C194" s="40">
        <v>1750</v>
      </c>
      <c r="D194" s="212">
        <f>SUM(C194*0.95)</f>
        <v>1662.5</v>
      </c>
      <c r="E194" s="330"/>
      <c r="F194" s="40">
        <f>SUM(C194*0.9)</f>
        <v>1575</v>
      </c>
      <c r="G194" s="40"/>
      <c r="H194" s="40">
        <f>SUM(C194*0.85)</f>
        <v>1487.5</v>
      </c>
      <c r="I194" s="40"/>
      <c r="J194" s="40">
        <f>SUM(C194*0.8)</f>
        <v>1400</v>
      </c>
      <c r="K194" s="40"/>
      <c r="L194" s="149">
        <f>SUM(F194*G194+H194*I194+J194*K194+D194*E194)</f>
        <v>0</v>
      </c>
      <c r="M194" s="59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</row>
    <row r="195" spans="1:84" s="17" customFormat="1" ht="30" customHeight="1" thickBot="1">
      <c r="A195" s="37"/>
      <c r="B195" s="316" t="s">
        <v>154</v>
      </c>
      <c r="C195" s="317"/>
      <c r="D195" s="317"/>
      <c r="E195" s="317"/>
      <c r="F195" s="317"/>
      <c r="G195" s="317"/>
      <c r="H195" s="317"/>
      <c r="I195" s="155"/>
      <c r="J195" s="155"/>
      <c r="K195" s="155"/>
      <c r="L195" s="155"/>
      <c r="M195" s="59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</row>
    <row r="196" spans="1:84" s="17" customFormat="1" ht="30" customHeight="1" thickBot="1">
      <c r="A196" s="37"/>
      <c r="B196" s="37" t="s">
        <v>155</v>
      </c>
      <c r="C196" s="31">
        <v>1020</v>
      </c>
      <c r="D196" s="211">
        <f>SUM(C196*0.95)</f>
        <v>969</v>
      </c>
      <c r="E196" s="336"/>
      <c r="F196" s="31">
        <f>SUM(C196*0.9)</f>
        <v>918</v>
      </c>
      <c r="G196" s="31"/>
      <c r="H196" s="31">
        <f>SUM(C196*0.85)</f>
        <v>867</v>
      </c>
      <c r="I196" s="31"/>
      <c r="J196" s="31">
        <f>SUM(C196*0.8)</f>
        <v>816</v>
      </c>
      <c r="K196" s="31"/>
      <c r="L196" s="149">
        <f>SUM(F196*G196+H196*I196+J196*K196+D196*E196)</f>
        <v>0</v>
      </c>
      <c r="M196" s="59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</row>
    <row r="197" spans="1:84" s="17" customFormat="1" ht="30" customHeight="1" thickBot="1">
      <c r="A197" s="37"/>
      <c r="B197" s="37" t="s">
        <v>156</v>
      </c>
      <c r="C197" s="31">
        <v>1020</v>
      </c>
      <c r="D197" s="211">
        <f>SUM(C197*0.95)</f>
        <v>969</v>
      </c>
      <c r="E197" s="336"/>
      <c r="F197" s="31">
        <f>SUM(C197*0.9)</f>
        <v>918</v>
      </c>
      <c r="G197" s="31"/>
      <c r="H197" s="31">
        <f>SUM(C197*0.85)</f>
        <v>867</v>
      </c>
      <c r="I197" s="31"/>
      <c r="J197" s="31">
        <f>SUM(C197*0.8)</f>
        <v>816</v>
      </c>
      <c r="K197" s="31"/>
      <c r="L197" s="149">
        <f>SUM(F197*G197+H197*I197+J197*K197+D197*E197)</f>
        <v>0</v>
      </c>
      <c r="M197" s="59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</row>
    <row r="198" spans="1:84" s="17" customFormat="1" ht="30" customHeight="1" thickBot="1">
      <c r="A198" s="26"/>
      <c r="B198" s="26" t="s">
        <v>166</v>
      </c>
      <c r="C198" s="24">
        <v>140</v>
      </c>
      <c r="D198" s="211">
        <f>SUM(C198*0.95)</f>
        <v>133</v>
      </c>
      <c r="E198" s="331"/>
      <c r="F198" s="24">
        <f>SUM(C198*0.9)</f>
        <v>126</v>
      </c>
      <c r="G198" s="24"/>
      <c r="H198" s="24">
        <f>SUM(C198*0.85)</f>
        <v>119</v>
      </c>
      <c r="I198" s="24"/>
      <c r="J198" s="24">
        <f>SUM(C198*0.8)</f>
        <v>112</v>
      </c>
      <c r="K198" s="24"/>
      <c r="L198" s="149">
        <f>SUM(F198*G198+H198*I198+J198*K198+D198*E198)</f>
        <v>0</v>
      </c>
      <c r="M198" s="59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</row>
    <row r="199" spans="1:84" s="17" customFormat="1" ht="30" customHeight="1" thickBot="1">
      <c r="A199" s="37"/>
      <c r="B199" s="37" t="s">
        <v>157</v>
      </c>
      <c r="C199" s="31">
        <v>1020</v>
      </c>
      <c r="D199" s="211">
        <f>SUM(C199*0.95)</f>
        <v>969</v>
      </c>
      <c r="E199" s="336"/>
      <c r="F199" s="31">
        <f>SUM(C199*0.9)</f>
        <v>918</v>
      </c>
      <c r="G199" s="31"/>
      <c r="H199" s="31">
        <f>SUM(C199*0.85)</f>
        <v>867</v>
      </c>
      <c r="I199" s="31"/>
      <c r="J199" s="31">
        <f>SUM(C199*0.8)</f>
        <v>816</v>
      </c>
      <c r="K199" s="31"/>
      <c r="L199" s="149">
        <f>SUM(F199*G199+H199*I199+J199*K199+D199*E199)</f>
        <v>0</v>
      </c>
      <c r="M199" s="59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</row>
    <row r="200" spans="1:84" s="17" customFormat="1" ht="30" customHeight="1" thickBot="1">
      <c r="A200" s="37"/>
      <c r="B200" s="37" t="s">
        <v>38</v>
      </c>
      <c r="C200" s="31">
        <v>1020</v>
      </c>
      <c r="D200" s="211">
        <f>SUM(C200*0.95)</f>
        <v>969</v>
      </c>
      <c r="E200" s="336"/>
      <c r="F200" s="31">
        <f>SUM(C200*0.9)</f>
        <v>918</v>
      </c>
      <c r="G200" s="31"/>
      <c r="H200" s="31">
        <f>SUM(C200*0.85)</f>
        <v>867</v>
      </c>
      <c r="I200" s="158"/>
      <c r="J200" s="31">
        <f>SUM(C200*0.8)</f>
        <v>816</v>
      </c>
      <c r="K200" s="158"/>
      <c r="L200" s="149">
        <f>SUM(F200*G200+H200*I200+J200*K200+D200*E200)</f>
        <v>0</v>
      </c>
      <c r="M200" s="59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</row>
    <row r="201" spans="1:84" s="17" customFormat="1" ht="22.5" customHeight="1">
      <c r="A201" s="275" t="s">
        <v>39</v>
      </c>
      <c r="B201" s="275"/>
      <c r="C201" s="31"/>
      <c r="D201" s="211"/>
      <c r="E201" s="336"/>
      <c r="F201" s="31"/>
      <c r="G201" s="31"/>
      <c r="H201" s="40"/>
      <c r="I201" s="31"/>
      <c r="J201" s="40"/>
      <c r="K201" s="31"/>
      <c r="L201" s="151"/>
      <c r="M201" s="59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</row>
    <row r="202" spans="1:84" s="17" customFormat="1" ht="22.5" customHeight="1">
      <c r="A202" s="48"/>
      <c r="B202" s="48" t="s">
        <v>103</v>
      </c>
      <c r="C202" s="40">
        <v>6500</v>
      </c>
      <c r="D202" s="212">
        <v>6500</v>
      </c>
      <c r="E202" s="330"/>
      <c r="F202" s="40">
        <v>6500</v>
      </c>
      <c r="G202" s="40"/>
      <c r="H202" s="40">
        <v>6500</v>
      </c>
      <c r="I202" s="190"/>
      <c r="J202" s="40">
        <v>5850</v>
      </c>
      <c r="K202" s="155"/>
      <c r="L202" s="151">
        <f>SUM(F202*G202+H202*I202+J202*K202+D202*E202)</f>
        <v>0</v>
      </c>
      <c r="M202" s="59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</row>
    <row r="203" spans="1:84" s="17" customFormat="1" ht="22.5" customHeight="1">
      <c r="A203" s="28"/>
      <c r="B203" s="28" t="s">
        <v>40</v>
      </c>
      <c r="C203" s="40">
        <v>470</v>
      </c>
      <c r="D203" s="212">
        <v>470</v>
      </c>
      <c r="E203" s="330"/>
      <c r="F203" s="40">
        <v>470</v>
      </c>
      <c r="G203" s="40"/>
      <c r="H203" s="40">
        <v>470</v>
      </c>
      <c r="I203" s="190"/>
      <c r="J203" s="40">
        <v>470</v>
      </c>
      <c r="K203" s="155"/>
      <c r="L203" s="151">
        <f aca="true" t="shared" si="30" ref="L203:L221">SUM(F203*G203+H203*I203+J203*K203+D203*E203)</f>
        <v>0</v>
      </c>
      <c r="M203" s="59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</row>
    <row r="204" spans="1:84" s="17" customFormat="1" ht="22.5" customHeight="1">
      <c r="A204" s="28"/>
      <c r="B204" s="28" t="s">
        <v>130</v>
      </c>
      <c r="C204" s="40">
        <v>280</v>
      </c>
      <c r="D204" s="212">
        <v>280</v>
      </c>
      <c r="E204" s="330"/>
      <c r="F204" s="40">
        <v>280</v>
      </c>
      <c r="G204" s="40"/>
      <c r="H204" s="40">
        <v>280</v>
      </c>
      <c r="I204" s="190"/>
      <c r="J204" s="40">
        <v>280</v>
      </c>
      <c r="K204" s="155"/>
      <c r="L204" s="151">
        <f t="shared" si="30"/>
        <v>0</v>
      </c>
      <c r="M204" s="59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</row>
    <row r="205" spans="1:84" s="17" customFormat="1" ht="22.5" customHeight="1">
      <c r="A205" s="28"/>
      <c r="B205" s="28" t="s">
        <v>131</v>
      </c>
      <c r="C205" s="40">
        <v>150</v>
      </c>
      <c r="D205" s="212">
        <v>150</v>
      </c>
      <c r="E205" s="330"/>
      <c r="F205" s="40">
        <v>150</v>
      </c>
      <c r="G205" s="40"/>
      <c r="H205" s="40">
        <v>150</v>
      </c>
      <c r="I205" s="190"/>
      <c r="J205" s="40">
        <v>150</v>
      </c>
      <c r="K205" s="155"/>
      <c r="L205" s="151">
        <f t="shared" si="30"/>
        <v>0</v>
      </c>
      <c r="M205" s="59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</row>
    <row r="206" spans="1:84" s="17" customFormat="1" ht="22.5" customHeight="1">
      <c r="A206" s="28"/>
      <c r="B206" s="28" t="s">
        <v>140</v>
      </c>
      <c r="C206" s="40">
        <v>110</v>
      </c>
      <c r="D206" s="212">
        <v>110</v>
      </c>
      <c r="E206" s="330"/>
      <c r="F206" s="40">
        <v>110</v>
      </c>
      <c r="G206" s="40"/>
      <c r="H206" s="40">
        <v>110</v>
      </c>
      <c r="I206" s="190"/>
      <c r="J206" s="40">
        <v>110</v>
      </c>
      <c r="K206" s="155"/>
      <c r="L206" s="151">
        <f t="shared" si="30"/>
        <v>0</v>
      </c>
      <c r="M206" s="59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</row>
    <row r="207" spans="1:84" s="17" customFormat="1" ht="22.5" customHeight="1">
      <c r="A207" s="28"/>
      <c r="B207" s="28" t="s">
        <v>141</v>
      </c>
      <c r="C207" s="40">
        <v>600</v>
      </c>
      <c r="D207" s="212">
        <v>600</v>
      </c>
      <c r="E207" s="330"/>
      <c r="F207" s="40">
        <v>600</v>
      </c>
      <c r="G207" s="40"/>
      <c r="H207" s="40">
        <v>600</v>
      </c>
      <c r="I207" s="190"/>
      <c r="J207" s="40">
        <v>600</v>
      </c>
      <c r="K207" s="155"/>
      <c r="L207" s="151">
        <f t="shared" si="30"/>
        <v>0</v>
      </c>
      <c r="M207" s="59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</row>
    <row r="208" spans="1:84" s="17" customFormat="1" ht="22.5" customHeight="1">
      <c r="A208" s="28"/>
      <c r="B208" s="28" t="s">
        <v>41</v>
      </c>
      <c r="C208" s="40">
        <v>750</v>
      </c>
      <c r="D208" s="212">
        <v>750</v>
      </c>
      <c r="E208" s="330"/>
      <c r="F208" s="40">
        <v>750</v>
      </c>
      <c r="G208" s="40"/>
      <c r="H208" s="40">
        <v>750</v>
      </c>
      <c r="I208" s="190"/>
      <c r="J208" s="40">
        <v>750</v>
      </c>
      <c r="K208" s="155"/>
      <c r="L208" s="151">
        <f t="shared" si="30"/>
        <v>0</v>
      </c>
      <c r="M208" s="59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</row>
    <row r="209" spans="1:84" s="17" customFormat="1" ht="21">
      <c r="A209" s="28"/>
      <c r="B209" s="28" t="s">
        <v>142</v>
      </c>
      <c r="C209" s="40">
        <v>1200</v>
      </c>
      <c r="D209" s="212">
        <v>1200</v>
      </c>
      <c r="E209" s="330"/>
      <c r="F209" s="40">
        <v>1200</v>
      </c>
      <c r="G209" s="40"/>
      <c r="H209" s="40">
        <v>1200</v>
      </c>
      <c r="I209" s="190"/>
      <c r="J209" s="40">
        <v>1200</v>
      </c>
      <c r="K209" s="155"/>
      <c r="L209" s="151">
        <f t="shared" si="30"/>
        <v>0</v>
      </c>
      <c r="M209" s="59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</row>
    <row r="210" spans="1:84" s="17" customFormat="1" ht="22.5" customHeight="1">
      <c r="A210" s="28"/>
      <c r="B210" s="28" t="s">
        <v>143</v>
      </c>
      <c r="C210" s="40">
        <v>1460</v>
      </c>
      <c r="D210" s="212">
        <v>1460</v>
      </c>
      <c r="E210" s="330"/>
      <c r="F210" s="40">
        <v>1460</v>
      </c>
      <c r="G210" s="40"/>
      <c r="H210" s="40">
        <v>1460</v>
      </c>
      <c r="I210" s="190"/>
      <c r="J210" s="40">
        <v>1460</v>
      </c>
      <c r="K210" s="155"/>
      <c r="L210" s="151">
        <f t="shared" si="30"/>
        <v>0</v>
      </c>
      <c r="M210" s="59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</row>
    <row r="211" spans="1:84" s="17" customFormat="1" ht="22.5" customHeight="1">
      <c r="A211" s="28"/>
      <c r="B211" s="28" t="s">
        <v>57</v>
      </c>
      <c r="C211" s="40">
        <v>500</v>
      </c>
      <c r="D211" s="212">
        <v>500</v>
      </c>
      <c r="E211" s="330"/>
      <c r="F211" s="40">
        <v>500</v>
      </c>
      <c r="G211" s="40"/>
      <c r="H211" s="40">
        <v>500</v>
      </c>
      <c r="I211" s="190"/>
      <c r="J211" s="40">
        <v>500</v>
      </c>
      <c r="K211" s="155"/>
      <c r="L211" s="151">
        <f t="shared" si="30"/>
        <v>0</v>
      </c>
      <c r="M211" s="59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</row>
    <row r="212" spans="1:84" s="17" customFormat="1" ht="22.5" customHeight="1">
      <c r="A212" s="28"/>
      <c r="B212" s="28" t="s">
        <v>58</v>
      </c>
      <c r="C212" s="40">
        <v>500</v>
      </c>
      <c r="D212" s="212">
        <v>500</v>
      </c>
      <c r="E212" s="330"/>
      <c r="F212" s="40">
        <v>500</v>
      </c>
      <c r="G212" s="40"/>
      <c r="H212" s="40">
        <v>500</v>
      </c>
      <c r="I212" s="190"/>
      <c r="J212" s="40">
        <v>500</v>
      </c>
      <c r="K212" s="155"/>
      <c r="L212" s="151">
        <f t="shared" si="30"/>
        <v>0</v>
      </c>
      <c r="M212" s="59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</row>
    <row r="213" spans="1:84" s="17" customFormat="1" ht="22.5" customHeight="1">
      <c r="A213" s="28"/>
      <c r="B213" s="28" t="s">
        <v>42</v>
      </c>
      <c r="C213" s="40">
        <v>900</v>
      </c>
      <c r="D213" s="212">
        <v>900</v>
      </c>
      <c r="E213" s="330"/>
      <c r="F213" s="40">
        <v>900</v>
      </c>
      <c r="G213" s="40"/>
      <c r="H213" s="40">
        <v>900</v>
      </c>
      <c r="I213" s="190"/>
      <c r="J213" s="40">
        <v>900</v>
      </c>
      <c r="K213" s="155"/>
      <c r="L213" s="151">
        <f t="shared" si="30"/>
        <v>0</v>
      </c>
      <c r="M213" s="59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</row>
    <row r="214" spans="1:84" s="17" customFormat="1" ht="22.5" customHeight="1">
      <c r="A214" s="28"/>
      <c r="B214" s="28" t="s">
        <v>104</v>
      </c>
      <c r="C214" s="40">
        <v>1300</v>
      </c>
      <c r="D214" s="212">
        <v>1300</v>
      </c>
      <c r="E214" s="330"/>
      <c r="F214" s="40">
        <v>1300</v>
      </c>
      <c r="G214" s="40"/>
      <c r="H214" s="40">
        <v>1300</v>
      </c>
      <c r="I214" s="190"/>
      <c r="J214" s="40">
        <v>1300</v>
      </c>
      <c r="K214" s="155"/>
      <c r="L214" s="151">
        <f t="shared" si="30"/>
        <v>0</v>
      </c>
      <c r="M214" s="59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</row>
    <row r="215" spans="1:84" s="17" customFormat="1" ht="22.5" customHeight="1">
      <c r="A215" s="28"/>
      <c r="B215" s="28" t="s">
        <v>43</v>
      </c>
      <c r="C215" s="40">
        <v>160</v>
      </c>
      <c r="D215" s="212">
        <v>160</v>
      </c>
      <c r="E215" s="330"/>
      <c r="F215" s="40">
        <v>160</v>
      </c>
      <c r="G215" s="40"/>
      <c r="H215" s="40">
        <v>160</v>
      </c>
      <c r="I215" s="190"/>
      <c r="J215" s="40">
        <v>160</v>
      </c>
      <c r="K215" s="155"/>
      <c r="L215" s="151">
        <f t="shared" si="30"/>
        <v>0</v>
      </c>
      <c r="M215" s="59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</row>
    <row r="216" spans="1:84" s="41" customFormat="1" ht="22.5" customHeight="1">
      <c r="A216" s="28"/>
      <c r="B216" s="76" t="s">
        <v>44</v>
      </c>
      <c r="C216" s="138">
        <v>150</v>
      </c>
      <c r="D216" s="138">
        <v>150</v>
      </c>
      <c r="E216" s="333"/>
      <c r="F216" s="138">
        <v>150</v>
      </c>
      <c r="G216" s="138"/>
      <c r="H216" s="138">
        <v>150</v>
      </c>
      <c r="I216" s="190"/>
      <c r="J216" s="198">
        <v>150</v>
      </c>
      <c r="K216" s="155"/>
      <c r="L216" s="151">
        <f t="shared" si="30"/>
        <v>0</v>
      </c>
      <c r="M216" s="13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</row>
    <row r="217" spans="1:84" ht="20.25">
      <c r="A217" s="28"/>
      <c r="B217" s="28" t="s">
        <v>177</v>
      </c>
      <c r="C217" s="198">
        <v>1200</v>
      </c>
      <c r="D217" s="212">
        <v>1200</v>
      </c>
      <c r="E217" s="330"/>
      <c r="F217" s="198">
        <v>1200</v>
      </c>
      <c r="G217" s="198"/>
      <c r="H217" s="198">
        <v>1200</v>
      </c>
      <c r="I217" s="202"/>
      <c r="J217" s="198">
        <v>1200</v>
      </c>
      <c r="K217" s="202"/>
      <c r="L217" s="151">
        <f t="shared" si="30"/>
        <v>0</v>
      </c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</row>
    <row r="218" spans="1:84" ht="20.25">
      <c r="A218" s="28"/>
      <c r="B218" s="28" t="s">
        <v>178</v>
      </c>
      <c r="C218" s="198">
        <v>6000</v>
      </c>
      <c r="D218" s="212">
        <v>6000</v>
      </c>
      <c r="E218" s="330"/>
      <c r="F218" s="198">
        <v>6000</v>
      </c>
      <c r="G218" s="198"/>
      <c r="H218" s="198">
        <v>6000</v>
      </c>
      <c r="I218" s="202"/>
      <c r="J218" s="198">
        <v>6000</v>
      </c>
      <c r="K218" s="202"/>
      <c r="L218" s="151">
        <f t="shared" si="30"/>
        <v>0</v>
      </c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</row>
    <row r="219" spans="1:84" ht="20.25">
      <c r="A219" s="200"/>
      <c r="B219" s="28" t="s">
        <v>179</v>
      </c>
      <c r="C219" s="198">
        <v>6500</v>
      </c>
      <c r="D219" s="212">
        <v>6500</v>
      </c>
      <c r="E219" s="330"/>
      <c r="F219" s="198">
        <v>6500</v>
      </c>
      <c r="G219" s="198"/>
      <c r="H219" s="198">
        <v>6500</v>
      </c>
      <c r="I219" s="202"/>
      <c r="J219" s="198">
        <v>6500</v>
      </c>
      <c r="K219" s="202"/>
      <c r="L219" s="151">
        <f t="shared" si="30"/>
        <v>0</v>
      </c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</row>
    <row r="220" spans="1:84" ht="20.25">
      <c r="A220" s="200"/>
      <c r="B220" s="28" t="s">
        <v>180</v>
      </c>
      <c r="C220" s="198">
        <v>43000</v>
      </c>
      <c r="D220" s="212">
        <v>43000</v>
      </c>
      <c r="E220" s="330"/>
      <c r="F220" s="198">
        <v>43000</v>
      </c>
      <c r="G220" s="198"/>
      <c r="H220" s="198">
        <v>43000</v>
      </c>
      <c r="I220" s="202"/>
      <c r="J220" s="198">
        <v>43000</v>
      </c>
      <c r="K220" s="202"/>
      <c r="L220" s="151">
        <f t="shared" si="30"/>
        <v>0</v>
      </c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</row>
    <row r="221" spans="1:84" ht="21" thickBot="1">
      <c r="A221" s="200"/>
      <c r="B221" s="76" t="s">
        <v>181</v>
      </c>
      <c r="C221" s="138">
        <v>10750</v>
      </c>
      <c r="D221" s="138">
        <v>10750</v>
      </c>
      <c r="E221" s="333"/>
      <c r="F221" s="138">
        <v>10750</v>
      </c>
      <c r="G221" s="138"/>
      <c r="H221" s="138">
        <v>10750</v>
      </c>
      <c r="I221" s="203"/>
      <c r="J221" s="138">
        <v>10750</v>
      </c>
      <c r="K221" s="203"/>
      <c r="L221" s="151">
        <f t="shared" si="30"/>
        <v>0</v>
      </c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</row>
    <row r="222" spans="1:84" ht="21.75" thickBot="1">
      <c r="A222" s="201"/>
      <c r="B222" s="134" t="s">
        <v>70</v>
      </c>
      <c r="C222" s="204"/>
      <c r="D222" s="205"/>
      <c r="E222" s="360"/>
      <c r="F222" s="205"/>
      <c r="G222" s="206"/>
      <c r="H222" s="206"/>
      <c r="I222" s="207"/>
      <c r="J222" s="207"/>
      <c r="K222" s="207"/>
      <c r="L222" s="208">
        <f>SUM(L1:L216)</f>
        <v>0</v>
      </c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</row>
    <row r="223" spans="5:12" ht="21">
      <c r="E223" s="361"/>
      <c r="G223" s="191"/>
      <c r="H223" s="191"/>
      <c r="I223" s="191"/>
      <c r="J223" s="191"/>
      <c r="K223" s="191"/>
      <c r="L223" s="191"/>
    </row>
    <row r="224" spans="5:12" ht="21">
      <c r="E224" s="361"/>
      <c r="G224" s="191"/>
      <c r="H224" s="191"/>
      <c r="I224" s="191"/>
      <c r="J224" s="191"/>
      <c r="K224" s="191"/>
      <c r="L224" s="191"/>
    </row>
    <row r="225" spans="5:12" ht="21">
      <c r="E225" s="361"/>
      <c r="G225" s="191"/>
      <c r="H225" s="191"/>
      <c r="I225" s="191"/>
      <c r="J225" s="191"/>
      <c r="K225" s="191"/>
      <c r="L225" s="191"/>
    </row>
    <row r="226" spans="5:12" ht="21">
      <c r="E226" s="361"/>
      <c r="G226" s="191"/>
      <c r="H226" s="191"/>
      <c r="I226" s="191"/>
      <c r="J226" s="191"/>
      <c r="K226" s="191"/>
      <c r="L226" s="191"/>
    </row>
    <row r="227" spans="5:12" ht="21">
      <c r="E227" s="361"/>
      <c r="G227" s="191"/>
      <c r="H227" s="191"/>
      <c r="I227" s="191"/>
      <c r="J227" s="191"/>
      <c r="K227" s="191"/>
      <c r="L227" s="191"/>
    </row>
    <row r="228" spans="5:12" ht="21">
      <c r="E228" s="361"/>
      <c r="G228" s="191"/>
      <c r="H228" s="191"/>
      <c r="I228" s="191"/>
      <c r="J228" s="191"/>
      <c r="K228" s="191"/>
      <c r="L228" s="191"/>
    </row>
    <row r="229" spans="5:12" ht="21">
      <c r="E229" s="361"/>
      <c r="G229" s="191"/>
      <c r="H229" s="191"/>
      <c r="I229" s="191"/>
      <c r="J229" s="191"/>
      <c r="K229" s="191"/>
      <c r="L229" s="191"/>
    </row>
    <row r="230" spans="5:12" ht="21">
      <c r="E230" s="361"/>
      <c r="G230" s="191"/>
      <c r="H230" s="191"/>
      <c r="I230" s="191"/>
      <c r="J230" s="191"/>
      <c r="K230" s="191"/>
      <c r="L230" s="191"/>
    </row>
    <row r="231" spans="5:12" ht="21">
      <c r="E231" s="361"/>
      <c r="G231" s="191"/>
      <c r="H231" s="191"/>
      <c r="I231" s="191"/>
      <c r="J231" s="191"/>
      <c r="K231" s="191"/>
      <c r="L231" s="191"/>
    </row>
    <row r="232" spans="5:12" ht="21">
      <c r="E232" s="361"/>
      <c r="G232" s="191"/>
      <c r="H232" s="191"/>
      <c r="I232" s="191"/>
      <c r="J232" s="191"/>
      <c r="K232" s="191"/>
      <c r="L232" s="191"/>
    </row>
    <row r="233" spans="5:12" ht="21">
      <c r="E233" s="361"/>
      <c r="G233" s="191"/>
      <c r="H233" s="191"/>
      <c r="I233" s="191"/>
      <c r="J233" s="191"/>
      <c r="K233" s="191"/>
      <c r="L233" s="191"/>
    </row>
    <row r="234" spans="5:12" ht="21">
      <c r="E234" s="361"/>
      <c r="G234" s="191"/>
      <c r="H234" s="191"/>
      <c r="I234" s="191"/>
      <c r="J234" s="191"/>
      <c r="K234" s="191"/>
      <c r="L234" s="191"/>
    </row>
    <row r="235" spans="5:12" ht="21">
      <c r="E235" s="361"/>
      <c r="G235" s="191"/>
      <c r="H235" s="191"/>
      <c r="I235" s="191"/>
      <c r="J235" s="191"/>
      <c r="K235" s="191"/>
      <c r="L235" s="191"/>
    </row>
    <row r="236" spans="5:12" ht="21">
      <c r="E236" s="361"/>
      <c r="G236" s="191"/>
      <c r="H236" s="191"/>
      <c r="I236" s="191"/>
      <c r="J236" s="191"/>
      <c r="K236" s="191"/>
      <c r="L236" s="191"/>
    </row>
    <row r="237" spans="5:12" ht="21">
      <c r="E237" s="361"/>
      <c r="G237" s="191"/>
      <c r="H237" s="191"/>
      <c r="I237" s="191"/>
      <c r="J237" s="191"/>
      <c r="K237" s="191"/>
      <c r="L237" s="191"/>
    </row>
    <row r="238" spans="5:12" ht="21">
      <c r="E238" s="361"/>
      <c r="G238" s="191"/>
      <c r="H238" s="191"/>
      <c r="I238" s="191"/>
      <c r="J238" s="191"/>
      <c r="K238" s="191"/>
      <c r="L238" s="191"/>
    </row>
    <row r="239" spans="5:12" ht="21">
      <c r="E239" s="361"/>
      <c r="G239" s="191"/>
      <c r="H239" s="191"/>
      <c r="I239" s="191"/>
      <c r="J239" s="191"/>
      <c r="K239" s="191"/>
      <c r="L239" s="191"/>
    </row>
    <row r="240" spans="5:12" ht="21">
      <c r="E240" s="361"/>
      <c r="G240" s="191"/>
      <c r="H240" s="191"/>
      <c r="I240" s="191"/>
      <c r="J240" s="191"/>
      <c r="K240" s="191"/>
      <c r="L240" s="191"/>
    </row>
    <row r="241" spans="5:12" ht="21">
      <c r="E241" s="361"/>
      <c r="G241" s="191"/>
      <c r="H241" s="191"/>
      <c r="I241" s="191"/>
      <c r="J241" s="191"/>
      <c r="K241" s="191"/>
      <c r="L241" s="191"/>
    </row>
    <row r="242" spans="5:12" ht="21">
      <c r="E242" s="361"/>
      <c r="G242" s="191"/>
      <c r="H242" s="191"/>
      <c r="I242" s="191"/>
      <c r="J242" s="191"/>
      <c r="K242" s="191"/>
      <c r="L242" s="191"/>
    </row>
    <row r="243" spans="5:12" ht="21">
      <c r="E243" s="361"/>
      <c r="G243" s="191"/>
      <c r="H243" s="191"/>
      <c r="I243" s="191"/>
      <c r="J243" s="191"/>
      <c r="K243" s="191"/>
      <c r="L243" s="191"/>
    </row>
  </sheetData>
  <sheetProtection/>
  <mergeCells count="118">
    <mergeCell ref="E160:E163"/>
    <mergeCell ref="D188:D191"/>
    <mergeCell ref="E188:E191"/>
    <mergeCell ref="D42:D45"/>
    <mergeCell ref="E42:E45"/>
    <mergeCell ref="D46:D49"/>
    <mergeCell ref="E46:E49"/>
    <mergeCell ref="D56:D59"/>
    <mergeCell ref="E56:E59"/>
    <mergeCell ref="B195:H195"/>
    <mergeCell ref="L56:L59"/>
    <mergeCell ref="F56:F59"/>
    <mergeCell ref="A164:L164"/>
    <mergeCell ref="A56:B56"/>
    <mergeCell ref="K160:K163"/>
    <mergeCell ref="D128:D131"/>
    <mergeCell ref="E128:E131"/>
    <mergeCell ref="D132:D135"/>
    <mergeCell ref="E132:E135"/>
    <mergeCell ref="A10:B10"/>
    <mergeCell ref="A6:B6"/>
    <mergeCell ref="G160:G163"/>
    <mergeCell ref="A174:L174"/>
    <mergeCell ref="A126:L126"/>
    <mergeCell ref="H56:H59"/>
    <mergeCell ref="I56:I59"/>
    <mergeCell ref="L143:L146"/>
    <mergeCell ref="L160:L163"/>
    <mergeCell ref="H128:H131"/>
    <mergeCell ref="F46:F49"/>
    <mergeCell ref="G143:G146"/>
    <mergeCell ref="I160:I163"/>
    <mergeCell ref="A73:B73"/>
    <mergeCell ref="L128:L131"/>
    <mergeCell ref="G128:G131"/>
    <mergeCell ref="I143:I146"/>
    <mergeCell ref="A118:B118"/>
    <mergeCell ref="G56:G59"/>
    <mergeCell ref="I128:I131"/>
    <mergeCell ref="A4:L4"/>
    <mergeCell ref="A63:L63"/>
    <mergeCell ref="A80:L80"/>
    <mergeCell ref="A101:L101"/>
    <mergeCell ref="A111:L111"/>
    <mergeCell ref="L42:L45"/>
    <mergeCell ref="A69:B69"/>
    <mergeCell ref="A26:B26"/>
    <mergeCell ref="A18:B18"/>
    <mergeCell ref="C42:C45"/>
    <mergeCell ref="F42:F45"/>
    <mergeCell ref="F143:F146"/>
    <mergeCell ref="H160:H163"/>
    <mergeCell ref="C2:L2"/>
    <mergeCell ref="H132:H135"/>
    <mergeCell ref="I132:I135"/>
    <mergeCell ref="J132:J135"/>
    <mergeCell ref="L132:L135"/>
    <mergeCell ref="J46:J49"/>
    <mergeCell ref="I46:I49"/>
    <mergeCell ref="K42:K45"/>
    <mergeCell ref="J143:J146"/>
    <mergeCell ref="K128:K131"/>
    <mergeCell ref="J128:J131"/>
    <mergeCell ref="J42:J45"/>
    <mergeCell ref="A75:B75"/>
    <mergeCell ref="A82:B82"/>
    <mergeCell ref="A107:B107"/>
    <mergeCell ref="A103:B103"/>
    <mergeCell ref="K46:K49"/>
    <mergeCell ref="A201:B201"/>
    <mergeCell ref="A170:B170"/>
    <mergeCell ref="A143:B143"/>
    <mergeCell ref="A160:B160"/>
    <mergeCell ref="A121:L121"/>
    <mergeCell ref="A152:B152"/>
    <mergeCell ref="A192:L192"/>
    <mergeCell ref="C188:C191"/>
    <mergeCell ref="K143:K146"/>
    <mergeCell ref="A150:L150"/>
    <mergeCell ref="A22:B22"/>
    <mergeCell ref="A128:B128"/>
    <mergeCell ref="F128:F131"/>
    <mergeCell ref="J56:J59"/>
    <mergeCell ref="H42:H45"/>
    <mergeCell ref="I42:I45"/>
    <mergeCell ref="G42:G45"/>
    <mergeCell ref="H46:H49"/>
    <mergeCell ref="A113:B113"/>
    <mergeCell ref="A65:B65"/>
    <mergeCell ref="L46:L49"/>
    <mergeCell ref="K132:K135"/>
    <mergeCell ref="G46:G49"/>
    <mergeCell ref="J188:J191"/>
    <mergeCell ref="K188:K191"/>
    <mergeCell ref="L188:L191"/>
    <mergeCell ref="H143:H146"/>
    <mergeCell ref="J160:J163"/>
    <mergeCell ref="K56:K59"/>
    <mergeCell ref="B92:G92"/>
    <mergeCell ref="F132:F135"/>
    <mergeCell ref="A95:B95"/>
    <mergeCell ref="G132:G135"/>
    <mergeCell ref="H188:H191"/>
    <mergeCell ref="I188:I191"/>
    <mergeCell ref="F160:F163"/>
    <mergeCell ref="D143:D146"/>
    <mergeCell ref="E143:E146"/>
    <mergeCell ref="D160:D163"/>
    <mergeCell ref="G188:G191"/>
    <mergeCell ref="A14:B14"/>
    <mergeCell ref="B87:G87"/>
    <mergeCell ref="F188:F191"/>
    <mergeCell ref="C56:C59"/>
    <mergeCell ref="C160:C163"/>
    <mergeCell ref="C46:C49"/>
    <mergeCell ref="C143:C146"/>
    <mergeCell ref="C132:C135"/>
    <mergeCell ref="C128:C131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geOrder="overThenDown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2018-06-18T01:48:49Z</dcterms:modified>
  <cp:category/>
  <cp:version/>
  <cp:contentType/>
  <cp:contentStatus/>
</cp:coreProperties>
</file>