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Operations\Переносы\Переносы-2014\C15\Утвержденные\SC\"/>
    </mc:Choice>
  </mc:AlternateContent>
  <bookViews>
    <workbookView xWindow="120" yWindow="75" windowWidth="12030" windowHeight="11640" activeTab="2"/>
  </bookViews>
  <sheets>
    <sheet name="4 дн цикл" sheetId="1" r:id="rId1"/>
    <sheet name="5 дн цикл" sheetId="4" r:id="rId2"/>
    <sheet name="6 дн цикл" sheetId="9" r:id="rId3"/>
  </sheets>
  <externalReferences>
    <externalReference r:id="rId4"/>
  </externalReferences>
  <definedNames>
    <definedName name="_08.02.04" localSheetId="2">#REF!</definedName>
    <definedName name="_08.02.04">#REF!</definedName>
    <definedName name="_13.06.04" localSheetId="1">'[1]31 мая-13 июня'!#REF!</definedName>
    <definedName name="_13.06.04" localSheetId="2">'[1]31 мая-13 июня'!#REF!</definedName>
    <definedName name="_13.06.04">'[1]31 мая-13 июня'!#REF!</definedName>
    <definedName name="_R130811" localSheetId="1">#REF!</definedName>
    <definedName name="_R130811" localSheetId="2">#REF!</definedName>
    <definedName name="_R130811">#REF!</definedName>
    <definedName name="DBEx" localSheetId="2">#REF!</definedName>
    <definedName name="DBEx">#REF!</definedName>
    <definedName name="неделя" localSheetId="1">#REF!</definedName>
    <definedName name="неделя" localSheetId="2">#REF!</definedName>
    <definedName name="неделя">#REF!</definedName>
    <definedName name="Отгрузка" localSheetId="1">#REF!</definedName>
    <definedName name="Отгрузка" localSheetId="2">#REF!</definedName>
    <definedName name="Отгрузка">#REF!</definedName>
  </definedNames>
  <calcPr calcId="152511"/>
</workbook>
</file>

<file path=xl/calcChain.xml><?xml version="1.0" encoding="utf-8"?>
<calcChain xmlns="http://schemas.openxmlformats.org/spreadsheetml/2006/main">
  <c r="H26" i="9" l="1"/>
  <c r="H25" i="9"/>
  <c r="H24" i="9"/>
  <c r="H23" i="9"/>
  <c r="H22" i="9"/>
  <c r="H18" i="9"/>
  <c r="H17" i="9"/>
  <c r="H16" i="9"/>
  <c r="H15" i="9"/>
  <c r="H14" i="9"/>
  <c r="H10" i="9"/>
  <c r="H9" i="9"/>
  <c r="H8" i="9"/>
  <c r="H7" i="9"/>
  <c r="H6" i="9"/>
  <c r="H26" i="4"/>
  <c r="H25" i="4"/>
  <c r="H24" i="4"/>
  <c r="H23" i="4"/>
  <c r="H22" i="4"/>
  <c r="H18" i="4"/>
  <c r="H17" i="4"/>
  <c r="H16" i="4"/>
  <c r="H15" i="4"/>
  <c r="H14" i="4"/>
  <c r="H10" i="4"/>
  <c r="H9" i="4"/>
  <c r="H8" i="4"/>
  <c r="H7" i="4"/>
  <c r="H6" i="4"/>
  <c r="H26" i="1"/>
  <c r="H25" i="1"/>
  <c r="H24" i="1"/>
  <c r="H23" i="1"/>
  <c r="H22" i="1"/>
  <c r="H18" i="1"/>
  <c r="H17" i="1"/>
  <c r="H16" i="1"/>
  <c r="H15" i="1"/>
  <c r="H14" i="1"/>
  <c r="H10" i="1"/>
  <c r="H9" i="1"/>
  <c r="H8" i="1"/>
  <c r="H7" i="1"/>
  <c r="H6" i="1"/>
  <c r="L30" i="4" l="1"/>
  <c r="L30" i="9"/>
  <c r="L30" i="1"/>
  <c r="I6" i="9" l="1"/>
  <c r="K30" i="9"/>
  <c r="M29" i="9" s="1"/>
  <c r="N22" i="9"/>
  <c r="M18" i="9"/>
  <c r="N14" i="9"/>
  <c r="D14" i="9"/>
  <c r="D22" i="9" s="1"/>
  <c r="D7" i="9"/>
  <c r="D8" i="9" s="1"/>
  <c r="N6" i="9"/>
  <c r="E6" i="9"/>
  <c r="C6" i="9"/>
  <c r="G6" i="4"/>
  <c r="K30" i="4"/>
  <c r="M29" i="4" s="1"/>
  <c r="N22" i="4"/>
  <c r="M18" i="4"/>
  <c r="N14" i="4"/>
  <c r="O14" i="4" s="1"/>
  <c r="D14" i="4"/>
  <c r="D15" i="4" s="1"/>
  <c r="M10" i="4"/>
  <c r="D7" i="4"/>
  <c r="D8" i="4" s="1"/>
  <c r="N6" i="4"/>
  <c r="M6" i="4"/>
  <c r="I6" i="4"/>
  <c r="E6" i="4"/>
  <c r="C6" i="4"/>
  <c r="M8" i="4" l="1"/>
  <c r="M16" i="4"/>
  <c r="M22" i="4"/>
  <c r="M23" i="4"/>
  <c r="O6" i="9"/>
  <c r="M8" i="9"/>
  <c r="O14" i="9"/>
  <c r="O22" i="9"/>
  <c r="M6" i="9"/>
  <c r="M10" i="9"/>
  <c r="M14" i="9"/>
  <c r="M16" i="9"/>
  <c r="M22" i="9"/>
  <c r="M24" i="9"/>
  <c r="M26" i="9"/>
  <c r="M25" i="4"/>
  <c r="O6" i="4"/>
  <c r="M7" i="4"/>
  <c r="M9" i="4"/>
  <c r="M13" i="4"/>
  <c r="M14" i="4"/>
  <c r="M15" i="4"/>
  <c r="M17" i="4"/>
  <c r="M21" i="4"/>
  <c r="O22" i="4"/>
  <c r="M24" i="4"/>
  <c r="M26" i="4"/>
  <c r="D15" i="9"/>
  <c r="E15" i="9" s="1"/>
  <c r="C14" i="9"/>
  <c r="E14" i="9"/>
  <c r="D9" i="9"/>
  <c r="E8" i="9"/>
  <c r="C8" i="9"/>
  <c r="D23" i="9"/>
  <c r="E22" i="9"/>
  <c r="C22" i="9"/>
  <c r="G6" i="9"/>
  <c r="C7" i="9"/>
  <c r="E7" i="9"/>
  <c r="M7" i="9"/>
  <c r="M9" i="9"/>
  <c r="M13" i="9"/>
  <c r="G14" i="9"/>
  <c r="C15" i="9"/>
  <c r="M15" i="9"/>
  <c r="M17" i="9"/>
  <c r="M21" i="9"/>
  <c r="M23" i="9"/>
  <c r="M25" i="9"/>
  <c r="D9" i="4"/>
  <c r="E8" i="4"/>
  <c r="C8" i="4"/>
  <c r="D16" i="4"/>
  <c r="E15" i="4"/>
  <c r="C15" i="4"/>
  <c r="C7" i="4"/>
  <c r="E7" i="4"/>
  <c r="D22" i="4"/>
  <c r="C14" i="4"/>
  <c r="E14" i="4"/>
  <c r="D16" i="9" l="1"/>
  <c r="I7" i="9"/>
  <c r="G7" i="9"/>
  <c r="I22" i="9"/>
  <c r="G22" i="9"/>
  <c r="D10" i="9"/>
  <c r="E9" i="9"/>
  <c r="C9" i="9"/>
  <c r="D24" i="9"/>
  <c r="E23" i="9"/>
  <c r="C23" i="9"/>
  <c r="I8" i="9"/>
  <c r="G8" i="9"/>
  <c r="G14" i="4"/>
  <c r="I7" i="4"/>
  <c r="G7" i="4"/>
  <c r="D17" i="4"/>
  <c r="I17" i="4" s="1"/>
  <c r="E16" i="4"/>
  <c r="C16" i="4"/>
  <c r="D10" i="4"/>
  <c r="E9" i="4"/>
  <c r="C9" i="4"/>
  <c r="D23" i="4"/>
  <c r="E22" i="4"/>
  <c r="C22" i="4"/>
  <c r="G15" i="4"/>
  <c r="I8" i="4"/>
  <c r="G8" i="4"/>
  <c r="D14" i="1"/>
  <c r="D7" i="1"/>
  <c r="D8" i="1" s="1"/>
  <c r="D9" i="1" s="1"/>
  <c r="D10" i="1" s="1"/>
  <c r="E23" i="4" l="1"/>
  <c r="G15" i="9"/>
  <c r="D17" i="9"/>
  <c r="C16" i="9"/>
  <c r="E16" i="9"/>
  <c r="I9" i="9"/>
  <c r="G9" i="9"/>
  <c r="I23" i="9"/>
  <c r="G23" i="9"/>
  <c r="E10" i="9"/>
  <c r="C10" i="9"/>
  <c r="D25" i="9"/>
  <c r="E24" i="9"/>
  <c r="C24" i="9"/>
  <c r="I22" i="4"/>
  <c r="G22" i="4"/>
  <c r="E10" i="4"/>
  <c r="C10" i="4"/>
  <c r="D18" i="4"/>
  <c r="I18" i="4" s="1"/>
  <c r="E17" i="4"/>
  <c r="C17" i="4"/>
  <c r="D24" i="4"/>
  <c r="C23" i="4"/>
  <c r="I9" i="4"/>
  <c r="G9" i="4"/>
  <c r="G16" i="4"/>
  <c r="G16" i="9" l="1"/>
  <c r="E25" i="9"/>
  <c r="I17" i="9"/>
  <c r="D18" i="9"/>
  <c r="C17" i="9"/>
  <c r="E17" i="9"/>
  <c r="I24" i="9"/>
  <c r="G24" i="9"/>
  <c r="D26" i="9"/>
  <c r="I26" i="9" s="1"/>
  <c r="C25" i="9"/>
  <c r="I10" i="9"/>
  <c r="G10" i="9"/>
  <c r="D25" i="4"/>
  <c r="E24" i="4"/>
  <c r="C24" i="4"/>
  <c r="G17" i="4"/>
  <c r="I10" i="4"/>
  <c r="G10" i="4"/>
  <c r="I23" i="4"/>
  <c r="G23" i="4"/>
  <c r="E18" i="4"/>
  <c r="C18" i="4"/>
  <c r="D15" i="1"/>
  <c r="I6" i="1"/>
  <c r="I7" i="1"/>
  <c r="G6" i="1"/>
  <c r="C14" i="1"/>
  <c r="C10" i="1"/>
  <c r="C9" i="1"/>
  <c r="C8" i="1"/>
  <c r="C7" i="1"/>
  <c r="C6" i="1"/>
  <c r="G14" i="1"/>
  <c r="G10" i="1"/>
  <c r="G9" i="1"/>
  <c r="G8" i="1"/>
  <c r="G7" i="1"/>
  <c r="K30" i="1"/>
  <c r="M29" i="1" s="1"/>
  <c r="N22" i="1"/>
  <c r="N14" i="1"/>
  <c r="N6" i="1"/>
  <c r="G17" i="9" l="1"/>
  <c r="O14" i="1"/>
  <c r="I18" i="9"/>
  <c r="E18" i="9"/>
  <c r="C18" i="9"/>
  <c r="E26" i="9"/>
  <c r="C26" i="9"/>
  <c r="I25" i="9"/>
  <c r="G25" i="9"/>
  <c r="I24" i="4"/>
  <c r="G24" i="4"/>
  <c r="G18" i="4"/>
  <c r="D26" i="4"/>
  <c r="I26" i="4" s="1"/>
  <c r="E25" i="4"/>
  <c r="C25" i="4"/>
  <c r="I8" i="1"/>
  <c r="O6" i="1"/>
  <c r="O22" i="1"/>
  <c r="M6" i="1"/>
  <c r="M8" i="1"/>
  <c r="M10" i="1"/>
  <c r="M14" i="1"/>
  <c r="M16" i="1"/>
  <c r="M18" i="1"/>
  <c r="M22" i="1"/>
  <c r="M24" i="1"/>
  <c r="M26" i="1"/>
  <c r="M7" i="1"/>
  <c r="M9" i="1"/>
  <c r="M13" i="1"/>
  <c r="M15" i="1"/>
  <c r="M17" i="1"/>
  <c r="M21" i="1"/>
  <c r="M23" i="1"/>
  <c r="M25" i="1"/>
  <c r="G15" i="1"/>
  <c r="D16" i="1"/>
  <c r="C15" i="1"/>
  <c r="D22" i="1"/>
  <c r="E22" i="1" s="1"/>
  <c r="G18" i="9" l="1"/>
  <c r="G26" i="9"/>
  <c r="E26" i="4"/>
  <c r="C26" i="4"/>
  <c r="I25" i="4"/>
  <c r="G25" i="4"/>
  <c r="G22" i="1"/>
  <c r="C22" i="1"/>
  <c r="D23" i="1"/>
  <c r="D17" i="1"/>
  <c r="D18" i="1" s="1"/>
  <c r="C16" i="1"/>
  <c r="G16" i="1"/>
  <c r="G26" i="4" l="1"/>
  <c r="I17" i="1"/>
  <c r="C17" i="1"/>
  <c r="D24" i="1"/>
  <c r="G23" i="1"/>
  <c r="C23" i="1"/>
  <c r="E23" i="1"/>
  <c r="I22" i="1"/>
  <c r="E18" i="1"/>
  <c r="E17" i="1"/>
  <c r="E16" i="1"/>
  <c r="E15" i="1"/>
  <c r="E14" i="1"/>
  <c r="I10" i="1"/>
  <c r="E10" i="1"/>
  <c r="I9" i="1"/>
  <c r="E9" i="1"/>
  <c r="E8" i="1"/>
  <c r="E7" i="1"/>
  <c r="E6" i="1"/>
  <c r="G17" i="1" l="1"/>
  <c r="E24" i="1"/>
  <c r="I23" i="1"/>
  <c r="D25" i="1"/>
  <c r="E25" i="1" s="1"/>
  <c r="C24" i="1"/>
  <c r="C18" i="1"/>
  <c r="I18" i="1"/>
  <c r="G18" i="1" l="1"/>
  <c r="G24" i="1"/>
  <c r="I24" i="1"/>
  <c r="D26" i="1"/>
  <c r="C25" i="1"/>
  <c r="G25" i="1" l="1"/>
  <c r="I25" i="1"/>
  <c r="C26" i="1"/>
  <c r="I26" i="1"/>
  <c r="E26" i="1"/>
  <c r="G26" i="1" l="1"/>
</calcChain>
</file>

<file path=xl/sharedStrings.xml><?xml version="1.0" encoding="utf-8"?>
<sst xmlns="http://schemas.openxmlformats.org/spreadsheetml/2006/main" count="453" uniqueCount="67">
  <si>
    <t>Группа</t>
  </si>
  <si>
    <t>День</t>
  </si>
  <si>
    <t>Комментарии</t>
  </si>
  <si>
    <t>Выдача заказов</t>
  </si>
  <si>
    <t>Заказы</t>
  </si>
  <si>
    <t>% от общего</t>
  </si>
  <si>
    <t>Заказы по циклам</t>
  </si>
  <si>
    <t>Дата</t>
  </si>
  <si>
    <t>Перенос</t>
  </si>
  <si>
    <t>A</t>
  </si>
  <si>
    <t>B</t>
  </si>
  <si>
    <t>C</t>
  </si>
  <si>
    <t>D</t>
  </si>
  <si>
    <t>E</t>
  </si>
  <si>
    <t>Сдача Интернет</t>
  </si>
  <si>
    <t>График переносов</t>
  </si>
  <si>
    <t>W, L и S заказы</t>
  </si>
  <si>
    <t>Неделя</t>
  </si>
  <si>
    <t>Кампания 15_2014</t>
  </si>
  <si>
    <t>Коробки</t>
  </si>
  <si>
    <t>кроме регионов из таблицы ниже</t>
  </si>
  <si>
    <t>Область</t>
  </si>
  <si>
    <t>Получение 5дн.цикл</t>
  </si>
  <si>
    <t>Неделя сдачи</t>
  </si>
  <si>
    <t>Хабаровский кр.</t>
  </si>
  <si>
    <t>г.Москва (ПВ)</t>
  </si>
  <si>
    <t>Ярославская обл.</t>
  </si>
  <si>
    <t>респ. Крым</t>
  </si>
  <si>
    <t>Волгоградская обл.</t>
  </si>
  <si>
    <t>Самарская обл.</t>
  </si>
  <si>
    <t>Московская обл.</t>
  </si>
  <si>
    <t>Новосибирская обл.</t>
  </si>
  <si>
    <t>В</t>
  </si>
  <si>
    <t>Приморский кр.</t>
  </si>
  <si>
    <t>Калининградская</t>
  </si>
  <si>
    <t>Костромская обл.</t>
  </si>
  <si>
    <t>Ульяновская обл.</t>
  </si>
  <si>
    <t>Смоленская обл.</t>
  </si>
  <si>
    <t>Ивановская обл.</t>
  </si>
  <si>
    <t>Нижегородская</t>
  </si>
  <si>
    <t>Астраханская обл.</t>
  </si>
  <si>
    <t>Ростовская обл.</t>
  </si>
  <si>
    <t>Саратовская обл.</t>
  </si>
  <si>
    <t>респ. Татарстан</t>
  </si>
  <si>
    <t>С</t>
  </si>
  <si>
    <t>г.Санкт-Петербург (ПВ)</t>
  </si>
  <si>
    <t>Тульская обл.</t>
  </si>
  <si>
    <t>Калужская обл.</t>
  </si>
  <si>
    <t>респ.Ингушетия</t>
  </si>
  <si>
    <t>респ. Кабардино-Балкарская</t>
  </si>
  <si>
    <t>респ. Сев.Осетия</t>
  </si>
  <si>
    <t>респ.Татарстан</t>
  </si>
  <si>
    <t>г.Москва (ДД)</t>
  </si>
  <si>
    <t>г.Санкт-Петербург (ДД)</t>
  </si>
  <si>
    <t>Псковская обл. (часть)</t>
  </si>
  <si>
    <t>Ростовская обл. (часть)</t>
  </si>
  <si>
    <t>Самарская обл. (часть)</t>
  </si>
  <si>
    <t>Красноярский кр.</t>
  </si>
  <si>
    <t>Алтайский кр.</t>
  </si>
  <si>
    <t>Кемеровская обл.</t>
  </si>
  <si>
    <t>Краснодарский кр.</t>
  </si>
  <si>
    <t>респ.Башкирия</t>
  </si>
  <si>
    <t>ХМАО</t>
  </si>
  <si>
    <t>Челябинская обл.</t>
  </si>
  <si>
    <t>Свердловская обл.</t>
  </si>
  <si>
    <t>Ленинградская обл. (ПВ)</t>
  </si>
  <si>
    <t>Иркутскя обл. (часть)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</si>
</sst>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[$-419]d\ mmm;@"/>
    <numFmt numFmtId="165" formatCode="0.0%"/>
    <numFmt numFmtId="166" formatCode="_-* #,##0_р_._-;\-* #,##0_р_._-;_-* &quot;-&quot;??_р_._-;_-@_-"/>
    <numFmt numFmtId="167" formatCode="[$-419]d\ mmm\ yy;@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indexed="9"/>
      <name val="Arial"/>
      <family val="2"/>
      <charset val="204"/>
    </font>
    <font>
      <sz val="8"/>
      <color indexed="22"/>
      <name val="Arial"/>
      <family val="2"/>
      <charset val="204"/>
    </font>
    <font>
      <sz val="12"/>
      <name val="Times New Roman"/>
      <family val="1"/>
      <charset val="204"/>
    </font>
    <font>
      <sz val="8"/>
      <color theme="0" tint="-0.499984740745262"/>
      <name val="Arial"/>
      <family val="2"/>
      <charset val="204"/>
    </font>
    <font>
      <sz val="8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Arial Cyr"/>
      <family val="2"/>
      <charset val="204"/>
    </font>
    <font>
      <sz val="9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3" fontId="0" fillId="0" borderId="0">
      <alignment horizont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NumberFormat="1" applyAlignment="1"/>
    <xf numFmtId="166" fontId="1" fillId="0" borderId="0" xfId="1" applyNumberFormat="1"/>
    <xf numFmtId="0" fontId="3" fillId="0" borderId="0" xfId="0" applyNumberFormat="1" applyFont="1" applyAlignment="1"/>
    <xf numFmtId="166" fontId="1" fillId="0" borderId="0" xfId="1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vertical="center" wrapText="1"/>
    </xf>
    <xf numFmtId="3" fontId="2" fillId="0" borderId="1" xfId="0" applyFont="1" applyBorder="1" applyAlignment="1">
      <alignment wrapText="1"/>
    </xf>
    <xf numFmtId="0" fontId="2" fillId="0" borderId="2" xfId="0" applyNumberFormat="1" applyFont="1" applyBorder="1" applyAlignment="1">
      <alignment vertical="center" wrapText="1"/>
    </xf>
    <xf numFmtId="0" fontId="2" fillId="0" borderId="0" xfId="0" applyNumberFormat="1" applyFont="1" applyAlignment="1"/>
    <xf numFmtId="0" fontId="6" fillId="0" borderId="0" xfId="0" applyNumberFormat="1" applyFont="1" applyAlignment="1"/>
    <xf numFmtId="167" fontId="2" fillId="0" borderId="0" xfId="0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1" applyNumberFormat="1" applyFont="1"/>
    <xf numFmtId="0" fontId="6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/>
    <xf numFmtId="166" fontId="2" fillId="0" borderId="1" xfId="0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0" fontId="6" fillId="0" borderId="1" xfId="0" applyNumberFormat="1" applyFont="1" applyBorder="1" applyAlignment="1">
      <alignment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67" fontId="13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6" fontId="2" fillId="0" borderId="10" xfId="1" applyNumberFormat="1" applyFont="1" applyBorder="1" applyAlignment="1">
      <alignment horizontal="center" wrapText="1"/>
    </xf>
    <xf numFmtId="167" fontId="14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/>
    <xf numFmtId="164" fontId="1" fillId="0" borderId="12" xfId="1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/>
    <xf numFmtId="164" fontId="1" fillId="0" borderId="15" xfId="1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" fillId="0" borderId="17" xfId="0" applyNumberFormat="1" applyFont="1" applyBorder="1" applyAlignment="1"/>
    <xf numFmtId="164" fontId="1" fillId="0" borderId="17" xfId="1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/>
    <xf numFmtId="164" fontId="1" fillId="0" borderId="20" xfId="1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67" fontId="14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6" fontId="2" fillId="0" borderId="6" xfId="1" applyNumberFormat="1" applyFont="1" applyBorder="1" applyAlignment="1">
      <alignment horizontal="center" vertical="center"/>
    </xf>
    <xf numFmtId="166" fontId="2" fillId="0" borderId="7" xfId="1" applyNumberFormat="1" applyFont="1" applyBorder="1" applyAlignment="1">
      <alignment horizontal="center" vertical="center"/>
    </xf>
    <xf numFmtId="166" fontId="2" fillId="0" borderId="8" xfId="1" applyNumberFormat="1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9" fontId="2" fillId="0" borderId="8" xfId="2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left" vertical="center"/>
    </xf>
    <xf numFmtId="167" fontId="2" fillId="0" borderId="5" xfId="0" applyNumberFormat="1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35"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numFmt numFmtId="164" formatCode="[$-419]d\ mmm;@"/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numFmt numFmtId="164" formatCode="[$-419]d\ mmm;@"/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numFmt numFmtId="164" formatCode="[$-419]d\ mmm;@"/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numFmt numFmtId="164" formatCode="[$-419]d\ mmm;@"/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numFmt numFmtId="164" formatCode="[$-419]d\ mmm;@"/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numFmt numFmtId="164" formatCode="[$-419]d\ mmm;@"/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43;&#1088;&#1072;&#1092;&#1080;&#1082;%20&#1086;&#1090;&#1075;&#1088;&#1091;&#1079;&#1086;&#1082;\2004%20Shipping%20Schedule%20&#1040;&#1088;&#1093;&#1080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 дек-18 янв"/>
      <sheetName val="19 янв-08 фев"/>
      <sheetName val="09 фев-29 фев"/>
      <sheetName val="1 мар-21 мар"/>
      <sheetName val="22 мар-11 апр"/>
      <sheetName val="12 апр-25 апр"/>
      <sheetName val="26 апр-16 мая"/>
      <sheetName val="17 мая-30 мая"/>
      <sheetName val="31 мая-13 июня"/>
      <sheetName val="14 июня-27 июня"/>
      <sheetName val="28 июня-11 июля"/>
      <sheetName val="12 июля-25 июля"/>
      <sheetName val="26 июля-8 августа"/>
      <sheetName val="9 августа-22 августа"/>
      <sheetName val="23 августа-5 сентября"/>
      <sheetName val="6 сентября-19 сентября"/>
      <sheetName val="20 сентября-3 октября"/>
      <sheetName val="4 октября-17 октября"/>
      <sheetName val="18 октября-31 октября"/>
      <sheetName val="1 ноября-14 ноября"/>
      <sheetName val="15 ноября-28 ноября"/>
      <sheetName val="29 ноября-12 декабря"/>
      <sheetName val="13 декабря-26 декабр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85"/>
  <sheetViews>
    <sheetView zoomScaleNormal="100" workbookViewId="0"/>
  </sheetViews>
  <sheetFormatPr defaultRowHeight="12.75" x14ac:dyDescent="0.2"/>
  <cols>
    <col min="1" max="1" width="7.42578125" customWidth="1"/>
    <col min="2" max="2" width="6.85546875" style="2" customWidth="1"/>
    <col min="3" max="3" width="5.7109375" customWidth="1"/>
    <col min="4" max="5" width="7.85546875" style="5" customWidth="1"/>
    <col min="6" max="6" width="17.42578125" customWidth="1"/>
    <col min="7" max="7" width="5.7109375" customWidth="1"/>
    <col min="8" max="9" width="7.85546875" style="5" customWidth="1"/>
    <col min="10" max="10" width="23.5703125" style="39" customWidth="1"/>
    <col min="11" max="11" width="9.28515625" style="3" bestFit="1" customWidth="1"/>
    <col min="12" max="12" width="9.28515625" style="3" customWidth="1"/>
    <col min="13" max="13" width="13.28515625" style="4" bestFit="1" customWidth="1"/>
    <col min="14" max="14" width="9.85546875" style="1" customWidth="1"/>
    <col min="15" max="15" width="9.7109375" customWidth="1"/>
    <col min="16" max="16" width="6.85546875" customWidth="1"/>
    <col min="19" max="20" width="10.28515625" bestFit="1" customWidth="1"/>
  </cols>
  <sheetData>
    <row r="1" spans="1:17" ht="15.75" x14ac:dyDescent="0.2">
      <c r="D1" s="63" t="s">
        <v>15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7" x14ac:dyDescent="0.2">
      <c r="A2" s="9"/>
      <c r="B2" s="9"/>
      <c r="C2" s="9"/>
      <c r="D2" s="11"/>
      <c r="E2" s="11"/>
      <c r="F2" s="9"/>
      <c r="G2" s="9"/>
      <c r="H2" s="11"/>
      <c r="I2" s="11"/>
      <c r="J2" s="37"/>
      <c r="K2" s="12"/>
      <c r="L2" s="12"/>
      <c r="M2" s="13"/>
      <c r="N2" s="14"/>
      <c r="O2" s="9"/>
      <c r="P2" s="9"/>
    </row>
    <row r="3" spans="1:17" x14ac:dyDescent="0.2">
      <c r="A3" s="9"/>
      <c r="B3" s="10"/>
      <c r="C3" s="9"/>
      <c r="D3" s="11"/>
      <c r="E3" s="11"/>
      <c r="F3" s="71" t="s">
        <v>18</v>
      </c>
      <c r="G3" s="71"/>
      <c r="H3" s="71"/>
      <c r="I3" s="71"/>
      <c r="J3" s="37"/>
      <c r="K3" s="12"/>
      <c r="L3" s="12"/>
      <c r="M3" s="13"/>
      <c r="N3" s="14"/>
      <c r="O3" s="9"/>
      <c r="P3" s="9"/>
    </row>
    <row r="4" spans="1:17" ht="15.75" x14ac:dyDescent="0.25">
      <c r="A4" s="64" t="s">
        <v>17</v>
      </c>
      <c r="B4" s="65" t="s">
        <v>0</v>
      </c>
      <c r="C4" s="64" t="s">
        <v>1</v>
      </c>
      <c r="D4" s="66" t="s">
        <v>14</v>
      </c>
      <c r="E4" s="66"/>
      <c r="F4" s="64" t="s">
        <v>2</v>
      </c>
      <c r="G4" s="64" t="s">
        <v>1</v>
      </c>
      <c r="H4" s="67" t="s">
        <v>3</v>
      </c>
      <c r="I4" s="66"/>
      <c r="J4" s="72" t="s">
        <v>2</v>
      </c>
      <c r="K4" s="68" t="s">
        <v>4</v>
      </c>
      <c r="L4" s="68" t="s">
        <v>19</v>
      </c>
      <c r="M4" s="69" t="s">
        <v>5</v>
      </c>
      <c r="N4" s="70" t="s">
        <v>6</v>
      </c>
      <c r="O4" s="73" t="s">
        <v>5</v>
      </c>
      <c r="Q4" s="35"/>
    </row>
    <row r="5" spans="1:17" ht="15.75" x14ac:dyDescent="0.25">
      <c r="A5" s="64"/>
      <c r="B5" s="65"/>
      <c r="C5" s="64"/>
      <c r="D5" s="16" t="s">
        <v>7</v>
      </c>
      <c r="E5" s="16" t="s">
        <v>8</v>
      </c>
      <c r="F5" s="64"/>
      <c r="G5" s="64"/>
      <c r="H5" s="17" t="s">
        <v>7</v>
      </c>
      <c r="I5" s="16" t="s">
        <v>8</v>
      </c>
      <c r="J5" s="72"/>
      <c r="K5" s="68"/>
      <c r="L5" s="68"/>
      <c r="M5" s="69"/>
      <c r="N5" s="70"/>
      <c r="O5" s="73"/>
      <c r="Q5" s="35"/>
    </row>
    <row r="6" spans="1:17" x14ac:dyDescent="0.2">
      <c r="A6" s="74">
        <v>1</v>
      </c>
      <c r="B6" s="15" t="s">
        <v>9</v>
      </c>
      <c r="C6" s="36" t="str">
        <f>CHOOSE(WEEKDAY(D6,2),"пн","вт","ср","чт","пт","сб","вс")</f>
        <v>чт</v>
      </c>
      <c r="D6" s="30">
        <v>41935</v>
      </c>
      <c r="E6" s="24">
        <f>D6</f>
        <v>41935</v>
      </c>
      <c r="F6" s="19"/>
      <c r="G6" s="36" t="str">
        <f>CHOOSE(WEEKDAY(H6,2),"пн","вт","ср","чт","пт","сб","вс")</f>
        <v>пн</v>
      </c>
      <c r="H6" s="30">
        <f>D6+4</f>
        <v>41939</v>
      </c>
      <c r="I6" s="18">
        <f t="shared" ref="I6:I8" si="0">H6</f>
        <v>41939</v>
      </c>
      <c r="J6" s="38"/>
      <c r="K6" s="20">
        <v>13957</v>
      </c>
      <c r="L6" s="20">
        <v>21718</v>
      </c>
      <c r="M6" s="21">
        <f>K6/K$30</f>
        <v>2.45017405943827E-2</v>
      </c>
      <c r="N6" s="74">
        <f>SUM(K6:K13)</f>
        <v>181054</v>
      </c>
      <c r="O6" s="77">
        <f>N6/K$30</f>
        <v>0.31784324293009708</v>
      </c>
    </row>
    <row r="7" spans="1:17" x14ac:dyDescent="0.2">
      <c r="A7" s="75"/>
      <c r="B7" s="15" t="s">
        <v>10</v>
      </c>
      <c r="C7" s="36" t="str">
        <f>CHOOSE(WEEKDAY(D7,2),"пн","вт","ср","чт","пт","сб","вс")</f>
        <v>пт</v>
      </c>
      <c r="D7" s="30">
        <f>D6+1</f>
        <v>41936</v>
      </c>
      <c r="E7" s="24">
        <f t="shared" ref="E7:E10" si="1">D7</f>
        <v>41936</v>
      </c>
      <c r="F7" s="6"/>
      <c r="G7" s="36" t="str">
        <f>CHOOSE(WEEKDAY(H7,2),"пн","вт","ср","чт","пт","сб","вс")</f>
        <v>вт</v>
      </c>
      <c r="H7" s="30">
        <f t="shared" ref="H7:H10" si="2">D7+4</f>
        <v>41940</v>
      </c>
      <c r="I7" s="18">
        <f t="shared" si="0"/>
        <v>41940</v>
      </c>
      <c r="J7" s="38"/>
      <c r="K7" s="20">
        <v>54355</v>
      </c>
      <c r="L7" s="20">
        <v>82545</v>
      </c>
      <c r="M7" s="21">
        <f t="shared" ref="M7:M10" si="3">K7/K$30</f>
        <v>9.5421086910344025E-2</v>
      </c>
      <c r="N7" s="75"/>
      <c r="O7" s="78"/>
    </row>
    <row r="8" spans="1:17" x14ac:dyDescent="0.2">
      <c r="A8" s="75"/>
      <c r="B8" s="15" t="s">
        <v>11</v>
      </c>
      <c r="C8" s="36" t="str">
        <f>CHOOSE(WEEKDAY(D8,2),"пн","вт","ср","чт","пт","сб","вс")</f>
        <v>сб</v>
      </c>
      <c r="D8" s="30">
        <f t="shared" ref="D8:D10" si="4">D7+1</f>
        <v>41937</v>
      </c>
      <c r="E8" s="24">
        <f t="shared" si="1"/>
        <v>41937</v>
      </c>
      <c r="F8" s="19"/>
      <c r="G8" s="36" t="str">
        <f>CHOOSE(WEEKDAY(H8,2),"пн","вт","ср","чт","пт","сб","вс")</f>
        <v>ср</v>
      </c>
      <c r="H8" s="30">
        <f t="shared" si="2"/>
        <v>41941</v>
      </c>
      <c r="I8" s="18">
        <f t="shared" si="0"/>
        <v>41941</v>
      </c>
      <c r="J8" s="38"/>
      <c r="K8" s="12">
        <v>31159</v>
      </c>
      <c r="L8" s="12">
        <v>47167</v>
      </c>
      <c r="M8" s="21">
        <f t="shared" si="3"/>
        <v>5.4700131488168699E-2</v>
      </c>
      <c r="N8" s="75"/>
      <c r="O8" s="78"/>
    </row>
    <row r="9" spans="1:17" x14ac:dyDescent="0.2">
      <c r="A9" s="75"/>
      <c r="B9" s="15" t="s">
        <v>12</v>
      </c>
      <c r="C9" s="36" t="str">
        <f>CHOOSE(WEEKDAY(D9,2),"пн","вт","ср","чт","пт","сб","вс")</f>
        <v>вс</v>
      </c>
      <c r="D9" s="30">
        <f t="shared" si="4"/>
        <v>41938</v>
      </c>
      <c r="E9" s="24">
        <f t="shared" si="1"/>
        <v>41938</v>
      </c>
      <c r="F9" s="19"/>
      <c r="G9" s="36" t="str">
        <f>CHOOSE(WEEKDAY(H9,2),"пн","вт","ср","чт","пт","сб","вс")</f>
        <v>чт</v>
      </c>
      <c r="H9" s="30">
        <f t="shared" si="2"/>
        <v>41942</v>
      </c>
      <c r="I9" s="18">
        <f t="shared" ref="I9:I10" si="5">H9</f>
        <v>41942</v>
      </c>
      <c r="J9" s="29"/>
      <c r="K9" s="20">
        <v>34952</v>
      </c>
      <c r="L9" s="20">
        <v>51897</v>
      </c>
      <c r="M9" s="21">
        <f t="shared" si="3"/>
        <v>6.13588047040814E-2</v>
      </c>
      <c r="N9" s="75"/>
      <c r="O9" s="78"/>
    </row>
    <row r="10" spans="1:17" x14ac:dyDescent="0.2">
      <c r="A10" s="75"/>
      <c r="B10" s="15" t="s">
        <v>13</v>
      </c>
      <c r="C10" s="36" t="str">
        <f>CHOOSE(WEEKDAY(D10,2),"пн","вт","ср","чт","пт","сб","вс")</f>
        <v>пн</v>
      </c>
      <c r="D10" s="30">
        <f t="shared" si="4"/>
        <v>41939</v>
      </c>
      <c r="E10" s="24">
        <f t="shared" si="1"/>
        <v>41939</v>
      </c>
      <c r="F10" s="19"/>
      <c r="G10" s="36" t="str">
        <f>CHOOSE(WEEKDAY(H10,2),"пн","вт","ср","чт","пт","сб","вс")</f>
        <v>пт</v>
      </c>
      <c r="H10" s="30">
        <f t="shared" si="2"/>
        <v>41943</v>
      </c>
      <c r="I10" s="18">
        <f t="shared" si="5"/>
        <v>41943</v>
      </c>
      <c r="J10" s="6"/>
      <c r="K10" s="20">
        <v>40578</v>
      </c>
      <c r="L10" s="20">
        <v>60929</v>
      </c>
      <c r="M10" s="21">
        <f t="shared" si="3"/>
        <v>7.1235339244741791E-2</v>
      </c>
      <c r="N10" s="75"/>
      <c r="O10" s="78"/>
    </row>
    <row r="11" spans="1:17" x14ac:dyDescent="0.2">
      <c r="A11" s="75"/>
      <c r="B11" s="22"/>
      <c r="C11" s="25"/>
      <c r="D11" s="23"/>
      <c r="E11" s="18"/>
      <c r="F11" s="6"/>
      <c r="G11" s="25"/>
      <c r="H11" s="30"/>
      <c r="I11" s="18"/>
      <c r="J11" s="8"/>
      <c r="K11" s="20"/>
      <c r="L11" s="20"/>
      <c r="M11" s="27"/>
      <c r="N11" s="75"/>
      <c r="O11" s="78"/>
    </row>
    <row r="12" spans="1:17" x14ac:dyDescent="0.2">
      <c r="A12" s="75"/>
      <c r="B12" s="22"/>
      <c r="C12" s="25"/>
      <c r="D12" s="23"/>
      <c r="E12" s="18"/>
      <c r="F12" s="28"/>
      <c r="G12" s="25"/>
      <c r="H12" s="26"/>
      <c r="I12" s="18"/>
      <c r="J12" s="8"/>
      <c r="K12" s="20"/>
      <c r="L12" s="20"/>
      <c r="M12" s="27"/>
      <c r="N12" s="75"/>
      <c r="O12" s="78"/>
    </row>
    <row r="13" spans="1:17" x14ac:dyDescent="0.2">
      <c r="A13" s="76"/>
      <c r="B13" s="80" t="s">
        <v>16</v>
      </c>
      <c r="C13" s="81"/>
      <c r="D13" s="81"/>
      <c r="E13" s="81"/>
      <c r="F13" s="81"/>
      <c r="G13" s="81"/>
      <c r="H13" s="81"/>
      <c r="I13" s="81"/>
      <c r="J13" s="81"/>
      <c r="K13" s="20">
        <v>6053</v>
      </c>
      <c r="L13" s="20">
        <v>10724</v>
      </c>
      <c r="M13" s="21">
        <f t="shared" ref="M13:M18" si="6">K13/K$30</f>
        <v>1.0626139988378483E-2</v>
      </c>
      <c r="N13" s="76"/>
      <c r="O13" s="79"/>
    </row>
    <row r="14" spans="1:17" ht="22.5" x14ac:dyDescent="0.2">
      <c r="A14" s="74">
        <v>2</v>
      </c>
      <c r="B14" s="15" t="s">
        <v>9</v>
      </c>
      <c r="C14" s="36" t="str">
        <f>CHOOSE(WEEKDAY(D14,2),"пн","вт","ср","чт","пт","сб","вс")</f>
        <v>чт</v>
      </c>
      <c r="D14" s="30">
        <f>D6+7</f>
        <v>41942</v>
      </c>
      <c r="E14" s="18">
        <f>D14</f>
        <v>41942</v>
      </c>
      <c r="F14" s="6"/>
      <c r="G14" s="36" t="str">
        <f>CHOOSE(WEEKDAY(H14,2),"пн","вт","ср","чт","пт","сб","вс")</f>
        <v>пн</v>
      </c>
      <c r="H14" s="43">
        <f>D14+4</f>
        <v>41946</v>
      </c>
      <c r="I14" s="18">
        <v>41948</v>
      </c>
      <c r="J14" s="8" t="s">
        <v>20</v>
      </c>
      <c r="K14" s="20">
        <v>12867</v>
      </c>
      <c r="L14" s="20">
        <v>17612</v>
      </c>
      <c r="M14" s="21">
        <f t="shared" si="6"/>
        <v>2.2588227858989909E-2</v>
      </c>
      <c r="N14" s="74">
        <f>SUM(K14:K21)</f>
        <v>166783</v>
      </c>
      <c r="O14" s="77">
        <f t="shared" ref="O14" si="7">N14/K$30</f>
        <v>0.29279027022661958</v>
      </c>
    </row>
    <row r="15" spans="1:17" ht="22.5" x14ac:dyDescent="0.2">
      <c r="A15" s="75"/>
      <c r="B15" s="15" t="s">
        <v>10</v>
      </c>
      <c r="C15" s="36" t="str">
        <f>CHOOSE(WEEKDAY(D15,2),"пн","вт","ср","чт","пт","сб","вс")</f>
        <v>пт</v>
      </c>
      <c r="D15" s="30">
        <f>D14+1</f>
        <v>41943</v>
      </c>
      <c r="E15" s="18">
        <f>D15</f>
        <v>41943</v>
      </c>
      <c r="F15" s="6"/>
      <c r="G15" s="36" t="str">
        <f>CHOOSE(WEEKDAY(H15,2),"пн","вт","ср","чт","пт","сб","вс")</f>
        <v>вт</v>
      </c>
      <c r="H15" s="43">
        <f t="shared" ref="H15:H18" si="8">D15+4</f>
        <v>41947</v>
      </c>
      <c r="I15" s="18">
        <v>41949</v>
      </c>
      <c r="J15" s="8" t="s">
        <v>20</v>
      </c>
      <c r="K15" s="20">
        <v>48570</v>
      </c>
      <c r="L15" s="20">
        <v>65380</v>
      </c>
      <c r="M15" s="21">
        <f t="shared" si="6"/>
        <v>8.5265425282594232E-2</v>
      </c>
      <c r="N15" s="75"/>
      <c r="O15" s="78"/>
    </row>
    <row r="16" spans="1:17" ht="22.5" x14ac:dyDescent="0.2">
      <c r="A16" s="75"/>
      <c r="B16" s="15" t="s">
        <v>11</v>
      </c>
      <c r="C16" s="36" t="str">
        <f>CHOOSE(WEEKDAY(D16,2),"пн","вт","ср","чт","пт","сб","вс")</f>
        <v>сб</v>
      </c>
      <c r="D16" s="30">
        <f t="shared" ref="D16:D18" si="9">D15+1</f>
        <v>41944</v>
      </c>
      <c r="E16" s="18">
        <f>D16</f>
        <v>41944</v>
      </c>
      <c r="F16" s="28"/>
      <c r="G16" s="36" t="str">
        <f>CHOOSE(WEEKDAY(H16,2),"пн","вт","ср","чт","пт","сб","вс")</f>
        <v>ср</v>
      </c>
      <c r="H16" s="30">
        <f t="shared" si="8"/>
        <v>41948</v>
      </c>
      <c r="I16" s="18">
        <v>41949</v>
      </c>
      <c r="J16" s="8" t="s">
        <v>20</v>
      </c>
      <c r="K16" s="20">
        <v>29213</v>
      </c>
      <c r="L16" s="20">
        <v>39459</v>
      </c>
      <c r="M16" s="21">
        <f t="shared" si="6"/>
        <v>5.1283896824797719E-2</v>
      </c>
      <c r="N16" s="75"/>
      <c r="O16" s="78"/>
    </row>
    <row r="17" spans="1:15" ht="22.5" x14ac:dyDescent="0.2">
      <c r="A17" s="75"/>
      <c r="B17" s="15" t="s">
        <v>12</v>
      </c>
      <c r="C17" s="36" t="str">
        <f>CHOOSE(WEEKDAY(D17,2),"пн","вт","ср","чт","пт","сб","вс")</f>
        <v>вс</v>
      </c>
      <c r="D17" s="30">
        <f t="shared" si="9"/>
        <v>41945</v>
      </c>
      <c r="E17" s="18">
        <f>D17</f>
        <v>41945</v>
      </c>
      <c r="F17" s="7"/>
      <c r="G17" s="36" t="str">
        <f>CHOOSE(WEEKDAY(H17,2),"пн","вт","ср","чт","пт","сб","вс")</f>
        <v>чт</v>
      </c>
      <c r="H17" s="30">
        <f t="shared" si="8"/>
        <v>41949</v>
      </c>
      <c r="I17" s="18">
        <f t="shared" ref="I17:I18" si="10">H17</f>
        <v>41949</v>
      </c>
      <c r="J17" s="8" t="s">
        <v>20</v>
      </c>
      <c r="K17" s="20">
        <v>32323</v>
      </c>
      <c r="L17" s="20">
        <v>42438</v>
      </c>
      <c r="M17" s="21">
        <f t="shared" si="6"/>
        <v>5.6743552427615675E-2</v>
      </c>
      <c r="N17" s="75"/>
      <c r="O17" s="78"/>
    </row>
    <row r="18" spans="1:15" x14ac:dyDescent="0.2">
      <c r="A18" s="75"/>
      <c r="B18" s="15" t="s">
        <v>13</v>
      </c>
      <c r="C18" s="36" t="str">
        <f>CHOOSE(WEEKDAY(D18,2),"пн","вт","ср","чт","пт","сб","вс")</f>
        <v>пн</v>
      </c>
      <c r="D18" s="30">
        <f t="shared" si="9"/>
        <v>41946</v>
      </c>
      <c r="E18" s="18">
        <f>D18</f>
        <v>41946</v>
      </c>
      <c r="F18" s="7"/>
      <c r="G18" s="36" t="str">
        <f>CHOOSE(WEEKDAY(H18,2),"пн","вт","ср","чт","пт","сб","вс")</f>
        <v>пт</v>
      </c>
      <c r="H18" s="30">
        <f t="shared" si="8"/>
        <v>41950</v>
      </c>
      <c r="I18" s="18">
        <f t="shared" si="10"/>
        <v>41950</v>
      </c>
      <c r="J18" s="8"/>
      <c r="K18" s="20">
        <v>36668</v>
      </c>
      <c r="L18" s="20">
        <v>49569</v>
      </c>
      <c r="M18" s="21">
        <f t="shared" si="6"/>
        <v>6.4371270625121796E-2</v>
      </c>
      <c r="N18" s="75"/>
      <c r="O18" s="78"/>
    </row>
    <row r="19" spans="1:15" x14ac:dyDescent="0.2">
      <c r="A19" s="75"/>
      <c r="B19" s="22"/>
      <c r="C19" s="25"/>
      <c r="D19" s="31"/>
      <c r="E19" s="18"/>
      <c r="F19" s="8"/>
      <c r="G19" s="32"/>
      <c r="H19" s="33"/>
      <c r="I19" s="18"/>
      <c r="J19" s="8"/>
      <c r="K19" s="20"/>
      <c r="L19" s="20"/>
      <c r="M19" s="27"/>
      <c r="N19" s="75"/>
      <c r="O19" s="78"/>
    </row>
    <row r="20" spans="1:15" x14ac:dyDescent="0.2">
      <c r="A20" s="75"/>
      <c r="B20" s="22"/>
      <c r="C20" s="25"/>
      <c r="D20" s="31"/>
      <c r="E20" s="18"/>
      <c r="F20" s="28"/>
      <c r="G20" s="32"/>
      <c r="H20" s="34"/>
      <c r="I20" s="18"/>
      <c r="J20" s="8"/>
      <c r="K20" s="20"/>
      <c r="L20" s="20"/>
      <c r="M20" s="27"/>
      <c r="N20" s="75"/>
      <c r="O20" s="78"/>
    </row>
    <row r="21" spans="1:15" x14ac:dyDescent="0.2">
      <c r="A21" s="76"/>
      <c r="B21" s="80" t="s">
        <v>16</v>
      </c>
      <c r="C21" s="81"/>
      <c r="D21" s="81"/>
      <c r="E21" s="81"/>
      <c r="F21" s="81"/>
      <c r="G21" s="81"/>
      <c r="H21" s="81"/>
      <c r="I21" s="81"/>
      <c r="J21" s="81"/>
      <c r="K21" s="20">
        <v>7142</v>
      </c>
      <c r="L21" s="20">
        <v>10645</v>
      </c>
      <c r="M21" s="21">
        <f t="shared" ref="M21:M26" si="11">K21/K$30</f>
        <v>1.2537897207500268E-2</v>
      </c>
      <c r="N21" s="76"/>
      <c r="O21" s="79"/>
    </row>
    <row r="22" spans="1:15" x14ac:dyDescent="0.2">
      <c r="A22" s="74">
        <v>3</v>
      </c>
      <c r="B22" s="15" t="s">
        <v>9</v>
      </c>
      <c r="C22" s="36" t="str">
        <f>CHOOSE(WEEKDAY(D22,2),"пн","вт","ср","чт","пт","сб","вс")</f>
        <v>чт</v>
      </c>
      <c r="D22" s="30">
        <f>D14+7</f>
        <v>41949</v>
      </c>
      <c r="E22" s="18">
        <f>D22</f>
        <v>41949</v>
      </c>
      <c r="F22" s="6"/>
      <c r="G22" s="36" t="str">
        <f>CHOOSE(WEEKDAY(H22,2),"пн","вт","ср","чт","пт","сб","вс")</f>
        <v>пн</v>
      </c>
      <c r="H22" s="30">
        <f>D22+4</f>
        <v>41953</v>
      </c>
      <c r="I22" s="18">
        <f t="shared" ref="I22:I26" si="12">H22</f>
        <v>41953</v>
      </c>
      <c r="J22" s="8"/>
      <c r="K22" s="20">
        <v>17539</v>
      </c>
      <c r="L22" s="20">
        <v>22638</v>
      </c>
      <c r="M22" s="21">
        <f t="shared" si="11"/>
        <v>3.0789999877113863E-2</v>
      </c>
      <c r="N22" s="74">
        <f>SUM(K22:K29)</f>
        <v>221796</v>
      </c>
      <c r="O22" s="77">
        <f t="shared" ref="O22" si="13">N22/K$30</f>
        <v>0.38936648684328329</v>
      </c>
    </row>
    <row r="23" spans="1:15" x14ac:dyDescent="0.2">
      <c r="A23" s="75"/>
      <c r="B23" s="15" t="s">
        <v>10</v>
      </c>
      <c r="C23" s="36" t="str">
        <f>CHOOSE(WEEKDAY(D23,2),"пн","вт","ср","чт","пт","сб","вс")</f>
        <v>пт</v>
      </c>
      <c r="D23" s="30">
        <f>D22+1</f>
        <v>41950</v>
      </c>
      <c r="E23" s="18">
        <f>D23</f>
        <v>41950</v>
      </c>
      <c r="F23" s="6"/>
      <c r="G23" s="36" t="str">
        <f>CHOOSE(WEEKDAY(H23,2),"пн","вт","ср","чт","пт","сб","вс")</f>
        <v>вт</v>
      </c>
      <c r="H23" s="30">
        <f t="shared" ref="H23:H26" si="14">D23+4</f>
        <v>41954</v>
      </c>
      <c r="I23" s="18">
        <f t="shared" si="12"/>
        <v>41954</v>
      </c>
      <c r="J23" s="8"/>
      <c r="K23" s="20">
        <v>68960</v>
      </c>
      <c r="L23" s="20">
        <v>87571</v>
      </c>
      <c r="M23" s="21">
        <f t="shared" si="11"/>
        <v>0.12106040204833639</v>
      </c>
      <c r="N23" s="75"/>
      <c r="O23" s="78"/>
    </row>
    <row r="24" spans="1:15" x14ac:dyDescent="0.2">
      <c r="A24" s="75"/>
      <c r="B24" s="15" t="s">
        <v>11</v>
      </c>
      <c r="C24" s="36" t="str">
        <f>CHOOSE(WEEKDAY(D24,2),"пн","вт","ср","чт","пт","сб","вс")</f>
        <v>сб</v>
      </c>
      <c r="D24" s="30">
        <f t="shared" ref="D24:D26" si="15">D23+1</f>
        <v>41951</v>
      </c>
      <c r="E24" s="18">
        <f>D24</f>
        <v>41951</v>
      </c>
      <c r="F24" s="28"/>
      <c r="G24" s="36" t="str">
        <f>CHOOSE(WEEKDAY(H24,2),"пн","вт","ср","чт","пт","сб","вс")</f>
        <v>ср</v>
      </c>
      <c r="H24" s="30">
        <f t="shared" si="14"/>
        <v>41955</v>
      </c>
      <c r="I24" s="18">
        <f t="shared" si="12"/>
        <v>41955</v>
      </c>
      <c r="J24" s="8"/>
      <c r="K24" s="20">
        <v>38111</v>
      </c>
      <c r="L24" s="20">
        <v>47800</v>
      </c>
      <c r="M24" s="21">
        <f t="shared" si="11"/>
        <v>6.6904480604178473E-2</v>
      </c>
      <c r="N24" s="75"/>
      <c r="O24" s="78"/>
    </row>
    <row r="25" spans="1:15" x14ac:dyDescent="0.2">
      <c r="A25" s="75"/>
      <c r="B25" s="15" t="s">
        <v>12</v>
      </c>
      <c r="C25" s="36" t="str">
        <f>CHOOSE(WEEKDAY(D25,2),"пн","вт","ср","чт","пт","сб","вс")</f>
        <v>вс</v>
      </c>
      <c r="D25" s="30">
        <f t="shared" si="15"/>
        <v>41952</v>
      </c>
      <c r="E25" s="18">
        <f>D25</f>
        <v>41952</v>
      </c>
      <c r="F25" s="7"/>
      <c r="G25" s="36" t="str">
        <f>CHOOSE(WEEKDAY(H25,2),"пн","вт","ср","чт","пт","сб","вс")</f>
        <v>чт</v>
      </c>
      <c r="H25" s="30">
        <f t="shared" si="14"/>
        <v>41956</v>
      </c>
      <c r="I25" s="18">
        <f t="shared" si="12"/>
        <v>41956</v>
      </c>
      <c r="J25" s="8"/>
      <c r="K25" s="20">
        <v>41725</v>
      </c>
      <c r="L25" s="20">
        <v>51453</v>
      </c>
      <c r="M25" s="21">
        <f t="shared" si="11"/>
        <v>7.324891640758173E-2</v>
      </c>
      <c r="N25" s="75"/>
      <c r="O25" s="78"/>
    </row>
    <row r="26" spans="1:15" x14ac:dyDescent="0.2">
      <c r="A26" s="75"/>
      <c r="B26" s="15" t="s">
        <v>13</v>
      </c>
      <c r="C26" s="36" t="str">
        <f>CHOOSE(WEEKDAY(D26,2),"пн","вт","ср","чт","пт","сб","вс")</f>
        <v>пн</v>
      </c>
      <c r="D26" s="30">
        <f t="shared" si="15"/>
        <v>41953</v>
      </c>
      <c r="E26" s="18">
        <f>D26</f>
        <v>41953</v>
      </c>
      <c r="F26" s="7"/>
      <c r="G26" s="36" t="str">
        <f>CHOOSE(WEEKDAY(H26,2),"пн","вт","ср","чт","пт","сб","вс")</f>
        <v>пт</v>
      </c>
      <c r="H26" s="30">
        <f t="shared" si="14"/>
        <v>41957</v>
      </c>
      <c r="I26" s="18">
        <f t="shared" si="12"/>
        <v>41957</v>
      </c>
      <c r="J26" s="38"/>
      <c r="K26" s="20">
        <v>44654</v>
      </c>
      <c r="L26" s="20">
        <v>56294</v>
      </c>
      <c r="M26" s="21">
        <f t="shared" si="11"/>
        <v>7.8390823565348211E-2</v>
      </c>
      <c r="N26" s="75"/>
      <c r="O26" s="78"/>
    </row>
    <row r="27" spans="1:15" x14ac:dyDescent="0.2">
      <c r="A27" s="75"/>
      <c r="B27" s="22"/>
      <c r="C27" s="25"/>
      <c r="D27" s="31"/>
      <c r="E27" s="18"/>
      <c r="F27" s="8"/>
      <c r="G27" s="32"/>
      <c r="H27" s="33"/>
      <c r="I27" s="18"/>
      <c r="J27" s="8"/>
      <c r="K27" s="20"/>
      <c r="L27" s="20"/>
      <c r="M27" s="27"/>
      <c r="N27" s="75"/>
      <c r="O27" s="78"/>
    </row>
    <row r="28" spans="1:15" x14ac:dyDescent="0.2">
      <c r="A28" s="75"/>
      <c r="B28" s="22"/>
      <c r="C28" s="25"/>
      <c r="D28" s="31"/>
      <c r="E28" s="18"/>
      <c r="F28" s="28"/>
      <c r="G28" s="32"/>
      <c r="H28" s="34"/>
      <c r="I28" s="18"/>
      <c r="J28" s="8"/>
      <c r="K28" s="20"/>
      <c r="L28" s="20"/>
      <c r="M28" s="27"/>
      <c r="N28" s="75"/>
      <c r="O28" s="78"/>
    </row>
    <row r="29" spans="1:15" x14ac:dyDescent="0.2">
      <c r="A29" s="76"/>
      <c r="B29" s="80" t="s">
        <v>16</v>
      </c>
      <c r="C29" s="81"/>
      <c r="D29" s="81"/>
      <c r="E29" s="81"/>
      <c r="F29" s="81"/>
      <c r="G29" s="81"/>
      <c r="H29" s="81"/>
      <c r="I29" s="81"/>
      <c r="J29" s="81"/>
      <c r="K29" s="20">
        <v>10807</v>
      </c>
      <c r="L29" s="20">
        <v>14669</v>
      </c>
      <c r="M29" s="21">
        <f>K29/K$30</f>
        <v>1.8971864340724641E-2</v>
      </c>
      <c r="N29" s="76"/>
      <c r="O29" s="79"/>
    </row>
    <row r="30" spans="1:15" x14ac:dyDescent="0.2">
      <c r="K30" s="12">
        <f>SUM(K6:K29)</f>
        <v>569633</v>
      </c>
      <c r="L30" s="12">
        <f>SUM(L6:L29)</f>
        <v>780508</v>
      </c>
      <c r="M30" s="13"/>
      <c r="N30" s="14"/>
      <c r="O30" s="9"/>
    </row>
    <row r="31" spans="1:15" ht="13.5" thickBot="1" x14ac:dyDescent="0.25"/>
    <row r="32" spans="1:15" ht="23.25" thickBot="1" x14ac:dyDescent="0.25">
      <c r="I32" s="44" t="s">
        <v>0</v>
      </c>
      <c r="J32" s="45" t="s">
        <v>21</v>
      </c>
      <c r="K32" s="46" t="s">
        <v>22</v>
      </c>
      <c r="L32" s="46" t="s">
        <v>23</v>
      </c>
    </row>
    <row r="33" spans="9:14" x14ac:dyDescent="0.2">
      <c r="I33" s="47" t="s">
        <v>9</v>
      </c>
      <c r="J33" s="48" t="s">
        <v>30</v>
      </c>
      <c r="K33" s="49">
        <v>41944</v>
      </c>
      <c r="L33" s="50">
        <v>2</v>
      </c>
      <c r="N33"/>
    </row>
    <row r="34" spans="9:14" x14ac:dyDescent="0.2">
      <c r="I34" s="51" t="s">
        <v>9</v>
      </c>
      <c r="J34" s="52" t="s">
        <v>31</v>
      </c>
      <c r="K34" s="53">
        <v>41944</v>
      </c>
      <c r="L34" s="54">
        <v>2</v>
      </c>
      <c r="N34"/>
    </row>
    <row r="35" spans="9:14" x14ac:dyDescent="0.2">
      <c r="I35" s="51" t="s">
        <v>9</v>
      </c>
      <c r="J35" s="52" t="s">
        <v>52</v>
      </c>
      <c r="K35" s="53">
        <v>41944</v>
      </c>
      <c r="L35" s="54">
        <v>2</v>
      </c>
      <c r="N35"/>
    </row>
    <row r="36" spans="9:14" x14ac:dyDescent="0.2">
      <c r="I36" s="51" t="s">
        <v>9</v>
      </c>
      <c r="J36" s="52" t="s">
        <v>53</v>
      </c>
      <c r="K36" s="53">
        <v>41944</v>
      </c>
      <c r="L36" s="54">
        <v>2</v>
      </c>
      <c r="N36"/>
    </row>
    <row r="37" spans="9:14" x14ac:dyDescent="0.2">
      <c r="I37" s="51" t="s">
        <v>9</v>
      </c>
      <c r="J37" s="52" t="s">
        <v>28</v>
      </c>
      <c r="K37" s="53">
        <v>41946</v>
      </c>
      <c r="L37" s="54">
        <v>2</v>
      </c>
      <c r="N37"/>
    </row>
    <row r="38" spans="9:14" x14ac:dyDescent="0.2">
      <c r="I38" s="51" t="s">
        <v>9</v>
      </c>
      <c r="J38" s="52" t="s">
        <v>25</v>
      </c>
      <c r="K38" s="53">
        <v>41946</v>
      </c>
      <c r="L38" s="54">
        <v>2</v>
      </c>
      <c r="N38"/>
    </row>
    <row r="39" spans="9:14" x14ac:dyDescent="0.2">
      <c r="I39" s="51" t="s">
        <v>9</v>
      </c>
      <c r="J39" s="55" t="s">
        <v>29</v>
      </c>
      <c r="K39" s="56">
        <v>41946</v>
      </c>
      <c r="L39" s="54">
        <v>2</v>
      </c>
      <c r="N39"/>
    </row>
    <row r="40" spans="9:14" x14ac:dyDescent="0.2">
      <c r="I40" s="51" t="s">
        <v>9</v>
      </c>
      <c r="J40" s="55" t="s">
        <v>24</v>
      </c>
      <c r="K40" s="53">
        <v>41946</v>
      </c>
      <c r="L40" s="54">
        <v>2</v>
      </c>
      <c r="N40"/>
    </row>
    <row r="41" spans="9:14" x14ac:dyDescent="0.2">
      <c r="I41" s="51" t="s">
        <v>9</v>
      </c>
      <c r="J41" s="55" t="s">
        <v>26</v>
      </c>
      <c r="K41" s="53">
        <v>41946</v>
      </c>
      <c r="L41" s="54">
        <v>2</v>
      </c>
      <c r="N41"/>
    </row>
    <row r="42" spans="9:14" ht="13.5" thickBot="1" x14ac:dyDescent="0.25">
      <c r="I42" s="58" t="s">
        <v>9</v>
      </c>
      <c r="J42" s="59" t="s">
        <v>27</v>
      </c>
      <c r="K42" s="60">
        <v>41947</v>
      </c>
      <c r="L42" s="61">
        <v>2</v>
      </c>
      <c r="N42"/>
    </row>
    <row r="43" spans="9:14" x14ac:dyDescent="0.2">
      <c r="I43" s="47" t="s">
        <v>32</v>
      </c>
      <c r="J43" s="48" t="s">
        <v>40</v>
      </c>
      <c r="K43" s="49">
        <v>41948</v>
      </c>
      <c r="L43" s="50">
        <v>2</v>
      </c>
      <c r="N43"/>
    </row>
    <row r="44" spans="9:14" x14ac:dyDescent="0.2">
      <c r="I44" s="62" t="s">
        <v>32</v>
      </c>
      <c r="J44" s="55" t="s">
        <v>28</v>
      </c>
      <c r="K44" s="56">
        <v>41948</v>
      </c>
      <c r="L44" s="57">
        <v>2</v>
      </c>
      <c r="N44"/>
    </row>
    <row r="45" spans="9:14" x14ac:dyDescent="0.2">
      <c r="I45" s="62" t="s">
        <v>32</v>
      </c>
      <c r="J45" s="55" t="s">
        <v>25</v>
      </c>
      <c r="K45" s="56">
        <v>41948</v>
      </c>
      <c r="L45" s="57">
        <v>2</v>
      </c>
      <c r="N45"/>
    </row>
    <row r="46" spans="9:14" x14ac:dyDescent="0.2">
      <c r="I46" s="62" t="s">
        <v>32</v>
      </c>
      <c r="J46" s="55" t="s">
        <v>38</v>
      </c>
      <c r="K46" s="56">
        <v>41948</v>
      </c>
      <c r="L46" s="57">
        <v>2</v>
      </c>
      <c r="N46"/>
    </row>
    <row r="47" spans="9:14" x14ac:dyDescent="0.2">
      <c r="I47" s="62" t="s">
        <v>32</v>
      </c>
      <c r="J47" s="55" t="s">
        <v>35</v>
      </c>
      <c r="K47" s="56">
        <v>41948</v>
      </c>
      <c r="L47" s="57">
        <v>2</v>
      </c>
      <c r="N47"/>
    </row>
    <row r="48" spans="9:14" x14ac:dyDescent="0.2">
      <c r="I48" s="62" t="s">
        <v>32</v>
      </c>
      <c r="J48" s="55" t="s">
        <v>45</v>
      </c>
      <c r="K48" s="56">
        <v>41948</v>
      </c>
      <c r="L48" s="57">
        <v>2</v>
      </c>
      <c r="N48"/>
    </row>
    <row r="49" spans="9:14" x14ac:dyDescent="0.2">
      <c r="I49" s="62" t="s">
        <v>32</v>
      </c>
      <c r="J49" s="55" t="s">
        <v>30</v>
      </c>
      <c r="K49" s="56">
        <v>41948</v>
      </c>
      <c r="L49" s="57">
        <v>2</v>
      </c>
      <c r="N49"/>
    </row>
    <row r="50" spans="9:14" x14ac:dyDescent="0.2">
      <c r="I50" s="62" t="s">
        <v>32</v>
      </c>
      <c r="J50" s="55" t="s">
        <v>39</v>
      </c>
      <c r="K50" s="56">
        <v>41948</v>
      </c>
      <c r="L50" s="57">
        <v>2</v>
      </c>
      <c r="N50"/>
    </row>
    <row r="51" spans="9:14" x14ac:dyDescent="0.2">
      <c r="I51" s="62" t="s">
        <v>32</v>
      </c>
      <c r="J51" s="55" t="s">
        <v>31</v>
      </c>
      <c r="K51" s="56">
        <v>41948</v>
      </c>
      <c r="L51" s="57">
        <v>2</v>
      </c>
      <c r="N51"/>
    </row>
    <row r="52" spans="9:14" x14ac:dyDescent="0.2">
      <c r="I52" s="62" t="s">
        <v>32</v>
      </c>
      <c r="J52" s="55" t="s">
        <v>33</v>
      </c>
      <c r="K52" s="56">
        <v>41948</v>
      </c>
      <c r="L52" s="57">
        <v>2</v>
      </c>
      <c r="N52"/>
    </row>
    <row r="53" spans="9:14" x14ac:dyDescent="0.2">
      <c r="I53" s="62" t="s">
        <v>32</v>
      </c>
      <c r="J53" s="55" t="s">
        <v>27</v>
      </c>
      <c r="K53" s="56">
        <v>41948</v>
      </c>
      <c r="L53" s="57">
        <v>2</v>
      </c>
      <c r="N53"/>
    </row>
    <row r="54" spans="9:14" x14ac:dyDescent="0.2">
      <c r="I54" s="62" t="s">
        <v>32</v>
      </c>
      <c r="J54" s="55" t="s">
        <v>43</v>
      </c>
      <c r="K54" s="56">
        <v>41948</v>
      </c>
      <c r="L54" s="57">
        <v>2</v>
      </c>
      <c r="N54"/>
    </row>
    <row r="55" spans="9:14" x14ac:dyDescent="0.2">
      <c r="I55" s="62" t="s">
        <v>32</v>
      </c>
      <c r="J55" s="55" t="s">
        <v>41</v>
      </c>
      <c r="K55" s="56">
        <v>41948</v>
      </c>
      <c r="L55" s="57">
        <v>2</v>
      </c>
      <c r="N55"/>
    </row>
    <row r="56" spans="9:14" x14ac:dyDescent="0.2">
      <c r="I56" s="62" t="s">
        <v>32</v>
      </c>
      <c r="J56" s="55" t="s">
        <v>29</v>
      </c>
      <c r="K56" s="56">
        <v>41948</v>
      </c>
      <c r="L56" s="57">
        <v>2</v>
      </c>
      <c r="N56"/>
    </row>
    <row r="57" spans="9:14" x14ac:dyDescent="0.2">
      <c r="I57" s="62" t="s">
        <v>32</v>
      </c>
      <c r="J57" s="55" t="s">
        <v>42</v>
      </c>
      <c r="K57" s="56">
        <v>41948</v>
      </c>
      <c r="L57" s="57">
        <v>2</v>
      </c>
      <c r="N57"/>
    </row>
    <row r="58" spans="9:14" x14ac:dyDescent="0.2">
      <c r="I58" s="62" t="s">
        <v>32</v>
      </c>
      <c r="J58" s="55" t="s">
        <v>37</v>
      </c>
      <c r="K58" s="56">
        <v>41948</v>
      </c>
      <c r="L58" s="57">
        <v>2</v>
      </c>
      <c r="N58"/>
    </row>
    <row r="59" spans="9:14" x14ac:dyDescent="0.2">
      <c r="I59" s="62" t="s">
        <v>32</v>
      </c>
      <c r="J59" s="55" t="s">
        <v>36</v>
      </c>
      <c r="K59" s="56">
        <v>41948</v>
      </c>
      <c r="L59" s="57">
        <v>2</v>
      </c>
      <c r="N59"/>
    </row>
    <row r="60" spans="9:14" x14ac:dyDescent="0.2">
      <c r="I60" s="62" t="s">
        <v>32</v>
      </c>
      <c r="J60" s="55" t="s">
        <v>26</v>
      </c>
      <c r="K60" s="56">
        <v>41948</v>
      </c>
      <c r="L60" s="57">
        <v>2</v>
      </c>
      <c r="N60"/>
    </row>
    <row r="61" spans="9:14" ht="13.5" thickBot="1" x14ac:dyDescent="0.25">
      <c r="I61" s="58" t="s">
        <v>32</v>
      </c>
      <c r="J61" s="59" t="s">
        <v>34</v>
      </c>
      <c r="K61" s="60">
        <v>41950</v>
      </c>
      <c r="L61" s="61">
        <v>2</v>
      </c>
      <c r="N61"/>
    </row>
    <row r="62" spans="9:14" x14ac:dyDescent="0.2">
      <c r="I62" s="47" t="s">
        <v>44</v>
      </c>
      <c r="J62" s="48" t="s">
        <v>52</v>
      </c>
      <c r="K62" s="49">
        <v>41948</v>
      </c>
      <c r="L62" s="50">
        <v>2</v>
      </c>
      <c r="N62"/>
    </row>
    <row r="63" spans="9:14" x14ac:dyDescent="0.2">
      <c r="I63" s="62" t="s">
        <v>44</v>
      </c>
      <c r="J63" s="55" t="s">
        <v>53</v>
      </c>
      <c r="K63" s="56">
        <v>41948</v>
      </c>
      <c r="L63" s="57">
        <v>2</v>
      </c>
      <c r="N63"/>
    </row>
    <row r="64" spans="9:14" x14ac:dyDescent="0.2">
      <c r="I64" s="62" t="s">
        <v>44</v>
      </c>
      <c r="J64" s="55" t="s">
        <v>47</v>
      </c>
      <c r="K64" s="56">
        <v>41948</v>
      </c>
      <c r="L64" s="57">
        <v>2</v>
      </c>
      <c r="N64"/>
    </row>
    <row r="65" spans="9:14" x14ac:dyDescent="0.2">
      <c r="I65" s="62" t="s">
        <v>44</v>
      </c>
      <c r="J65" s="55" t="s">
        <v>54</v>
      </c>
      <c r="K65" s="56">
        <v>41948</v>
      </c>
      <c r="L65" s="57">
        <v>2</v>
      </c>
      <c r="N65"/>
    </row>
    <row r="66" spans="9:14" x14ac:dyDescent="0.2">
      <c r="I66" s="62" t="s">
        <v>44</v>
      </c>
      <c r="J66" s="55" t="s">
        <v>51</v>
      </c>
      <c r="K66" s="56">
        <v>41948</v>
      </c>
      <c r="L66" s="57">
        <v>2</v>
      </c>
      <c r="N66"/>
    </row>
    <row r="67" spans="9:14" x14ac:dyDescent="0.2">
      <c r="I67" s="62" t="s">
        <v>44</v>
      </c>
      <c r="J67" s="55" t="s">
        <v>55</v>
      </c>
      <c r="K67" s="56">
        <v>41948</v>
      </c>
      <c r="L67" s="57">
        <v>2</v>
      </c>
      <c r="N67"/>
    </row>
    <row r="68" spans="9:14" x14ac:dyDescent="0.2">
      <c r="I68" s="62" t="s">
        <v>44</v>
      </c>
      <c r="J68" s="55" t="s">
        <v>56</v>
      </c>
      <c r="K68" s="56">
        <v>41948</v>
      </c>
      <c r="L68" s="57">
        <v>2</v>
      </c>
      <c r="N68"/>
    </row>
    <row r="69" spans="9:14" x14ac:dyDescent="0.2">
      <c r="I69" s="62" t="s">
        <v>44</v>
      </c>
      <c r="J69" s="55" t="s">
        <v>46</v>
      </c>
      <c r="K69" s="56">
        <v>41948</v>
      </c>
      <c r="L69" s="57">
        <v>2</v>
      </c>
      <c r="N69"/>
    </row>
    <row r="70" spans="9:14" x14ac:dyDescent="0.2">
      <c r="I70" s="62" t="s">
        <v>44</v>
      </c>
      <c r="J70" s="55" t="s">
        <v>24</v>
      </c>
      <c r="K70" s="56">
        <v>41948</v>
      </c>
      <c r="L70" s="57">
        <v>2</v>
      </c>
      <c r="N70"/>
    </row>
    <row r="71" spans="9:14" x14ac:dyDescent="0.2">
      <c r="I71" s="62" t="s">
        <v>44</v>
      </c>
      <c r="J71" s="55" t="s">
        <v>49</v>
      </c>
      <c r="K71" s="56">
        <v>41950</v>
      </c>
      <c r="L71" s="57">
        <v>2</v>
      </c>
      <c r="N71"/>
    </row>
    <row r="72" spans="9:14" x14ac:dyDescent="0.2">
      <c r="I72" s="62" t="s">
        <v>44</v>
      </c>
      <c r="J72" s="55" t="s">
        <v>50</v>
      </c>
      <c r="K72" s="56">
        <v>41950</v>
      </c>
      <c r="L72" s="57">
        <v>2</v>
      </c>
      <c r="N72"/>
    </row>
    <row r="73" spans="9:14" ht="13.5" thickBot="1" x14ac:dyDescent="0.25">
      <c r="I73" s="58" t="s">
        <v>44</v>
      </c>
      <c r="J73" s="59" t="s">
        <v>48</v>
      </c>
      <c r="K73" s="60">
        <v>41950</v>
      </c>
      <c r="L73" s="61">
        <v>2</v>
      </c>
      <c r="N73"/>
    </row>
    <row r="74" spans="9:14" x14ac:dyDescent="0.2">
      <c r="I74" s="47" t="s">
        <v>12</v>
      </c>
      <c r="J74" s="48" t="s">
        <v>58</v>
      </c>
      <c r="K74" s="49">
        <v>41950</v>
      </c>
      <c r="L74" s="50">
        <v>2</v>
      </c>
      <c r="N74"/>
    </row>
    <row r="75" spans="9:14" x14ac:dyDescent="0.2">
      <c r="I75" s="62" t="s">
        <v>12</v>
      </c>
      <c r="J75" s="55" t="s">
        <v>66</v>
      </c>
      <c r="K75" s="56">
        <v>41950</v>
      </c>
      <c r="L75" s="57">
        <v>2</v>
      </c>
      <c r="N75"/>
    </row>
    <row r="76" spans="9:14" x14ac:dyDescent="0.2">
      <c r="I76" s="62" t="s">
        <v>12</v>
      </c>
      <c r="J76" s="55" t="s">
        <v>59</v>
      </c>
      <c r="K76" s="56">
        <v>41950</v>
      </c>
      <c r="L76" s="57">
        <v>2</v>
      </c>
      <c r="N76"/>
    </row>
    <row r="77" spans="9:14" x14ac:dyDescent="0.2">
      <c r="I77" s="62" t="s">
        <v>12</v>
      </c>
      <c r="J77" s="55" t="s">
        <v>60</v>
      </c>
      <c r="K77" s="56">
        <v>41950</v>
      </c>
      <c r="L77" s="57">
        <v>2</v>
      </c>
      <c r="N77"/>
    </row>
    <row r="78" spans="9:14" x14ac:dyDescent="0.2">
      <c r="I78" s="62" t="s">
        <v>12</v>
      </c>
      <c r="J78" s="55" t="s">
        <v>57</v>
      </c>
      <c r="K78" s="56">
        <v>41950</v>
      </c>
      <c r="L78" s="57">
        <v>2</v>
      </c>
      <c r="N78"/>
    </row>
    <row r="79" spans="9:14" x14ac:dyDescent="0.2">
      <c r="I79" s="62" t="s">
        <v>12</v>
      </c>
      <c r="J79" s="55" t="s">
        <v>65</v>
      </c>
      <c r="K79" s="56">
        <v>41950</v>
      </c>
      <c r="L79" s="57">
        <v>2</v>
      </c>
      <c r="N79"/>
    </row>
    <row r="80" spans="9:14" x14ac:dyDescent="0.2">
      <c r="I80" s="62" t="s">
        <v>12</v>
      </c>
      <c r="J80" s="55" t="s">
        <v>30</v>
      </c>
      <c r="K80" s="56">
        <v>41950</v>
      </c>
      <c r="L80" s="57">
        <v>2</v>
      </c>
      <c r="N80"/>
    </row>
    <row r="81" spans="9:14" x14ac:dyDescent="0.2">
      <c r="I81" s="62" t="s">
        <v>12</v>
      </c>
      <c r="J81" s="55" t="s">
        <v>61</v>
      </c>
      <c r="K81" s="56">
        <v>41950</v>
      </c>
      <c r="L81" s="57">
        <v>2</v>
      </c>
      <c r="N81"/>
    </row>
    <row r="82" spans="9:14" x14ac:dyDescent="0.2">
      <c r="I82" s="62" t="s">
        <v>12</v>
      </c>
      <c r="J82" s="55" t="s">
        <v>51</v>
      </c>
      <c r="K82" s="56">
        <v>41950</v>
      </c>
      <c r="L82" s="57">
        <v>2</v>
      </c>
      <c r="N82"/>
    </row>
    <row r="83" spans="9:14" x14ac:dyDescent="0.2">
      <c r="I83" s="62" t="s">
        <v>12</v>
      </c>
      <c r="J83" s="55" t="s">
        <v>64</v>
      </c>
      <c r="K83" s="56">
        <v>41950</v>
      </c>
      <c r="L83" s="57">
        <v>2</v>
      </c>
      <c r="N83"/>
    </row>
    <row r="84" spans="9:14" x14ac:dyDescent="0.2">
      <c r="I84" s="62" t="s">
        <v>12</v>
      </c>
      <c r="J84" s="55" t="s">
        <v>62</v>
      </c>
      <c r="K84" s="56">
        <v>41950</v>
      </c>
      <c r="L84" s="57">
        <v>2</v>
      </c>
      <c r="N84"/>
    </row>
    <row r="85" spans="9:14" ht="13.5" thickBot="1" x14ac:dyDescent="0.25">
      <c r="I85" s="58" t="s">
        <v>12</v>
      </c>
      <c r="J85" s="59" t="s">
        <v>63</v>
      </c>
      <c r="K85" s="60">
        <v>41950</v>
      </c>
      <c r="L85" s="61">
        <v>2</v>
      </c>
      <c r="N85"/>
    </row>
  </sheetData>
  <sortState ref="I72:L83">
    <sortCondition ref="I72:I83"/>
    <sortCondition ref="K72:K83"/>
    <sortCondition ref="J72:J83"/>
  </sortState>
  <mergeCells count="27">
    <mergeCell ref="O4:O5"/>
    <mergeCell ref="A22:A29"/>
    <mergeCell ref="N22:N29"/>
    <mergeCell ref="O22:O29"/>
    <mergeCell ref="B29:J29"/>
    <mergeCell ref="A6:A13"/>
    <mergeCell ref="N6:N13"/>
    <mergeCell ref="O6:O13"/>
    <mergeCell ref="B13:J13"/>
    <mergeCell ref="A14:A21"/>
    <mergeCell ref="N14:N21"/>
    <mergeCell ref="O14:O21"/>
    <mergeCell ref="B21:J21"/>
    <mergeCell ref="L4:L5"/>
    <mergeCell ref="D1:N1"/>
    <mergeCell ref="A4:A5"/>
    <mergeCell ref="B4:B5"/>
    <mergeCell ref="C4:C5"/>
    <mergeCell ref="D4:E4"/>
    <mergeCell ref="F4:F5"/>
    <mergeCell ref="G4:G5"/>
    <mergeCell ref="H4:I4"/>
    <mergeCell ref="K4:K5"/>
    <mergeCell ref="M4:M5"/>
    <mergeCell ref="N4:N5"/>
    <mergeCell ref="F3:I3"/>
    <mergeCell ref="J4:J5"/>
  </mergeCells>
  <phoneticPr fontId="2" type="noConversion"/>
  <conditionalFormatting sqref="E6:E12 E14:E20 I6:I12 I18:I20">
    <cfRule type="cellIs" dxfId="34" priority="17" stopIfTrue="1" operator="notEqual">
      <formula>D6</formula>
    </cfRule>
  </conditionalFormatting>
  <conditionalFormatting sqref="I22:I28 E22:E28">
    <cfRule type="cellIs" dxfId="33" priority="16" stopIfTrue="1" operator="notEqual">
      <formula>D22</formula>
    </cfRule>
  </conditionalFormatting>
  <conditionalFormatting sqref="I26">
    <cfRule type="cellIs" dxfId="32" priority="15" stopIfTrue="1" operator="notEqual">
      <formula>H26</formula>
    </cfRule>
  </conditionalFormatting>
  <conditionalFormatting sqref="I26">
    <cfRule type="cellIs" dxfId="31" priority="10" stopIfTrue="1" operator="notEqual">
      <formula>H26</formula>
    </cfRule>
  </conditionalFormatting>
  <conditionalFormatting sqref="I26">
    <cfRule type="cellIs" dxfId="30" priority="9" stopIfTrue="1" operator="notEqual">
      <formula>H26</formula>
    </cfRule>
  </conditionalFormatting>
  <conditionalFormatting sqref="I18">
    <cfRule type="cellIs" dxfId="29" priority="6" stopIfTrue="1" operator="notEqual">
      <formula>H18</formula>
    </cfRule>
  </conditionalFormatting>
  <conditionalFormatting sqref="I14:I16">
    <cfRule type="cellIs" dxfId="28" priority="4" stopIfTrue="1" operator="notEqual">
      <formula>H14</formula>
    </cfRule>
  </conditionalFormatting>
  <conditionalFormatting sqref="I14:I16">
    <cfRule type="cellIs" dxfId="27" priority="3" stopIfTrue="1" operator="notEqual">
      <formula>H14</formula>
    </cfRule>
  </conditionalFormatting>
  <conditionalFormatting sqref="I17">
    <cfRule type="cellIs" dxfId="26" priority="2" stopIfTrue="1" operator="notEqual">
      <formula>H17</formula>
    </cfRule>
  </conditionalFormatting>
  <conditionalFormatting sqref="I17">
    <cfRule type="cellIs" dxfId="25" priority="1" stopIfTrue="1" operator="notEqual">
      <formula>H17</formula>
    </cfRule>
  </conditionalFormatting>
  <printOptions horizontalCentered="1"/>
  <pageMargins left="0.3" right="0.3" top="0.3" bottom="0.3" header="0.2" footer="0.2"/>
  <pageSetup paperSize="9" scale="74" orientation="landscape" r:id="rId1"/>
  <headerFooter alignWithMargins="0">
    <oddHeader>&amp;L&amp;5 &amp;F&amp;R&amp;5 &amp;A</oddHeader>
    <oddFooter>&amp;L&amp;5 Printed &amp;D at &amp;T&amp;C&amp;5 Logistics&amp;R&amp;5 &amp;P   ( &amp;N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Normal="100" workbookViewId="0"/>
  </sheetViews>
  <sheetFormatPr defaultRowHeight="12.75" x14ac:dyDescent="0.2"/>
  <cols>
    <col min="1" max="2" width="6.85546875" customWidth="1"/>
    <col min="3" max="3" width="5.7109375" customWidth="1"/>
    <col min="4" max="5" width="7.85546875" customWidth="1"/>
    <col min="6" max="6" width="17.42578125" customWidth="1"/>
    <col min="7" max="7" width="5.7109375" customWidth="1"/>
    <col min="8" max="9" width="7.85546875" customWidth="1"/>
    <col min="10" max="10" width="23.5703125" customWidth="1"/>
  </cols>
  <sheetData>
    <row r="1" spans="1:15" ht="15.75" x14ac:dyDescent="0.2">
      <c r="B1" s="2"/>
      <c r="D1" s="63" t="s">
        <v>15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x14ac:dyDescent="0.2">
      <c r="A2" s="9"/>
      <c r="B2" s="9"/>
      <c r="C2" s="9"/>
      <c r="D2" s="11"/>
      <c r="E2" s="11"/>
      <c r="F2" s="9"/>
      <c r="G2" s="9"/>
      <c r="H2" s="11"/>
      <c r="I2" s="11"/>
      <c r="J2" s="37"/>
      <c r="K2" s="12"/>
      <c r="L2" s="12"/>
      <c r="M2" s="13"/>
      <c r="N2" s="14"/>
      <c r="O2" s="9"/>
    </row>
    <row r="3" spans="1:15" x14ac:dyDescent="0.2">
      <c r="A3" s="9"/>
      <c r="B3" s="10"/>
      <c r="C3" s="9"/>
      <c r="D3" s="11"/>
      <c r="E3" s="11"/>
      <c r="F3" s="71" t="s">
        <v>18</v>
      </c>
      <c r="G3" s="71"/>
      <c r="H3" s="71"/>
      <c r="I3" s="71"/>
      <c r="J3" s="37"/>
      <c r="K3" s="12"/>
      <c r="L3" s="12"/>
      <c r="M3" s="13"/>
      <c r="N3" s="14"/>
      <c r="O3" s="9"/>
    </row>
    <row r="4" spans="1:15" x14ac:dyDescent="0.2">
      <c r="A4" s="64" t="s">
        <v>17</v>
      </c>
      <c r="B4" s="65" t="s">
        <v>0</v>
      </c>
      <c r="C4" s="64" t="s">
        <v>1</v>
      </c>
      <c r="D4" s="66" t="s">
        <v>14</v>
      </c>
      <c r="E4" s="66"/>
      <c r="F4" s="64" t="s">
        <v>2</v>
      </c>
      <c r="G4" s="64" t="s">
        <v>1</v>
      </c>
      <c r="H4" s="67" t="s">
        <v>3</v>
      </c>
      <c r="I4" s="66"/>
      <c r="J4" s="72" t="s">
        <v>2</v>
      </c>
      <c r="K4" s="68" t="s">
        <v>4</v>
      </c>
      <c r="L4" s="68" t="s">
        <v>19</v>
      </c>
      <c r="M4" s="69" t="s">
        <v>5</v>
      </c>
      <c r="N4" s="70" t="s">
        <v>6</v>
      </c>
      <c r="O4" s="73" t="s">
        <v>5</v>
      </c>
    </row>
    <row r="5" spans="1:15" x14ac:dyDescent="0.2">
      <c r="A5" s="64"/>
      <c r="B5" s="65"/>
      <c r="C5" s="64"/>
      <c r="D5" s="16" t="s">
        <v>7</v>
      </c>
      <c r="E5" s="16" t="s">
        <v>8</v>
      </c>
      <c r="F5" s="64"/>
      <c r="G5" s="64"/>
      <c r="H5" s="17" t="s">
        <v>7</v>
      </c>
      <c r="I5" s="16" t="s">
        <v>8</v>
      </c>
      <c r="J5" s="72"/>
      <c r="K5" s="68"/>
      <c r="L5" s="68"/>
      <c r="M5" s="69"/>
      <c r="N5" s="70"/>
      <c r="O5" s="73"/>
    </row>
    <row r="6" spans="1:15" x14ac:dyDescent="0.2">
      <c r="A6" s="74">
        <v>1</v>
      </c>
      <c r="B6" s="41" t="s">
        <v>9</v>
      </c>
      <c r="C6" s="40" t="str">
        <f>CHOOSE(WEEKDAY(D6,2),"пн","вт","ср","чт","пт","сб","вс")</f>
        <v>ср</v>
      </c>
      <c r="D6" s="30">
        <v>41934</v>
      </c>
      <c r="E6" s="24">
        <f>D6</f>
        <v>41934</v>
      </c>
      <c r="F6" s="19"/>
      <c r="G6" s="40" t="str">
        <f>CHOOSE(WEEKDAY(H6,2),"пн","вт","ср","чт","пт","сб","вс")</f>
        <v>пн</v>
      </c>
      <c r="H6" s="30">
        <f>D6+5</f>
        <v>41939</v>
      </c>
      <c r="I6" s="18">
        <f t="shared" ref="I6:I10" si="0">H6</f>
        <v>41939</v>
      </c>
      <c r="J6" s="38"/>
      <c r="K6" s="20">
        <v>13957</v>
      </c>
      <c r="L6" s="20">
        <v>21718</v>
      </c>
      <c r="M6" s="21">
        <f>K6/K$30</f>
        <v>2.45017405943827E-2</v>
      </c>
      <c r="N6" s="74">
        <f>SUM(K6:K13)</f>
        <v>181054</v>
      </c>
      <c r="O6" s="77">
        <f>N6/K$30</f>
        <v>0.31784324293009708</v>
      </c>
    </row>
    <row r="7" spans="1:15" x14ac:dyDescent="0.2">
      <c r="A7" s="75"/>
      <c r="B7" s="41" t="s">
        <v>10</v>
      </c>
      <c r="C7" s="40" t="str">
        <f>CHOOSE(WEEKDAY(D7,2),"пн","вт","ср","чт","пт","сб","вс")</f>
        <v>чт</v>
      </c>
      <c r="D7" s="30">
        <f>D6+1</f>
        <v>41935</v>
      </c>
      <c r="E7" s="24">
        <f t="shared" ref="E7:E10" si="1">D7</f>
        <v>41935</v>
      </c>
      <c r="F7" s="6"/>
      <c r="G7" s="40" t="str">
        <f>CHOOSE(WEEKDAY(H7,2),"пн","вт","ср","чт","пт","сб","вс")</f>
        <v>вт</v>
      </c>
      <c r="H7" s="30">
        <f t="shared" ref="H7:H10" si="2">D7+5</f>
        <v>41940</v>
      </c>
      <c r="I7" s="18">
        <f t="shared" si="0"/>
        <v>41940</v>
      </c>
      <c r="J7" s="38"/>
      <c r="K7" s="20">
        <v>54355</v>
      </c>
      <c r="L7" s="20">
        <v>82545</v>
      </c>
      <c r="M7" s="21">
        <f t="shared" ref="M7:M10" si="3">K7/K$30</f>
        <v>9.5421086910344025E-2</v>
      </c>
      <c r="N7" s="75"/>
      <c r="O7" s="78"/>
    </row>
    <row r="8" spans="1:15" x14ac:dyDescent="0.2">
      <c r="A8" s="75"/>
      <c r="B8" s="41" t="s">
        <v>11</v>
      </c>
      <c r="C8" s="40" t="str">
        <f>CHOOSE(WEEKDAY(D8,2),"пн","вт","ср","чт","пт","сб","вс")</f>
        <v>пт</v>
      </c>
      <c r="D8" s="30">
        <f t="shared" ref="D8:D10" si="4">D7+1</f>
        <v>41936</v>
      </c>
      <c r="E8" s="24">
        <f t="shared" si="1"/>
        <v>41936</v>
      </c>
      <c r="F8" s="19"/>
      <c r="G8" s="40" t="str">
        <f>CHOOSE(WEEKDAY(H8,2),"пн","вт","ср","чт","пт","сб","вс")</f>
        <v>ср</v>
      </c>
      <c r="H8" s="30">
        <f t="shared" si="2"/>
        <v>41941</v>
      </c>
      <c r="I8" s="18">
        <f t="shared" si="0"/>
        <v>41941</v>
      </c>
      <c r="J8" s="38"/>
      <c r="K8" s="12">
        <v>31159</v>
      </c>
      <c r="L8" s="12">
        <v>47167</v>
      </c>
      <c r="M8" s="21">
        <f t="shared" si="3"/>
        <v>5.4700131488168699E-2</v>
      </c>
      <c r="N8" s="75"/>
      <c r="O8" s="78"/>
    </row>
    <row r="9" spans="1:15" x14ac:dyDescent="0.2">
      <c r="A9" s="75"/>
      <c r="B9" s="41" t="s">
        <v>12</v>
      </c>
      <c r="C9" s="40" t="str">
        <f>CHOOSE(WEEKDAY(D9,2),"пн","вт","ср","чт","пт","сб","вс")</f>
        <v>сб</v>
      </c>
      <c r="D9" s="30">
        <f t="shared" si="4"/>
        <v>41937</v>
      </c>
      <c r="E9" s="24">
        <f t="shared" si="1"/>
        <v>41937</v>
      </c>
      <c r="F9" s="19"/>
      <c r="G9" s="40" t="str">
        <f>CHOOSE(WEEKDAY(H9,2),"пн","вт","ср","чт","пт","сб","вс")</f>
        <v>чт</v>
      </c>
      <c r="H9" s="30">
        <f t="shared" si="2"/>
        <v>41942</v>
      </c>
      <c r="I9" s="18">
        <f t="shared" si="0"/>
        <v>41942</v>
      </c>
      <c r="J9" s="29"/>
      <c r="K9" s="20">
        <v>34952</v>
      </c>
      <c r="L9" s="20">
        <v>51897</v>
      </c>
      <c r="M9" s="21">
        <f t="shared" si="3"/>
        <v>6.13588047040814E-2</v>
      </c>
      <c r="N9" s="75"/>
      <c r="O9" s="78"/>
    </row>
    <row r="10" spans="1:15" x14ac:dyDescent="0.2">
      <c r="A10" s="75"/>
      <c r="B10" s="41" t="s">
        <v>13</v>
      </c>
      <c r="C10" s="40" t="str">
        <f>CHOOSE(WEEKDAY(D10,2),"пн","вт","ср","чт","пт","сб","вс")</f>
        <v>вс</v>
      </c>
      <c r="D10" s="30">
        <f t="shared" si="4"/>
        <v>41938</v>
      </c>
      <c r="E10" s="24">
        <f t="shared" si="1"/>
        <v>41938</v>
      </c>
      <c r="F10" s="19"/>
      <c r="G10" s="40" t="str">
        <f>CHOOSE(WEEKDAY(H10,2),"пн","вт","ср","чт","пт","сб","вс")</f>
        <v>пт</v>
      </c>
      <c r="H10" s="30">
        <f t="shared" si="2"/>
        <v>41943</v>
      </c>
      <c r="I10" s="18">
        <f t="shared" si="0"/>
        <v>41943</v>
      </c>
      <c r="J10" s="6"/>
      <c r="K10" s="20">
        <v>40578</v>
      </c>
      <c r="L10" s="20">
        <v>60929</v>
      </c>
      <c r="M10" s="21">
        <f t="shared" si="3"/>
        <v>7.1235339244741791E-2</v>
      </c>
      <c r="N10" s="75"/>
      <c r="O10" s="78"/>
    </row>
    <row r="11" spans="1:15" x14ac:dyDescent="0.2">
      <c r="A11" s="75"/>
      <c r="B11" s="22"/>
      <c r="C11" s="25"/>
      <c r="D11" s="23"/>
      <c r="E11" s="18"/>
      <c r="F11" s="6"/>
      <c r="G11" s="25"/>
      <c r="H11" s="30"/>
      <c r="I11" s="18"/>
      <c r="J11" s="8"/>
      <c r="K11" s="20"/>
      <c r="L11" s="20"/>
      <c r="M11" s="27"/>
      <c r="N11" s="75"/>
      <c r="O11" s="78"/>
    </row>
    <row r="12" spans="1:15" x14ac:dyDescent="0.2">
      <c r="A12" s="75"/>
      <c r="B12" s="22"/>
      <c r="C12" s="25"/>
      <c r="D12" s="23"/>
      <c r="E12" s="18"/>
      <c r="F12" s="28"/>
      <c r="G12" s="25"/>
      <c r="H12" s="26"/>
      <c r="I12" s="18"/>
      <c r="J12" s="8"/>
      <c r="K12" s="20"/>
      <c r="L12" s="20"/>
      <c r="M12" s="27"/>
      <c r="N12" s="75"/>
      <c r="O12" s="78"/>
    </row>
    <row r="13" spans="1:15" x14ac:dyDescent="0.2">
      <c r="A13" s="76"/>
      <c r="B13" s="80" t="s">
        <v>16</v>
      </c>
      <c r="C13" s="81"/>
      <c r="D13" s="81"/>
      <c r="E13" s="81"/>
      <c r="F13" s="81"/>
      <c r="G13" s="81"/>
      <c r="H13" s="81"/>
      <c r="I13" s="81"/>
      <c r="J13" s="81"/>
      <c r="K13" s="20">
        <v>6053</v>
      </c>
      <c r="L13" s="20">
        <v>10724</v>
      </c>
      <c r="M13" s="21">
        <f t="shared" ref="M13:M18" si="5">K13/K$30</f>
        <v>1.0626139988378483E-2</v>
      </c>
      <c r="N13" s="76"/>
      <c r="O13" s="79"/>
    </row>
    <row r="14" spans="1:15" ht="22.5" x14ac:dyDescent="0.2">
      <c r="A14" s="74">
        <v>2</v>
      </c>
      <c r="B14" s="41" t="s">
        <v>9</v>
      </c>
      <c r="C14" s="40" t="str">
        <f>CHOOSE(WEEKDAY(D14,2),"пн","вт","ср","чт","пт","сб","вс")</f>
        <v>ср</v>
      </c>
      <c r="D14" s="30">
        <f>D6+7</f>
        <v>41941</v>
      </c>
      <c r="E14" s="18">
        <f>D14</f>
        <v>41941</v>
      </c>
      <c r="F14" s="6"/>
      <c r="G14" s="40" t="str">
        <f>CHOOSE(WEEKDAY(H14,2),"пн","вт","ср","чт","пт","сб","вс")</f>
        <v>пн</v>
      </c>
      <c r="H14" s="43">
        <f>D14+5</f>
        <v>41946</v>
      </c>
      <c r="I14" s="18">
        <v>41948</v>
      </c>
      <c r="J14" s="8" t="s">
        <v>20</v>
      </c>
      <c r="K14" s="20">
        <v>12867</v>
      </c>
      <c r="L14" s="20">
        <v>17612</v>
      </c>
      <c r="M14" s="21">
        <f t="shared" si="5"/>
        <v>2.2588227858989909E-2</v>
      </c>
      <c r="N14" s="74">
        <f>SUM(K14:K21)</f>
        <v>166783</v>
      </c>
      <c r="O14" s="77">
        <f t="shared" ref="O14" si="6">N14/K$30</f>
        <v>0.29279027022661958</v>
      </c>
    </row>
    <row r="15" spans="1:15" ht="22.5" x14ac:dyDescent="0.2">
      <c r="A15" s="75"/>
      <c r="B15" s="41" t="s">
        <v>10</v>
      </c>
      <c r="C15" s="40" t="str">
        <f>CHOOSE(WEEKDAY(D15,2),"пн","вт","ср","чт","пт","сб","вс")</f>
        <v>чт</v>
      </c>
      <c r="D15" s="30">
        <f>D14+1</f>
        <v>41942</v>
      </c>
      <c r="E15" s="18">
        <f>D15</f>
        <v>41942</v>
      </c>
      <c r="F15" s="6"/>
      <c r="G15" s="40" t="str">
        <f>CHOOSE(WEEKDAY(H15,2),"пн","вт","ср","чт","пт","сб","вс")</f>
        <v>вт</v>
      </c>
      <c r="H15" s="43">
        <f t="shared" ref="H15:H18" si="7">D15+5</f>
        <v>41947</v>
      </c>
      <c r="I15" s="18">
        <v>41949</v>
      </c>
      <c r="J15" s="8" t="s">
        <v>20</v>
      </c>
      <c r="K15" s="20">
        <v>48570</v>
      </c>
      <c r="L15" s="20">
        <v>65380</v>
      </c>
      <c r="M15" s="21">
        <f t="shared" si="5"/>
        <v>8.5265425282594232E-2</v>
      </c>
      <c r="N15" s="75"/>
      <c r="O15" s="78"/>
    </row>
    <row r="16" spans="1:15" ht="22.5" x14ac:dyDescent="0.2">
      <c r="A16" s="75"/>
      <c r="B16" s="41" t="s">
        <v>11</v>
      </c>
      <c r="C16" s="40" t="str">
        <f>CHOOSE(WEEKDAY(D16,2),"пн","вт","ср","чт","пт","сб","вс")</f>
        <v>пт</v>
      </c>
      <c r="D16" s="30">
        <f t="shared" ref="D16:D18" si="8">D15+1</f>
        <v>41943</v>
      </c>
      <c r="E16" s="18">
        <f>D16</f>
        <v>41943</v>
      </c>
      <c r="F16" s="28"/>
      <c r="G16" s="40" t="str">
        <f>CHOOSE(WEEKDAY(H16,2),"пн","вт","ср","чт","пт","сб","вс")</f>
        <v>ср</v>
      </c>
      <c r="H16" s="30">
        <f t="shared" si="7"/>
        <v>41948</v>
      </c>
      <c r="I16" s="18">
        <v>41949</v>
      </c>
      <c r="J16" s="8" t="s">
        <v>20</v>
      </c>
      <c r="K16" s="20">
        <v>29213</v>
      </c>
      <c r="L16" s="20">
        <v>39459</v>
      </c>
      <c r="M16" s="21">
        <f t="shared" si="5"/>
        <v>5.1283896824797719E-2</v>
      </c>
      <c r="N16" s="75"/>
      <c r="O16" s="78"/>
    </row>
    <row r="17" spans="1:15" ht="22.5" x14ac:dyDescent="0.2">
      <c r="A17" s="75"/>
      <c r="B17" s="41" t="s">
        <v>12</v>
      </c>
      <c r="C17" s="40" t="str">
        <f>CHOOSE(WEEKDAY(D17,2),"пн","вт","ср","чт","пт","сб","вс")</f>
        <v>сб</v>
      </c>
      <c r="D17" s="30">
        <f t="shared" si="8"/>
        <v>41944</v>
      </c>
      <c r="E17" s="18">
        <f>D17</f>
        <v>41944</v>
      </c>
      <c r="F17" s="7"/>
      <c r="G17" s="40" t="str">
        <f>CHOOSE(WEEKDAY(H17,2),"пн","вт","ср","чт","пт","сб","вс")</f>
        <v>чт</v>
      </c>
      <c r="H17" s="30">
        <f t="shared" si="7"/>
        <v>41949</v>
      </c>
      <c r="I17" s="18">
        <f t="shared" ref="I17" si="9">H17</f>
        <v>41949</v>
      </c>
      <c r="J17" s="8" t="s">
        <v>20</v>
      </c>
      <c r="K17" s="20">
        <v>32323</v>
      </c>
      <c r="L17" s="20">
        <v>42438</v>
      </c>
      <c r="M17" s="21">
        <f t="shared" si="5"/>
        <v>5.6743552427615675E-2</v>
      </c>
      <c r="N17" s="75"/>
      <c r="O17" s="78"/>
    </row>
    <row r="18" spans="1:15" x14ac:dyDescent="0.2">
      <c r="A18" s="75"/>
      <c r="B18" s="41" t="s">
        <v>13</v>
      </c>
      <c r="C18" s="40" t="str">
        <f>CHOOSE(WEEKDAY(D18,2),"пн","вт","ср","чт","пт","сб","вс")</f>
        <v>вс</v>
      </c>
      <c r="D18" s="30">
        <f t="shared" si="8"/>
        <v>41945</v>
      </c>
      <c r="E18" s="18">
        <f>D18</f>
        <v>41945</v>
      </c>
      <c r="F18" s="7"/>
      <c r="G18" s="40" t="str">
        <f>CHOOSE(WEEKDAY(H18,2),"пн","вт","ср","чт","пт","сб","вс")</f>
        <v>пт</v>
      </c>
      <c r="H18" s="30">
        <f t="shared" si="7"/>
        <v>41950</v>
      </c>
      <c r="I18" s="18">
        <f t="shared" ref="I18" si="10">H18</f>
        <v>41950</v>
      </c>
      <c r="J18" s="8"/>
      <c r="K18" s="20">
        <v>36668</v>
      </c>
      <c r="L18" s="20">
        <v>49569</v>
      </c>
      <c r="M18" s="21">
        <f t="shared" si="5"/>
        <v>6.4371270625121796E-2</v>
      </c>
      <c r="N18" s="75"/>
      <c r="O18" s="78"/>
    </row>
    <row r="19" spans="1:15" x14ac:dyDescent="0.2">
      <c r="A19" s="75"/>
      <c r="B19" s="22"/>
      <c r="C19" s="25"/>
      <c r="D19" s="31"/>
      <c r="E19" s="18"/>
      <c r="F19" s="8"/>
      <c r="G19" s="32"/>
      <c r="H19" s="33"/>
      <c r="I19" s="18"/>
      <c r="J19" s="8"/>
      <c r="K19" s="20"/>
      <c r="L19" s="20"/>
      <c r="M19" s="27"/>
      <c r="N19" s="75"/>
      <c r="O19" s="78"/>
    </row>
    <row r="20" spans="1:15" x14ac:dyDescent="0.2">
      <c r="A20" s="75"/>
      <c r="B20" s="22"/>
      <c r="C20" s="25"/>
      <c r="D20" s="31"/>
      <c r="E20" s="18"/>
      <c r="F20" s="28"/>
      <c r="G20" s="32"/>
      <c r="H20" s="34"/>
      <c r="I20" s="18"/>
      <c r="J20" s="8"/>
      <c r="K20" s="20"/>
      <c r="L20" s="20"/>
      <c r="M20" s="27"/>
      <c r="N20" s="75"/>
      <c r="O20" s="78"/>
    </row>
    <row r="21" spans="1:15" x14ac:dyDescent="0.2">
      <c r="A21" s="76"/>
      <c r="B21" s="80" t="s">
        <v>16</v>
      </c>
      <c r="C21" s="81"/>
      <c r="D21" s="81"/>
      <c r="E21" s="81"/>
      <c r="F21" s="81"/>
      <c r="G21" s="81"/>
      <c r="H21" s="81"/>
      <c r="I21" s="81"/>
      <c r="J21" s="81"/>
      <c r="K21" s="20">
        <v>7142</v>
      </c>
      <c r="L21" s="20">
        <v>10645</v>
      </c>
      <c r="M21" s="21">
        <f t="shared" ref="M21:M26" si="11">K21/K$30</f>
        <v>1.2537897207500268E-2</v>
      </c>
      <c r="N21" s="76"/>
      <c r="O21" s="79"/>
    </row>
    <row r="22" spans="1:15" x14ac:dyDescent="0.2">
      <c r="A22" s="74">
        <v>3</v>
      </c>
      <c r="B22" s="41" t="s">
        <v>9</v>
      </c>
      <c r="C22" s="40" t="str">
        <f>CHOOSE(WEEKDAY(D22,2),"пн","вт","ср","чт","пт","сб","вс")</f>
        <v>ср</v>
      </c>
      <c r="D22" s="42">
        <f>D14+7</f>
        <v>41948</v>
      </c>
      <c r="E22" s="18">
        <f>D22</f>
        <v>41948</v>
      </c>
      <c r="F22" s="6"/>
      <c r="G22" s="40" t="str">
        <f>CHOOSE(WEEKDAY(H22,2),"пн","вт","ср","чт","пт","сб","вс")</f>
        <v>пн</v>
      </c>
      <c r="H22" s="30">
        <f>D22+5</f>
        <v>41953</v>
      </c>
      <c r="I22" s="18">
        <f t="shared" ref="I22:I26" si="12">H22</f>
        <v>41953</v>
      </c>
      <c r="J22" s="8"/>
      <c r="K22" s="20">
        <v>17539</v>
      </c>
      <c r="L22" s="20">
        <v>22638</v>
      </c>
      <c r="M22" s="21">
        <f t="shared" si="11"/>
        <v>3.0789999877113863E-2</v>
      </c>
      <c r="N22" s="74">
        <f>SUM(K22:K29)</f>
        <v>221796</v>
      </c>
      <c r="O22" s="77">
        <f t="shared" ref="O22" si="13">N22/K$30</f>
        <v>0.38936648684328329</v>
      </c>
    </row>
    <row r="23" spans="1:15" x14ac:dyDescent="0.2">
      <c r="A23" s="75"/>
      <c r="B23" s="41" t="s">
        <v>10</v>
      </c>
      <c r="C23" s="40" t="str">
        <f>CHOOSE(WEEKDAY(D23,2),"пн","вт","ср","чт","пт","сб","вс")</f>
        <v>чт</v>
      </c>
      <c r="D23" s="30">
        <f>D22+1</f>
        <v>41949</v>
      </c>
      <c r="E23" s="18">
        <f>D23</f>
        <v>41949</v>
      </c>
      <c r="F23" s="6"/>
      <c r="G23" s="40" t="str">
        <f>CHOOSE(WEEKDAY(H23,2),"пн","вт","ср","чт","пт","сб","вс")</f>
        <v>вт</v>
      </c>
      <c r="H23" s="30">
        <f t="shared" ref="H23:H26" si="14">D23+5</f>
        <v>41954</v>
      </c>
      <c r="I23" s="18">
        <f t="shared" si="12"/>
        <v>41954</v>
      </c>
      <c r="J23" s="8"/>
      <c r="K23" s="20">
        <v>68960</v>
      </c>
      <c r="L23" s="20">
        <v>87571</v>
      </c>
      <c r="M23" s="21">
        <f t="shared" si="11"/>
        <v>0.12106040204833639</v>
      </c>
      <c r="N23" s="75"/>
      <c r="O23" s="78"/>
    </row>
    <row r="24" spans="1:15" x14ac:dyDescent="0.2">
      <c r="A24" s="75"/>
      <c r="B24" s="41" t="s">
        <v>11</v>
      </c>
      <c r="C24" s="40" t="str">
        <f>CHOOSE(WEEKDAY(D24,2),"пн","вт","ср","чт","пт","сб","вс")</f>
        <v>пт</v>
      </c>
      <c r="D24" s="30">
        <f t="shared" ref="D24:D26" si="15">D23+1</f>
        <v>41950</v>
      </c>
      <c r="E24" s="18">
        <f>D24</f>
        <v>41950</v>
      </c>
      <c r="F24" s="28"/>
      <c r="G24" s="40" t="str">
        <f>CHOOSE(WEEKDAY(H24,2),"пн","вт","ср","чт","пт","сб","вс")</f>
        <v>ср</v>
      </c>
      <c r="H24" s="30">
        <f t="shared" si="14"/>
        <v>41955</v>
      </c>
      <c r="I24" s="18">
        <f t="shared" si="12"/>
        <v>41955</v>
      </c>
      <c r="J24" s="8"/>
      <c r="K24" s="20">
        <v>38111</v>
      </c>
      <c r="L24" s="20">
        <v>47800</v>
      </c>
      <c r="M24" s="21">
        <f t="shared" si="11"/>
        <v>6.6904480604178473E-2</v>
      </c>
      <c r="N24" s="75"/>
      <c r="O24" s="78"/>
    </row>
    <row r="25" spans="1:15" x14ac:dyDescent="0.2">
      <c r="A25" s="75"/>
      <c r="B25" s="41" t="s">
        <v>12</v>
      </c>
      <c r="C25" s="40" t="str">
        <f>CHOOSE(WEEKDAY(D25,2),"пн","вт","ср","чт","пт","сб","вс")</f>
        <v>сб</v>
      </c>
      <c r="D25" s="30">
        <f t="shared" si="15"/>
        <v>41951</v>
      </c>
      <c r="E25" s="18">
        <f>D25</f>
        <v>41951</v>
      </c>
      <c r="F25" s="7"/>
      <c r="G25" s="40" t="str">
        <f>CHOOSE(WEEKDAY(H25,2),"пн","вт","ср","чт","пт","сб","вс")</f>
        <v>чт</v>
      </c>
      <c r="H25" s="30">
        <f t="shared" si="14"/>
        <v>41956</v>
      </c>
      <c r="I25" s="18">
        <f t="shared" si="12"/>
        <v>41956</v>
      </c>
      <c r="J25" s="8"/>
      <c r="K25" s="20">
        <v>41725</v>
      </c>
      <c r="L25" s="20">
        <v>51453</v>
      </c>
      <c r="M25" s="21">
        <f t="shared" si="11"/>
        <v>7.324891640758173E-2</v>
      </c>
      <c r="N25" s="75"/>
      <c r="O25" s="78"/>
    </row>
    <row r="26" spans="1:15" x14ac:dyDescent="0.2">
      <c r="A26" s="75"/>
      <c r="B26" s="41" t="s">
        <v>13</v>
      </c>
      <c r="C26" s="40" t="str">
        <f>CHOOSE(WEEKDAY(D26,2),"пн","вт","ср","чт","пт","сб","вс")</f>
        <v>вс</v>
      </c>
      <c r="D26" s="30">
        <f t="shared" si="15"/>
        <v>41952</v>
      </c>
      <c r="E26" s="18">
        <f>D26</f>
        <v>41952</v>
      </c>
      <c r="F26" s="7"/>
      <c r="G26" s="40" t="str">
        <f>CHOOSE(WEEKDAY(H26,2),"пн","вт","ср","чт","пт","сб","вс")</f>
        <v>пт</v>
      </c>
      <c r="H26" s="30">
        <f t="shared" si="14"/>
        <v>41957</v>
      </c>
      <c r="I26" s="18">
        <f t="shared" si="12"/>
        <v>41957</v>
      </c>
      <c r="J26" s="38"/>
      <c r="K26" s="20">
        <v>44654</v>
      </c>
      <c r="L26" s="20">
        <v>56294</v>
      </c>
      <c r="M26" s="21">
        <f t="shared" si="11"/>
        <v>7.8390823565348211E-2</v>
      </c>
      <c r="N26" s="75"/>
      <c r="O26" s="78"/>
    </row>
    <row r="27" spans="1:15" x14ac:dyDescent="0.2">
      <c r="A27" s="75"/>
      <c r="B27" s="22"/>
      <c r="C27" s="25"/>
      <c r="D27" s="31"/>
      <c r="E27" s="18"/>
      <c r="F27" s="8"/>
      <c r="G27" s="32"/>
      <c r="H27" s="33"/>
      <c r="I27" s="18"/>
      <c r="J27" s="8"/>
      <c r="K27" s="20"/>
      <c r="L27" s="20"/>
      <c r="M27" s="27"/>
      <c r="N27" s="75"/>
      <c r="O27" s="78"/>
    </row>
    <row r="28" spans="1:15" x14ac:dyDescent="0.2">
      <c r="A28" s="75"/>
      <c r="B28" s="22"/>
      <c r="C28" s="25"/>
      <c r="D28" s="31"/>
      <c r="E28" s="18"/>
      <c r="F28" s="28"/>
      <c r="G28" s="32"/>
      <c r="H28" s="34"/>
      <c r="I28" s="18"/>
      <c r="J28" s="8"/>
      <c r="K28" s="20"/>
      <c r="L28" s="20"/>
      <c r="M28" s="27"/>
      <c r="N28" s="75"/>
      <c r="O28" s="78"/>
    </row>
    <row r="29" spans="1:15" x14ac:dyDescent="0.2">
      <c r="A29" s="76"/>
      <c r="B29" s="80" t="s">
        <v>16</v>
      </c>
      <c r="C29" s="81"/>
      <c r="D29" s="81"/>
      <c r="E29" s="81"/>
      <c r="F29" s="81"/>
      <c r="G29" s="81"/>
      <c r="H29" s="81"/>
      <c r="I29" s="81"/>
      <c r="J29" s="81"/>
      <c r="K29" s="20">
        <v>10807</v>
      </c>
      <c r="L29" s="20">
        <v>14669</v>
      </c>
      <c r="M29" s="21">
        <f>K29/K$30</f>
        <v>1.8971864340724641E-2</v>
      </c>
      <c r="N29" s="76"/>
      <c r="O29" s="79"/>
    </row>
    <row r="30" spans="1:15" x14ac:dyDescent="0.2">
      <c r="B30" s="2"/>
      <c r="D30" s="5"/>
      <c r="E30" s="5"/>
      <c r="H30" s="5"/>
      <c r="I30" s="5"/>
      <c r="J30" s="39"/>
      <c r="K30" s="12">
        <f>SUM(K6:K29)</f>
        <v>569633</v>
      </c>
      <c r="L30" s="12">
        <f>SUM(L6:L29)</f>
        <v>780508</v>
      </c>
      <c r="M30" s="13"/>
      <c r="N30" s="14"/>
      <c r="O30" s="9"/>
    </row>
    <row r="31" spans="1:15" ht="13.5" thickBot="1" x14ac:dyDescent="0.25">
      <c r="B31" s="2"/>
      <c r="D31" s="5"/>
      <c r="E31" s="5"/>
      <c r="H31" s="5"/>
      <c r="I31" s="5"/>
      <c r="J31" s="39"/>
      <c r="K31" s="3"/>
      <c r="L31" s="3"/>
      <c r="M31" s="4"/>
      <c r="N31" s="1"/>
    </row>
    <row r="32" spans="1:15" ht="34.5" thickBot="1" x14ac:dyDescent="0.25">
      <c r="I32" s="44" t="s">
        <v>0</v>
      </c>
      <c r="J32" s="45" t="s">
        <v>21</v>
      </c>
      <c r="K32" s="46" t="s">
        <v>22</v>
      </c>
      <c r="L32" s="46" t="s">
        <v>23</v>
      </c>
    </row>
    <row r="33" spans="9:12" x14ac:dyDescent="0.2">
      <c r="I33" s="47" t="s">
        <v>9</v>
      </c>
      <c r="J33" s="48" t="s">
        <v>30</v>
      </c>
      <c r="K33" s="49">
        <v>41944</v>
      </c>
      <c r="L33" s="50">
        <v>2</v>
      </c>
    </row>
    <row r="34" spans="9:12" x14ac:dyDescent="0.2">
      <c r="I34" s="51" t="s">
        <v>9</v>
      </c>
      <c r="J34" s="52" t="s">
        <v>31</v>
      </c>
      <c r="K34" s="53">
        <v>41944</v>
      </c>
      <c r="L34" s="54">
        <v>2</v>
      </c>
    </row>
    <row r="35" spans="9:12" x14ac:dyDescent="0.2">
      <c r="I35" s="51" t="s">
        <v>9</v>
      </c>
      <c r="J35" s="52" t="s">
        <v>52</v>
      </c>
      <c r="K35" s="53">
        <v>41944</v>
      </c>
      <c r="L35" s="54">
        <v>2</v>
      </c>
    </row>
    <row r="36" spans="9:12" x14ac:dyDescent="0.2">
      <c r="I36" s="51" t="s">
        <v>9</v>
      </c>
      <c r="J36" s="52" t="s">
        <v>53</v>
      </c>
      <c r="K36" s="53">
        <v>41944</v>
      </c>
      <c r="L36" s="54">
        <v>2</v>
      </c>
    </row>
    <row r="37" spans="9:12" x14ac:dyDescent="0.2">
      <c r="I37" s="51" t="s">
        <v>9</v>
      </c>
      <c r="J37" s="52" t="s">
        <v>28</v>
      </c>
      <c r="K37" s="53">
        <v>41946</v>
      </c>
      <c r="L37" s="54">
        <v>2</v>
      </c>
    </row>
    <row r="38" spans="9:12" x14ac:dyDescent="0.2">
      <c r="I38" s="51" t="s">
        <v>9</v>
      </c>
      <c r="J38" s="52" t="s">
        <v>25</v>
      </c>
      <c r="K38" s="53">
        <v>41946</v>
      </c>
      <c r="L38" s="54">
        <v>2</v>
      </c>
    </row>
    <row r="39" spans="9:12" x14ac:dyDescent="0.2">
      <c r="I39" s="51" t="s">
        <v>9</v>
      </c>
      <c r="J39" s="55" t="s">
        <v>29</v>
      </c>
      <c r="K39" s="56">
        <v>41946</v>
      </c>
      <c r="L39" s="54">
        <v>2</v>
      </c>
    </row>
    <row r="40" spans="9:12" x14ac:dyDescent="0.2">
      <c r="I40" s="51" t="s">
        <v>9</v>
      </c>
      <c r="J40" s="55" t="s">
        <v>24</v>
      </c>
      <c r="K40" s="53">
        <v>41946</v>
      </c>
      <c r="L40" s="54">
        <v>2</v>
      </c>
    </row>
    <row r="41" spans="9:12" x14ac:dyDescent="0.2">
      <c r="I41" s="51" t="s">
        <v>9</v>
      </c>
      <c r="J41" s="55" t="s">
        <v>26</v>
      </c>
      <c r="K41" s="53">
        <v>41946</v>
      </c>
      <c r="L41" s="54">
        <v>2</v>
      </c>
    </row>
    <row r="42" spans="9:12" ht="13.5" thickBot="1" x14ac:dyDescent="0.25">
      <c r="I42" s="58" t="s">
        <v>9</v>
      </c>
      <c r="J42" s="59" t="s">
        <v>27</v>
      </c>
      <c r="K42" s="60">
        <v>41947</v>
      </c>
      <c r="L42" s="61">
        <v>2</v>
      </c>
    </row>
    <row r="43" spans="9:12" x14ac:dyDescent="0.2">
      <c r="I43" s="47" t="s">
        <v>32</v>
      </c>
      <c r="J43" s="48" t="s">
        <v>40</v>
      </c>
      <c r="K43" s="49">
        <v>41948</v>
      </c>
      <c r="L43" s="50">
        <v>2</v>
      </c>
    </row>
    <row r="44" spans="9:12" x14ac:dyDescent="0.2">
      <c r="I44" s="62" t="s">
        <v>32</v>
      </c>
      <c r="J44" s="55" t="s">
        <v>28</v>
      </c>
      <c r="K44" s="56">
        <v>41948</v>
      </c>
      <c r="L44" s="57">
        <v>2</v>
      </c>
    </row>
    <row r="45" spans="9:12" x14ac:dyDescent="0.2">
      <c r="I45" s="62" t="s">
        <v>32</v>
      </c>
      <c r="J45" s="55" t="s">
        <v>25</v>
      </c>
      <c r="K45" s="56">
        <v>41948</v>
      </c>
      <c r="L45" s="57">
        <v>2</v>
      </c>
    </row>
    <row r="46" spans="9:12" x14ac:dyDescent="0.2">
      <c r="I46" s="62" t="s">
        <v>32</v>
      </c>
      <c r="J46" s="55" t="s">
        <v>38</v>
      </c>
      <c r="K46" s="56">
        <v>41948</v>
      </c>
      <c r="L46" s="57">
        <v>2</v>
      </c>
    </row>
    <row r="47" spans="9:12" x14ac:dyDescent="0.2">
      <c r="I47" s="62" t="s">
        <v>32</v>
      </c>
      <c r="J47" s="55" t="s">
        <v>35</v>
      </c>
      <c r="K47" s="56">
        <v>41948</v>
      </c>
      <c r="L47" s="57">
        <v>2</v>
      </c>
    </row>
    <row r="48" spans="9:12" x14ac:dyDescent="0.2">
      <c r="I48" s="62" t="s">
        <v>32</v>
      </c>
      <c r="J48" s="55" t="s">
        <v>45</v>
      </c>
      <c r="K48" s="56">
        <v>41948</v>
      </c>
      <c r="L48" s="57">
        <v>2</v>
      </c>
    </row>
    <row r="49" spans="9:12" x14ac:dyDescent="0.2">
      <c r="I49" s="62" t="s">
        <v>32</v>
      </c>
      <c r="J49" s="55" t="s">
        <v>30</v>
      </c>
      <c r="K49" s="56">
        <v>41948</v>
      </c>
      <c r="L49" s="57">
        <v>2</v>
      </c>
    </row>
    <row r="50" spans="9:12" x14ac:dyDescent="0.2">
      <c r="I50" s="62" t="s">
        <v>32</v>
      </c>
      <c r="J50" s="55" t="s">
        <v>39</v>
      </c>
      <c r="K50" s="56">
        <v>41948</v>
      </c>
      <c r="L50" s="57">
        <v>2</v>
      </c>
    </row>
    <row r="51" spans="9:12" x14ac:dyDescent="0.2">
      <c r="I51" s="62" t="s">
        <v>32</v>
      </c>
      <c r="J51" s="55" t="s">
        <v>31</v>
      </c>
      <c r="K51" s="56">
        <v>41948</v>
      </c>
      <c r="L51" s="57">
        <v>2</v>
      </c>
    </row>
    <row r="52" spans="9:12" x14ac:dyDescent="0.2">
      <c r="I52" s="62" t="s">
        <v>32</v>
      </c>
      <c r="J52" s="55" t="s">
        <v>33</v>
      </c>
      <c r="K52" s="56">
        <v>41948</v>
      </c>
      <c r="L52" s="57">
        <v>2</v>
      </c>
    </row>
    <row r="53" spans="9:12" x14ac:dyDescent="0.2">
      <c r="I53" s="62" t="s">
        <v>32</v>
      </c>
      <c r="J53" s="55" t="s">
        <v>27</v>
      </c>
      <c r="K53" s="56">
        <v>41948</v>
      </c>
      <c r="L53" s="57">
        <v>2</v>
      </c>
    </row>
    <row r="54" spans="9:12" x14ac:dyDescent="0.2">
      <c r="I54" s="62" t="s">
        <v>32</v>
      </c>
      <c r="J54" s="55" t="s">
        <v>43</v>
      </c>
      <c r="K54" s="56">
        <v>41948</v>
      </c>
      <c r="L54" s="57">
        <v>2</v>
      </c>
    </row>
    <row r="55" spans="9:12" x14ac:dyDescent="0.2">
      <c r="I55" s="62" t="s">
        <v>32</v>
      </c>
      <c r="J55" s="55" t="s">
        <v>41</v>
      </c>
      <c r="K55" s="56">
        <v>41948</v>
      </c>
      <c r="L55" s="57">
        <v>2</v>
      </c>
    </row>
    <row r="56" spans="9:12" x14ac:dyDescent="0.2">
      <c r="I56" s="62" t="s">
        <v>32</v>
      </c>
      <c r="J56" s="55" t="s">
        <v>29</v>
      </c>
      <c r="K56" s="56">
        <v>41948</v>
      </c>
      <c r="L56" s="57">
        <v>2</v>
      </c>
    </row>
    <row r="57" spans="9:12" x14ac:dyDescent="0.2">
      <c r="I57" s="62" t="s">
        <v>32</v>
      </c>
      <c r="J57" s="55" t="s">
        <v>42</v>
      </c>
      <c r="K57" s="56">
        <v>41948</v>
      </c>
      <c r="L57" s="57">
        <v>2</v>
      </c>
    </row>
    <row r="58" spans="9:12" x14ac:dyDescent="0.2">
      <c r="I58" s="62" t="s">
        <v>32</v>
      </c>
      <c r="J58" s="55" t="s">
        <v>37</v>
      </c>
      <c r="K58" s="56">
        <v>41948</v>
      </c>
      <c r="L58" s="57">
        <v>2</v>
      </c>
    </row>
    <row r="59" spans="9:12" x14ac:dyDescent="0.2">
      <c r="I59" s="62" t="s">
        <v>32</v>
      </c>
      <c r="J59" s="55" t="s">
        <v>36</v>
      </c>
      <c r="K59" s="56">
        <v>41948</v>
      </c>
      <c r="L59" s="57">
        <v>2</v>
      </c>
    </row>
    <row r="60" spans="9:12" x14ac:dyDescent="0.2">
      <c r="I60" s="62" t="s">
        <v>32</v>
      </c>
      <c r="J60" s="55" t="s">
        <v>26</v>
      </c>
      <c r="K60" s="56">
        <v>41948</v>
      </c>
      <c r="L60" s="57">
        <v>2</v>
      </c>
    </row>
    <row r="61" spans="9:12" ht="13.5" thickBot="1" x14ac:dyDescent="0.25">
      <c r="I61" s="58" t="s">
        <v>32</v>
      </c>
      <c r="J61" s="59" t="s">
        <v>34</v>
      </c>
      <c r="K61" s="60">
        <v>41950</v>
      </c>
      <c r="L61" s="61">
        <v>2</v>
      </c>
    </row>
    <row r="62" spans="9:12" x14ac:dyDescent="0.2">
      <c r="I62" s="47" t="s">
        <v>44</v>
      </c>
      <c r="J62" s="48" t="s">
        <v>52</v>
      </c>
      <c r="K62" s="49">
        <v>41948</v>
      </c>
      <c r="L62" s="50">
        <v>2</v>
      </c>
    </row>
    <row r="63" spans="9:12" x14ac:dyDescent="0.2">
      <c r="I63" s="62" t="s">
        <v>44</v>
      </c>
      <c r="J63" s="55" t="s">
        <v>53</v>
      </c>
      <c r="K63" s="56">
        <v>41948</v>
      </c>
      <c r="L63" s="57">
        <v>2</v>
      </c>
    </row>
    <row r="64" spans="9:12" x14ac:dyDescent="0.2">
      <c r="I64" s="62" t="s">
        <v>44</v>
      </c>
      <c r="J64" s="55" t="s">
        <v>47</v>
      </c>
      <c r="K64" s="56">
        <v>41948</v>
      </c>
      <c r="L64" s="57">
        <v>2</v>
      </c>
    </row>
    <row r="65" spans="9:12" x14ac:dyDescent="0.2">
      <c r="I65" s="62" t="s">
        <v>44</v>
      </c>
      <c r="J65" s="55" t="s">
        <v>54</v>
      </c>
      <c r="K65" s="56">
        <v>41948</v>
      </c>
      <c r="L65" s="57">
        <v>2</v>
      </c>
    </row>
    <row r="66" spans="9:12" x14ac:dyDescent="0.2">
      <c r="I66" s="62" t="s">
        <v>44</v>
      </c>
      <c r="J66" s="55" t="s">
        <v>51</v>
      </c>
      <c r="K66" s="56">
        <v>41948</v>
      </c>
      <c r="L66" s="57">
        <v>2</v>
      </c>
    </row>
    <row r="67" spans="9:12" x14ac:dyDescent="0.2">
      <c r="I67" s="62" t="s">
        <v>44</v>
      </c>
      <c r="J67" s="55" t="s">
        <v>55</v>
      </c>
      <c r="K67" s="56">
        <v>41948</v>
      </c>
      <c r="L67" s="57">
        <v>2</v>
      </c>
    </row>
    <row r="68" spans="9:12" x14ac:dyDescent="0.2">
      <c r="I68" s="62" t="s">
        <v>44</v>
      </c>
      <c r="J68" s="55" t="s">
        <v>56</v>
      </c>
      <c r="K68" s="56">
        <v>41948</v>
      </c>
      <c r="L68" s="57">
        <v>2</v>
      </c>
    </row>
    <row r="69" spans="9:12" x14ac:dyDescent="0.2">
      <c r="I69" s="62" t="s">
        <v>44</v>
      </c>
      <c r="J69" s="55" t="s">
        <v>46</v>
      </c>
      <c r="K69" s="56">
        <v>41948</v>
      </c>
      <c r="L69" s="57">
        <v>2</v>
      </c>
    </row>
    <row r="70" spans="9:12" x14ac:dyDescent="0.2">
      <c r="I70" s="62" t="s">
        <v>44</v>
      </c>
      <c r="J70" s="55" t="s">
        <v>24</v>
      </c>
      <c r="K70" s="56">
        <v>41948</v>
      </c>
      <c r="L70" s="57">
        <v>2</v>
      </c>
    </row>
    <row r="71" spans="9:12" x14ac:dyDescent="0.2">
      <c r="I71" s="62" t="s">
        <v>44</v>
      </c>
      <c r="J71" s="55" t="s">
        <v>49</v>
      </c>
      <c r="K71" s="56">
        <v>41950</v>
      </c>
      <c r="L71" s="57">
        <v>2</v>
      </c>
    </row>
    <row r="72" spans="9:12" x14ac:dyDescent="0.2">
      <c r="I72" s="62" t="s">
        <v>44</v>
      </c>
      <c r="J72" s="55" t="s">
        <v>50</v>
      </c>
      <c r="K72" s="56">
        <v>41950</v>
      </c>
      <c r="L72" s="57">
        <v>2</v>
      </c>
    </row>
    <row r="73" spans="9:12" ht="13.5" thickBot="1" x14ac:dyDescent="0.25">
      <c r="I73" s="58" t="s">
        <v>44</v>
      </c>
      <c r="J73" s="59" t="s">
        <v>48</v>
      </c>
      <c r="K73" s="60">
        <v>41950</v>
      </c>
      <c r="L73" s="61">
        <v>2</v>
      </c>
    </row>
    <row r="74" spans="9:12" x14ac:dyDescent="0.2">
      <c r="I74" s="47" t="s">
        <v>12</v>
      </c>
      <c r="J74" s="48" t="s">
        <v>58</v>
      </c>
      <c r="K74" s="49">
        <v>41950</v>
      </c>
      <c r="L74" s="50">
        <v>2</v>
      </c>
    </row>
    <row r="75" spans="9:12" x14ac:dyDescent="0.2">
      <c r="I75" s="62" t="s">
        <v>12</v>
      </c>
      <c r="J75" s="55" t="s">
        <v>66</v>
      </c>
      <c r="K75" s="56">
        <v>41950</v>
      </c>
      <c r="L75" s="57">
        <v>2</v>
      </c>
    </row>
    <row r="76" spans="9:12" x14ac:dyDescent="0.2">
      <c r="I76" s="62" t="s">
        <v>12</v>
      </c>
      <c r="J76" s="55" t="s">
        <v>59</v>
      </c>
      <c r="K76" s="56">
        <v>41950</v>
      </c>
      <c r="L76" s="57">
        <v>2</v>
      </c>
    </row>
    <row r="77" spans="9:12" x14ac:dyDescent="0.2">
      <c r="I77" s="62" t="s">
        <v>12</v>
      </c>
      <c r="J77" s="55" t="s">
        <v>60</v>
      </c>
      <c r="K77" s="56">
        <v>41950</v>
      </c>
      <c r="L77" s="57">
        <v>2</v>
      </c>
    </row>
    <row r="78" spans="9:12" x14ac:dyDescent="0.2">
      <c r="I78" s="62" t="s">
        <v>12</v>
      </c>
      <c r="J78" s="55" t="s">
        <v>57</v>
      </c>
      <c r="K78" s="56">
        <v>41950</v>
      </c>
      <c r="L78" s="57">
        <v>2</v>
      </c>
    </row>
    <row r="79" spans="9:12" x14ac:dyDescent="0.2">
      <c r="I79" s="62" t="s">
        <v>12</v>
      </c>
      <c r="J79" s="55" t="s">
        <v>65</v>
      </c>
      <c r="K79" s="56">
        <v>41950</v>
      </c>
      <c r="L79" s="57">
        <v>2</v>
      </c>
    </row>
    <row r="80" spans="9:12" x14ac:dyDescent="0.2">
      <c r="I80" s="62" t="s">
        <v>12</v>
      </c>
      <c r="J80" s="55" t="s">
        <v>30</v>
      </c>
      <c r="K80" s="56">
        <v>41950</v>
      </c>
      <c r="L80" s="57">
        <v>2</v>
      </c>
    </row>
    <row r="81" spans="9:12" x14ac:dyDescent="0.2">
      <c r="I81" s="62" t="s">
        <v>12</v>
      </c>
      <c r="J81" s="55" t="s">
        <v>61</v>
      </c>
      <c r="K81" s="56">
        <v>41950</v>
      </c>
      <c r="L81" s="57">
        <v>2</v>
      </c>
    </row>
    <row r="82" spans="9:12" x14ac:dyDescent="0.2">
      <c r="I82" s="62" t="s">
        <v>12</v>
      </c>
      <c r="J82" s="55" t="s">
        <v>51</v>
      </c>
      <c r="K82" s="56">
        <v>41950</v>
      </c>
      <c r="L82" s="57">
        <v>2</v>
      </c>
    </row>
    <row r="83" spans="9:12" x14ac:dyDescent="0.2">
      <c r="I83" s="62" t="s">
        <v>12</v>
      </c>
      <c r="J83" s="55" t="s">
        <v>64</v>
      </c>
      <c r="K83" s="56">
        <v>41950</v>
      </c>
      <c r="L83" s="57">
        <v>2</v>
      </c>
    </row>
    <row r="84" spans="9:12" x14ac:dyDescent="0.2">
      <c r="I84" s="62" t="s">
        <v>12</v>
      </c>
      <c r="J84" s="55" t="s">
        <v>62</v>
      </c>
      <c r="K84" s="56">
        <v>41950</v>
      </c>
      <c r="L84" s="57">
        <v>2</v>
      </c>
    </row>
    <row r="85" spans="9:12" ht="13.5" thickBot="1" x14ac:dyDescent="0.25">
      <c r="I85" s="58" t="s">
        <v>12</v>
      </c>
      <c r="J85" s="59" t="s">
        <v>63</v>
      </c>
      <c r="K85" s="60">
        <v>41950</v>
      </c>
      <c r="L85" s="61">
        <v>2</v>
      </c>
    </row>
  </sheetData>
  <mergeCells count="27">
    <mergeCell ref="D1:N1"/>
    <mergeCell ref="O4:O5"/>
    <mergeCell ref="F3:I3"/>
    <mergeCell ref="A4:A5"/>
    <mergeCell ref="B4:B5"/>
    <mergeCell ref="C4:C5"/>
    <mergeCell ref="D4:E4"/>
    <mergeCell ref="F4:F5"/>
    <mergeCell ref="G4:G5"/>
    <mergeCell ref="H4:I4"/>
    <mergeCell ref="J4:J5"/>
    <mergeCell ref="K4:K5"/>
    <mergeCell ref="M4:M5"/>
    <mergeCell ref="N4:N5"/>
    <mergeCell ref="L4:L5"/>
    <mergeCell ref="N22:N29"/>
    <mergeCell ref="O22:O29"/>
    <mergeCell ref="B29:J29"/>
    <mergeCell ref="A6:A13"/>
    <mergeCell ref="N6:N13"/>
    <mergeCell ref="O6:O13"/>
    <mergeCell ref="B13:J13"/>
    <mergeCell ref="A14:A21"/>
    <mergeCell ref="N14:N21"/>
    <mergeCell ref="O14:O21"/>
    <mergeCell ref="B21:J21"/>
    <mergeCell ref="A22:A29"/>
  </mergeCells>
  <conditionalFormatting sqref="E6:E12 E14:E20 I6:I12 I18:I20">
    <cfRule type="cellIs" dxfId="24" priority="24" stopIfTrue="1" operator="notEqual">
      <formula>D6</formula>
    </cfRule>
  </conditionalFormatting>
  <conditionalFormatting sqref="I22:I28 E22:E28">
    <cfRule type="cellIs" dxfId="23" priority="23" stopIfTrue="1" operator="notEqual">
      <formula>D22</formula>
    </cfRule>
  </conditionalFormatting>
  <conditionalFormatting sqref="I26">
    <cfRule type="cellIs" dxfId="22" priority="22" stopIfTrue="1" operator="notEqual">
      <formula>H26</formula>
    </cfRule>
  </conditionalFormatting>
  <conditionalFormatting sqref="I26">
    <cfRule type="cellIs" dxfId="21" priority="19" stopIfTrue="1" operator="notEqual">
      <formula>H26</formula>
    </cfRule>
  </conditionalFormatting>
  <conditionalFormatting sqref="I26">
    <cfRule type="cellIs" dxfId="20" priority="18" stopIfTrue="1" operator="notEqual">
      <formula>H26</formula>
    </cfRule>
  </conditionalFormatting>
  <conditionalFormatting sqref="I18">
    <cfRule type="cellIs" dxfId="19" priority="17" stopIfTrue="1" operator="notEqual">
      <formula>H18</formula>
    </cfRule>
  </conditionalFormatting>
  <conditionalFormatting sqref="I18">
    <cfRule type="cellIs" dxfId="18" priority="12" stopIfTrue="1" operator="notEqual">
      <formula>H18</formula>
    </cfRule>
  </conditionalFormatting>
  <conditionalFormatting sqref="I18">
    <cfRule type="cellIs" dxfId="17" priority="8" stopIfTrue="1" operator="notEqual">
      <formula>H18</formula>
    </cfRule>
  </conditionalFormatting>
  <conditionalFormatting sqref="I18">
    <cfRule type="cellIs" dxfId="16" priority="7" stopIfTrue="1" operator="notEqual">
      <formula>H18</formula>
    </cfRule>
  </conditionalFormatting>
  <conditionalFormatting sqref="I18">
    <cfRule type="cellIs" dxfId="15" priority="6" stopIfTrue="1" operator="notEqual">
      <formula>H18</formula>
    </cfRule>
  </conditionalFormatting>
  <conditionalFormatting sqref="I14:I16">
    <cfRule type="cellIs" dxfId="14" priority="4" stopIfTrue="1" operator="notEqual">
      <formula>H14</formula>
    </cfRule>
  </conditionalFormatting>
  <conditionalFormatting sqref="I14:I16">
    <cfRule type="cellIs" dxfId="13" priority="3" stopIfTrue="1" operator="notEqual">
      <formula>H14</formula>
    </cfRule>
  </conditionalFormatting>
  <conditionalFormatting sqref="I17">
    <cfRule type="cellIs" dxfId="12" priority="2" stopIfTrue="1" operator="notEqual">
      <formula>H17</formula>
    </cfRule>
  </conditionalFormatting>
  <conditionalFormatting sqref="I17">
    <cfRule type="cellIs" dxfId="11" priority="1" stopIfTrue="1" operator="notEqual">
      <formula>H17</formula>
    </cfRule>
  </conditionalFormatting>
  <printOptions horizontalCentered="1"/>
  <pageMargins left="0.3" right="0.3" top="0.3" bottom="0.3" header="0.2" footer="0.2"/>
  <pageSetup paperSize="9" scale="74" orientation="landscape" r:id="rId1"/>
  <headerFooter alignWithMargins="0">
    <oddHeader>&amp;L&amp;5 &amp;F&amp;R&amp;5 &amp;A</oddHeader>
    <oddFooter>&amp;L&amp;5 Printed &amp;D at &amp;T&amp;C&amp;5 Logistics&amp;R&amp;5 &amp;P   ( &amp;N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zoomScaleNormal="100" workbookViewId="0"/>
  </sheetViews>
  <sheetFormatPr defaultRowHeight="12.75" x14ac:dyDescent="0.2"/>
  <cols>
    <col min="1" max="2" width="6.85546875" customWidth="1"/>
    <col min="3" max="3" width="5.7109375" customWidth="1"/>
    <col min="4" max="5" width="7.85546875" customWidth="1"/>
    <col min="6" max="6" width="17.42578125" customWidth="1"/>
    <col min="7" max="7" width="5.7109375" customWidth="1"/>
    <col min="8" max="9" width="7.85546875" customWidth="1"/>
    <col min="10" max="10" width="23.5703125" customWidth="1"/>
    <col min="11" max="11" width="9.28515625" bestFit="1" customWidth="1"/>
    <col min="12" max="12" width="9.28515625" customWidth="1"/>
    <col min="13" max="13" width="13.28515625" bestFit="1" customWidth="1"/>
  </cols>
  <sheetData>
    <row r="1" spans="1:15" ht="15.75" x14ac:dyDescent="0.2">
      <c r="B1" s="2"/>
      <c r="D1" s="63" t="s">
        <v>15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x14ac:dyDescent="0.2">
      <c r="A2" s="9"/>
      <c r="B2" s="9"/>
      <c r="C2" s="9"/>
      <c r="D2" s="11"/>
      <c r="E2" s="11"/>
      <c r="F2" s="9"/>
      <c r="G2" s="9"/>
      <c r="H2" s="11"/>
      <c r="I2" s="11"/>
      <c r="J2" s="37"/>
      <c r="K2" s="12"/>
      <c r="L2" s="12"/>
      <c r="M2" s="13"/>
      <c r="N2" s="14"/>
      <c r="O2" s="9"/>
    </row>
    <row r="3" spans="1:15" x14ac:dyDescent="0.2">
      <c r="A3" s="9"/>
      <c r="B3" s="10"/>
      <c r="C3" s="9"/>
      <c r="D3" s="11"/>
      <c r="E3" s="11"/>
      <c r="F3" s="71" t="s">
        <v>18</v>
      </c>
      <c r="G3" s="71"/>
      <c r="H3" s="71"/>
      <c r="I3" s="71"/>
      <c r="J3" s="37"/>
      <c r="K3" s="12"/>
      <c r="L3" s="12"/>
      <c r="M3" s="13"/>
      <c r="N3" s="14"/>
      <c r="O3" s="9"/>
    </row>
    <row r="4" spans="1:15" x14ac:dyDescent="0.2">
      <c r="A4" s="64" t="s">
        <v>17</v>
      </c>
      <c r="B4" s="65" t="s">
        <v>0</v>
      </c>
      <c r="C4" s="64" t="s">
        <v>1</v>
      </c>
      <c r="D4" s="66" t="s">
        <v>14</v>
      </c>
      <c r="E4" s="66"/>
      <c r="F4" s="64" t="s">
        <v>2</v>
      </c>
      <c r="G4" s="64" t="s">
        <v>1</v>
      </c>
      <c r="H4" s="67" t="s">
        <v>3</v>
      </c>
      <c r="I4" s="66"/>
      <c r="J4" s="72" t="s">
        <v>2</v>
      </c>
      <c r="K4" s="68" t="s">
        <v>4</v>
      </c>
      <c r="L4" s="68" t="s">
        <v>19</v>
      </c>
      <c r="M4" s="69" t="s">
        <v>5</v>
      </c>
      <c r="N4" s="70" t="s">
        <v>6</v>
      </c>
      <c r="O4" s="73" t="s">
        <v>5</v>
      </c>
    </row>
    <row r="5" spans="1:15" x14ac:dyDescent="0.2">
      <c r="A5" s="64"/>
      <c r="B5" s="65"/>
      <c r="C5" s="64"/>
      <c r="D5" s="16" t="s">
        <v>7</v>
      </c>
      <c r="E5" s="16" t="s">
        <v>8</v>
      </c>
      <c r="F5" s="64"/>
      <c r="G5" s="64"/>
      <c r="H5" s="17" t="s">
        <v>7</v>
      </c>
      <c r="I5" s="16" t="s">
        <v>8</v>
      </c>
      <c r="J5" s="72"/>
      <c r="K5" s="68"/>
      <c r="L5" s="68"/>
      <c r="M5" s="69"/>
      <c r="N5" s="70"/>
      <c r="O5" s="73"/>
    </row>
    <row r="6" spans="1:15" x14ac:dyDescent="0.2">
      <c r="A6" s="74">
        <v>1</v>
      </c>
      <c r="B6" s="41" t="s">
        <v>9</v>
      </c>
      <c r="C6" s="40" t="str">
        <f>CHOOSE(WEEKDAY(D6,2),"пн","вт","ср","чт","пт","сб","вс")</f>
        <v>вт</v>
      </c>
      <c r="D6" s="30">
        <v>41933</v>
      </c>
      <c r="E6" s="24">
        <f>D6</f>
        <v>41933</v>
      </c>
      <c r="F6" s="19"/>
      <c r="G6" s="40" t="str">
        <f>CHOOSE(WEEKDAY(H6,2),"пн","вт","ср","чт","пт","сб","вс")</f>
        <v>пн</v>
      </c>
      <c r="H6" s="30">
        <f>D6+6</f>
        <v>41939</v>
      </c>
      <c r="I6" s="18">
        <f t="shared" ref="I6:I10" si="0">H6</f>
        <v>41939</v>
      </c>
      <c r="J6" s="38"/>
      <c r="K6" s="20">
        <v>13957</v>
      </c>
      <c r="L6" s="20">
        <v>21718</v>
      </c>
      <c r="M6" s="21">
        <f>K6/K$30</f>
        <v>2.45017405943827E-2</v>
      </c>
      <c r="N6" s="74">
        <f>SUM(K6:K13)</f>
        <v>181054</v>
      </c>
      <c r="O6" s="77">
        <f>N6/K$30</f>
        <v>0.31784324293009708</v>
      </c>
    </row>
    <row r="7" spans="1:15" x14ac:dyDescent="0.2">
      <c r="A7" s="75"/>
      <c r="B7" s="41" t="s">
        <v>10</v>
      </c>
      <c r="C7" s="40" t="str">
        <f>CHOOSE(WEEKDAY(D7,2),"пн","вт","ср","чт","пт","сб","вс")</f>
        <v>ср</v>
      </c>
      <c r="D7" s="30">
        <f>D6+1</f>
        <v>41934</v>
      </c>
      <c r="E7" s="24">
        <f t="shared" ref="E7:E10" si="1">D7</f>
        <v>41934</v>
      </c>
      <c r="F7" s="6"/>
      <c r="G7" s="40" t="str">
        <f>CHOOSE(WEEKDAY(H7,2),"пн","вт","ср","чт","пт","сб","вс")</f>
        <v>вт</v>
      </c>
      <c r="H7" s="30">
        <f t="shared" ref="H7:H10" si="2">D7+6</f>
        <v>41940</v>
      </c>
      <c r="I7" s="18">
        <f t="shared" si="0"/>
        <v>41940</v>
      </c>
      <c r="J7" s="38"/>
      <c r="K7" s="20">
        <v>54355</v>
      </c>
      <c r="L7" s="20">
        <v>82545</v>
      </c>
      <c r="M7" s="21">
        <f t="shared" ref="M7:M10" si="3">K7/K$30</f>
        <v>9.5421086910344025E-2</v>
      </c>
      <c r="N7" s="75"/>
      <c r="O7" s="78"/>
    </row>
    <row r="8" spans="1:15" x14ac:dyDescent="0.2">
      <c r="A8" s="75"/>
      <c r="B8" s="41" t="s">
        <v>11</v>
      </c>
      <c r="C8" s="40" t="str">
        <f>CHOOSE(WEEKDAY(D8,2),"пн","вт","ср","чт","пт","сб","вс")</f>
        <v>чт</v>
      </c>
      <c r="D8" s="30">
        <f t="shared" ref="D8:D10" si="4">D7+1</f>
        <v>41935</v>
      </c>
      <c r="E8" s="24">
        <f t="shared" si="1"/>
        <v>41935</v>
      </c>
      <c r="F8" s="19"/>
      <c r="G8" s="40" t="str">
        <f>CHOOSE(WEEKDAY(H8,2),"пн","вт","ср","чт","пт","сб","вс")</f>
        <v>ср</v>
      </c>
      <c r="H8" s="30">
        <f t="shared" si="2"/>
        <v>41941</v>
      </c>
      <c r="I8" s="18">
        <f t="shared" si="0"/>
        <v>41941</v>
      </c>
      <c r="J8" s="38"/>
      <c r="K8" s="12">
        <v>31159</v>
      </c>
      <c r="L8" s="12">
        <v>47167</v>
      </c>
      <c r="M8" s="21">
        <f t="shared" si="3"/>
        <v>5.4700131488168699E-2</v>
      </c>
      <c r="N8" s="75"/>
      <c r="O8" s="78"/>
    </row>
    <row r="9" spans="1:15" x14ac:dyDescent="0.2">
      <c r="A9" s="75"/>
      <c r="B9" s="41" t="s">
        <v>12</v>
      </c>
      <c r="C9" s="40" t="str">
        <f>CHOOSE(WEEKDAY(D9,2),"пн","вт","ср","чт","пт","сб","вс")</f>
        <v>пт</v>
      </c>
      <c r="D9" s="30">
        <f t="shared" si="4"/>
        <v>41936</v>
      </c>
      <c r="E9" s="24">
        <f t="shared" si="1"/>
        <v>41936</v>
      </c>
      <c r="F9" s="19"/>
      <c r="G9" s="40" t="str">
        <f>CHOOSE(WEEKDAY(H9,2),"пн","вт","ср","чт","пт","сб","вс")</f>
        <v>чт</v>
      </c>
      <c r="H9" s="30">
        <f t="shared" si="2"/>
        <v>41942</v>
      </c>
      <c r="I9" s="18">
        <f t="shared" si="0"/>
        <v>41942</v>
      </c>
      <c r="J9" s="29"/>
      <c r="K9" s="20">
        <v>34952</v>
      </c>
      <c r="L9" s="20">
        <v>51897</v>
      </c>
      <c r="M9" s="21">
        <f t="shared" si="3"/>
        <v>6.13588047040814E-2</v>
      </c>
      <c r="N9" s="75"/>
      <c r="O9" s="78"/>
    </row>
    <row r="10" spans="1:15" x14ac:dyDescent="0.2">
      <c r="A10" s="75"/>
      <c r="B10" s="41" t="s">
        <v>13</v>
      </c>
      <c r="C10" s="40" t="str">
        <f>CHOOSE(WEEKDAY(D10,2),"пн","вт","ср","чт","пт","сб","вс")</f>
        <v>сб</v>
      </c>
      <c r="D10" s="30">
        <f t="shared" si="4"/>
        <v>41937</v>
      </c>
      <c r="E10" s="24">
        <f t="shared" si="1"/>
        <v>41937</v>
      </c>
      <c r="F10" s="19"/>
      <c r="G10" s="40" t="str">
        <f>CHOOSE(WEEKDAY(H10,2),"пн","вт","ср","чт","пт","сб","вс")</f>
        <v>пт</v>
      </c>
      <c r="H10" s="30">
        <f t="shared" si="2"/>
        <v>41943</v>
      </c>
      <c r="I10" s="18">
        <f t="shared" si="0"/>
        <v>41943</v>
      </c>
      <c r="J10" s="6"/>
      <c r="K10" s="20">
        <v>40578</v>
      </c>
      <c r="L10" s="20">
        <v>60929</v>
      </c>
      <c r="M10" s="21">
        <f t="shared" si="3"/>
        <v>7.1235339244741791E-2</v>
      </c>
      <c r="N10" s="75"/>
      <c r="O10" s="78"/>
    </row>
    <row r="11" spans="1:15" x14ac:dyDescent="0.2">
      <c r="A11" s="75"/>
      <c r="B11" s="22"/>
      <c r="C11" s="25"/>
      <c r="D11" s="23"/>
      <c r="E11" s="18"/>
      <c r="F11" s="6"/>
      <c r="G11" s="25"/>
      <c r="H11" s="30"/>
      <c r="I11" s="18"/>
      <c r="J11" s="8"/>
      <c r="K11" s="20"/>
      <c r="L11" s="20"/>
      <c r="M11" s="27"/>
      <c r="N11" s="75"/>
      <c r="O11" s="78"/>
    </row>
    <row r="12" spans="1:15" x14ac:dyDescent="0.2">
      <c r="A12" s="75"/>
      <c r="B12" s="22"/>
      <c r="C12" s="25"/>
      <c r="D12" s="23"/>
      <c r="E12" s="18"/>
      <c r="F12" s="28"/>
      <c r="G12" s="25"/>
      <c r="H12" s="26"/>
      <c r="I12" s="18"/>
      <c r="J12" s="8"/>
      <c r="K12" s="20"/>
      <c r="L12" s="20"/>
      <c r="M12" s="27"/>
      <c r="N12" s="75"/>
      <c r="O12" s="78"/>
    </row>
    <row r="13" spans="1:15" x14ac:dyDescent="0.2">
      <c r="A13" s="76"/>
      <c r="B13" s="80" t="s">
        <v>16</v>
      </c>
      <c r="C13" s="81"/>
      <c r="D13" s="81"/>
      <c r="E13" s="81"/>
      <c r="F13" s="81"/>
      <c r="G13" s="81"/>
      <c r="H13" s="81"/>
      <c r="I13" s="81"/>
      <c r="J13" s="81"/>
      <c r="K13" s="20">
        <v>6053</v>
      </c>
      <c r="L13" s="20">
        <v>10724</v>
      </c>
      <c r="M13" s="21">
        <f t="shared" ref="M13:M18" si="5">K13/K$30</f>
        <v>1.0626139988378483E-2</v>
      </c>
      <c r="N13" s="76"/>
      <c r="O13" s="79"/>
    </row>
    <row r="14" spans="1:15" ht="22.5" x14ac:dyDescent="0.2">
      <c r="A14" s="74">
        <v>2</v>
      </c>
      <c r="B14" s="41" t="s">
        <v>9</v>
      </c>
      <c r="C14" s="40" t="str">
        <f>CHOOSE(WEEKDAY(D14,2),"пн","вт","ср","чт","пт","сб","вс")</f>
        <v>вт</v>
      </c>
      <c r="D14" s="30">
        <f>D6+7</f>
        <v>41940</v>
      </c>
      <c r="E14" s="18">
        <f>D14</f>
        <v>41940</v>
      </c>
      <c r="F14" s="6"/>
      <c r="G14" s="40" t="str">
        <f>CHOOSE(WEEKDAY(H14,2),"пн","вт","ср","чт","пт","сб","вс")</f>
        <v>пн</v>
      </c>
      <c r="H14" s="43">
        <f>D14+6</f>
        <v>41946</v>
      </c>
      <c r="I14" s="18">
        <v>41948</v>
      </c>
      <c r="J14" s="8" t="s">
        <v>20</v>
      </c>
      <c r="K14" s="20">
        <v>12867</v>
      </c>
      <c r="L14" s="20">
        <v>17612</v>
      </c>
      <c r="M14" s="21">
        <f t="shared" si="5"/>
        <v>2.2588227858989909E-2</v>
      </c>
      <c r="N14" s="74">
        <f>SUM(K14:K21)</f>
        <v>166783</v>
      </c>
      <c r="O14" s="77">
        <f t="shared" ref="O14" si="6">N14/K$30</f>
        <v>0.29279027022661958</v>
      </c>
    </row>
    <row r="15" spans="1:15" ht="22.5" x14ac:dyDescent="0.2">
      <c r="A15" s="75"/>
      <c r="B15" s="41" t="s">
        <v>10</v>
      </c>
      <c r="C15" s="40" t="str">
        <f>CHOOSE(WEEKDAY(D15,2),"пн","вт","ср","чт","пт","сб","вс")</f>
        <v>ср</v>
      </c>
      <c r="D15" s="30">
        <f>D14+1</f>
        <v>41941</v>
      </c>
      <c r="E15" s="18">
        <f>D15</f>
        <v>41941</v>
      </c>
      <c r="F15" s="6"/>
      <c r="G15" s="40" t="str">
        <f>CHOOSE(WEEKDAY(H15,2),"пн","вт","ср","чт","пт","сб","вс")</f>
        <v>вт</v>
      </c>
      <c r="H15" s="43">
        <f t="shared" ref="H15:H18" si="7">D15+6</f>
        <v>41947</v>
      </c>
      <c r="I15" s="18">
        <v>41949</v>
      </c>
      <c r="J15" s="8" t="s">
        <v>20</v>
      </c>
      <c r="K15" s="20">
        <v>48570</v>
      </c>
      <c r="L15" s="20">
        <v>65380</v>
      </c>
      <c r="M15" s="21">
        <f t="shared" si="5"/>
        <v>8.5265425282594232E-2</v>
      </c>
      <c r="N15" s="75"/>
      <c r="O15" s="78"/>
    </row>
    <row r="16" spans="1:15" ht="22.5" x14ac:dyDescent="0.2">
      <c r="A16" s="75"/>
      <c r="B16" s="41" t="s">
        <v>11</v>
      </c>
      <c r="C16" s="40" t="str">
        <f>CHOOSE(WEEKDAY(D16,2),"пн","вт","ср","чт","пт","сб","вс")</f>
        <v>чт</v>
      </c>
      <c r="D16" s="30">
        <f t="shared" ref="D16:D18" si="8">D15+1</f>
        <v>41942</v>
      </c>
      <c r="E16" s="18">
        <f>D16</f>
        <v>41942</v>
      </c>
      <c r="F16" s="28"/>
      <c r="G16" s="40" t="str">
        <f>CHOOSE(WEEKDAY(H16,2),"пн","вт","ср","чт","пт","сб","вс")</f>
        <v>ср</v>
      </c>
      <c r="H16" s="30">
        <f t="shared" si="7"/>
        <v>41948</v>
      </c>
      <c r="I16" s="18">
        <v>41949</v>
      </c>
      <c r="J16" s="8" t="s">
        <v>20</v>
      </c>
      <c r="K16" s="20">
        <v>29213</v>
      </c>
      <c r="L16" s="20">
        <v>39459</v>
      </c>
      <c r="M16" s="21">
        <f t="shared" si="5"/>
        <v>5.1283896824797719E-2</v>
      </c>
      <c r="N16" s="75"/>
      <c r="O16" s="78"/>
    </row>
    <row r="17" spans="1:15" ht="22.5" x14ac:dyDescent="0.2">
      <c r="A17" s="75"/>
      <c r="B17" s="41" t="s">
        <v>12</v>
      </c>
      <c r="C17" s="40" t="str">
        <f>CHOOSE(WEEKDAY(D17,2),"пн","вт","ср","чт","пт","сб","вс")</f>
        <v>пт</v>
      </c>
      <c r="D17" s="30">
        <f t="shared" si="8"/>
        <v>41943</v>
      </c>
      <c r="E17" s="18">
        <f>D17</f>
        <v>41943</v>
      </c>
      <c r="F17" s="7"/>
      <c r="G17" s="40" t="str">
        <f>CHOOSE(WEEKDAY(H17,2),"пн","вт","ср","чт","пт","сб","вс")</f>
        <v>чт</v>
      </c>
      <c r="H17" s="30">
        <f t="shared" si="7"/>
        <v>41949</v>
      </c>
      <c r="I17" s="18">
        <f t="shared" ref="I17" si="9">H17</f>
        <v>41949</v>
      </c>
      <c r="J17" s="8" t="s">
        <v>20</v>
      </c>
      <c r="K17" s="20">
        <v>32323</v>
      </c>
      <c r="L17" s="20">
        <v>42438</v>
      </c>
      <c r="M17" s="21">
        <f t="shared" si="5"/>
        <v>5.6743552427615675E-2</v>
      </c>
      <c r="N17" s="75"/>
      <c r="O17" s="78"/>
    </row>
    <row r="18" spans="1:15" x14ac:dyDescent="0.2">
      <c r="A18" s="75"/>
      <c r="B18" s="41" t="s">
        <v>13</v>
      </c>
      <c r="C18" s="40" t="str">
        <f>CHOOSE(WEEKDAY(D18,2),"пн","вт","ср","чт","пт","сб","вс")</f>
        <v>сб</v>
      </c>
      <c r="D18" s="30">
        <f t="shared" si="8"/>
        <v>41944</v>
      </c>
      <c r="E18" s="18">
        <f>D18</f>
        <v>41944</v>
      </c>
      <c r="F18" s="7"/>
      <c r="G18" s="40" t="str">
        <f>CHOOSE(WEEKDAY(H18,2),"пн","вт","ср","чт","пт","сб","вс")</f>
        <v>пт</v>
      </c>
      <c r="H18" s="30">
        <f t="shared" si="7"/>
        <v>41950</v>
      </c>
      <c r="I18" s="18">
        <f t="shared" ref="I18" si="10">H18</f>
        <v>41950</v>
      </c>
      <c r="J18" s="8"/>
      <c r="K18" s="20">
        <v>36668</v>
      </c>
      <c r="L18" s="20">
        <v>49569</v>
      </c>
      <c r="M18" s="21">
        <f t="shared" si="5"/>
        <v>6.4371270625121796E-2</v>
      </c>
      <c r="N18" s="75"/>
      <c r="O18" s="78"/>
    </row>
    <row r="19" spans="1:15" x14ac:dyDescent="0.2">
      <c r="A19" s="75"/>
      <c r="B19" s="22"/>
      <c r="C19" s="25"/>
      <c r="D19" s="31"/>
      <c r="E19" s="18"/>
      <c r="F19" s="8"/>
      <c r="G19" s="32"/>
      <c r="H19" s="33"/>
      <c r="I19" s="18"/>
      <c r="J19" s="8"/>
      <c r="K19" s="20"/>
      <c r="L19" s="20"/>
      <c r="M19" s="27"/>
      <c r="N19" s="75"/>
      <c r="O19" s="78"/>
    </row>
    <row r="20" spans="1:15" x14ac:dyDescent="0.2">
      <c r="A20" s="75"/>
      <c r="B20" s="22"/>
      <c r="C20" s="25"/>
      <c r="D20" s="31"/>
      <c r="E20" s="18"/>
      <c r="F20" s="28"/>
      <c r="G20" s="32"/>
      <c r="H20" s="34"/>
      <c r="I20" s="18"/>
      <c r="J20" s="8"/>
      <c r="K20" s="20"/>
      <c r="L20" s="20"/>
      <c r="M20" s="27"/>
      <c r="N20" s="75"/>
      <c r="O20" s="78"/>
    </row>
    <row r="21" spans="1:15" x14ac:dyDescent="0.2">
      <c r="A21" s="76"/>
      <c r="B21" s="80" t="s">
        <v>16</v>
      </c>
      <c r="C21" s="81"/>
      <c r="D21" s="81"/>
      <c r="E21" s="81"/>
      <c r="F21" s="81"/>
      <c r="G21" s="81"/>
      <c r="H21" s="81"/>
      <c r="I21" s="81"/>
      <c r="J21" s="81"/>
      <c r="K21" s="20">
        <v>7142</v>
      </c>
      <c r="L21" s="20">
        <v>10645</v>
      </c>
      <c r="M21" s="21">
        <f t="shared" ref="M21:M26" si="11">K21/K$30</f>
        <v>1.2537897207500268E-2</v>
      </c>
      <c r="N21" s="76"/>
      <c r="O21" s="79"/>
    </row>
    <row r="22" spans="1:15" x14ac:dyDescent="0.2">
      <c r="A22" s="74">
        <v>3</v>
      </c>
      <c r="B22" s="41" t="s">
        <v>9</v>
      </c>
      <c r="C22" s="40" t="str">
        <f>CHOOSE(WEEKDAY(D22,2),"пн","вт","ср","чт","пт","сб","вс")</f>
        <v>вт</v>
      </c>
      <c r="D22" s="43">
        <f>D14+7</f>
        <v>41947</v>
      </c>
      <c r="E22" s="18">
        <f>D22</f>
        <v>41947</v>
      </c>
      <c r="F22" s="6"/>
      <c r="G22" s="40" t="str">
        <f>CHOOSE(WEEKDAY(H22,2),"пн","вт","ср","чт","пт","сб","вс")</f>
        <v>пн</v>
      </c>
      <c r="H22" s="30">
        <f>D22+6</f>
        <v>41953</v>
      </c>
      <c r="I22" s="18">
        <f t="shared" ref="I22:I26" si="12">H22</f>
        <v>41953</v>
      </c>
      <c r="J22" s="8"/>
      <c r="K22" s="20">
        <v>17539</v>
      </c>
      <c r="L22" s="20">
        <v>22638</v>
      </c>
      <c r="M22" s="21">
        <f t="shared" si="11"/>
        <v>3.0789999877113863E-2</v>
      </c>
      <c r="N22" s="74">
        <f>SUM(K22:K29)</f>
        <v>221796</v>
      </c>
      <c r="O22" s="77">
        <f t="shared" ref="O22" si="13">N22/K$30</f>
        <v>0.38936648684328329</v>
      </c>
    </row>
    <row r="23" spans="1:15" x14ac:dyDescent="0.2">
      <c r="A23" s="75"/>
      <c r="B23" s="41" t="s">
        <v>10</v>
      </c>
      <c r="C23" s="40" t="str">
        <f>CHOOSE(WEEKDAY(D23,2),"пн","вт","ср","чт","пт","сб","вс")</f>
        <v>ср</v>
      </c>
      <c r="D23" s="43">
        <f>D22+1</f>
        <v>41948</v>
      </c>
      <c r="E23" s="18">
        <f>D23</f>
        <v>41948</v>
      </c>
      <c r="F23" s="6"/>
      <c r="G23" s="40" t="str">
        <f>CHOOSE(WEEKDAY(H23,2),"пн","вт","ср","чт","пт","сб","вс")</f>
        <v>вт</v>
      </c>
      <c r="H23" s="30">
        <f t="shared" ref="H23:H26" si="14">D23+6</f>
        <v>41954</v>
      </c>
      <c r="I23" s="18">
        <f t="shared" si="12"/>
        <v>41954</v>
      </c>
      <c r="J23" s="8"/>
      <c r="K23" s="20">
        <v>68960</v>
      </c>
      <c r="L23" s="20">
        <v>87571</v>
      </c>
      <c r="M23" s="21">
        <f t="shared" si="11"/>
        <v>0.12106040204833639</v>
      </c>
      <c r="N23" s="75"/>
      <c r="O23" s="78"/>
    </row>
    <row r="24" spans="1:15" x14ac:dyDescent="0.2">
      <c r="A24" s="75"/>
      <c r="B24" s="41" t="s">
        <v>11</v>
      </c>
      <c r="C24" s="40" t="str">
        <f>CHOOSE(WEEKDAY(D24,2),"пн","вт","ср","чт","пт","сб","вс")</f>
        <v>чт</v>
      </c>
      <c r="D24" s="30">
        <f t="shared" ref="D24:D26" si="15">D23+1</f>
        <v>41949</v>
      </c>
      <c r="E24" s="18">
        <f>D24</f>
        <v>41949</v>
      </c>
      <c r="F24" s="28"/>
      <c r="G24" s="40" t="str">
        <f>CHOOSE(WEEKDAY(H24,2),"пн","вт","ср","чт","пт","сб","вс")</f>
        <v>ср</v>
      </c>
      <c r="H24" s="30">
        <f t="shared" si="14"/>
        <v>41955</v>
      </c>
      <c r="I24" s="18">
        <f t="shared" si="12"/>
        <v>41955</v>
      </c>
      <c r="J24" s="8"/>
      <c r="K24" s="20">
        <v>38111</v>
      </c>
      <c r="L24" s="20">
        <v>47800</v>
      </c>
      <c r="M24" s="21">
        <f t="shared" si="11"/>
        <v>6.6904480604178473E-2</v>
      </c>
      <c r="N24" s="75"/>
      <c r="O24" s="78"/>
    </row>
    <row r="25" spans="1:15" x14ac:dyDescent="0.2">
      <c r="A25" s="75"/>
      <c r="B25" s="41" t="s">
        <v>12</v>
      </c>
      <c r="C25" s="40" t="str">
        <f>CHOOSE(WEEKDAY(D25,2),"пн","вт","ср","чт","пт","сб","вс")</f>
        <v>пт</v>
      </c>
      <c r="D25" s="30">
        <f t="shared" si="15"/>
        <v>41950</v>
      </c>
      <c r="E25" s="18">
        <f>D25</f>
        <v>41950</v>
      </c>
      <c r="F25" s="7"/>
      <c r="G25" s="40" t="str">
        <f>CHOOSE(WEEKDAY(H25,2),"пн","вт","ср","чт","пт","сб","вс")</f>
        <v>чт</v>
      </c>
      <c r="H25" s="30">
        <f t="shared" si="14"/>
        <v>41956</v>
      </c>
      <c r="I25" s="18">
        <f t="shared" si="12"/>
        <v>41956</v>
      </c>
      <c r="J25" s="8"/>
      <c r="K25" s="20">
        <v>41725</v>
      </c>
      <c r="L25" s="20">
        <v>51453</v>
      </c>
      <c r="M25" s="21">
        <f t="shared" si="11"/>
        <v>7.324891640758173E-2</v>
      </c>
      <c r="N25" s="75"/>
      <c r="O25" s="78"/>
    </row>
    <row r="26" spans="1:15" x14ac:dyDescent="0.2">
      <c r="A26" s="75"/>
      <c r="B26" s="41" t="s">
        <v>13</v>
      </c>
      <c r="C26" s="40" t="str">
        <f>CHOOSE(WEEKDAY(D26,2),"пн","вт","ср","чт","пт","сб","вс")</f>
        <v>сб</v>
      </c>
      <c r="D26" s="30">
        <f t="shared" si="15"/>
        <v>41951</v>
      </c>
      <c r="E26" s="18">
        <f>D26</f>
        <v>41951</v>
      </c>
      <c r="F26" s="7"/>
      <c r="G26" s="40" t="str">
        <f>CHOOSE(WEEKDAY(H26,2),"пн","вт","ср","чт","пт","сб","вс")</f>
        <v>пт</v>
      </c>
      <c r="H26" s="30">
        <f t="shared" si="14"/>
        <v>41957</v>
      </c>
      <c r="I26" s="18">
        <f t="shared" si="12"/>
        <v>41957</v>
      </c>
      <c r="J26" s="38"/>
      <c r="K26" s="20">
        <v>44654</v>
      </c>
      <c r="L26" s="20">
        <v>56294</v>
      </c>
      <c r="M26" s="21">
        <f t="shared" si="11"/>
        <v>7.8390823565348211E-2</v>
      </c>
      <c r="N26" s="75"/>
      <c r="O26" s="78"/>
    </row>
    <row r="27" spans="1:15" x14ac:dyDescent="0.2">
      <c r="A27" s="75"/>
      <c r="B27" s="22"/>
      <c r="C27" s="25"/>
      <c r="D27" s="31"/>
      <c r="E27" s="18"/>
      <c r="F27" s="8"/>
      <c r="G27" s="32"/>
      <c r="H27" s="33"/>
      <c r="I27" s="18"/>
      <c r="J27" s="8"/>
      <c r="K27" s="20"/>
      <c r="L27" s="20"/>
      <c r="M27" s="27"/>
      <c r="N27" s="75"/>
      <c r="O27" s="78"/>
    </row>
    <row r="28" spans="1:15" x14ac:dyDescent="0.2">
      <c r="A28" s="75"/>
      <c r="B28" s="22"/>
      <c r="C28" s="25"/>
      <c r="D28" s="31"/>
      <c r="E28" s="18"/>
      <c r="F28" s="28"/>
      <c r="G28" s="32"/>
      <c r="H28" s="34"/>
      <c r="I28" s="18"/>
      <c r="J28" s="8"/>
      <c r="K28" s="20"/>
      <c r="L28" s="20"/>
      <c r="M28" s="27"/>
      <c r="N28" s="75"/>
      <c r="O28" s="78"/>
    </row>
    <row r="29" spans="1:15" x14ac:dyDescent="0.2">
      <c r="A29" s="76"/>
      <c r="B29" s="80" t="s">
        <v>16</v>
      </c>
      <c r="C29" s="81"/>
      <c r="D29" s="81"/>
      <c r="E29" s="81"/>
      <c r="F29" s="81"/>
      <c r="G29" s="81"/>
      <c r="H29" s="81"/>
      <c r="I29" s="81"/>
      <c r="J29" s="81"/>
      <c r="K29" s="20">
        <v>10807</v>
      </c>
      <c r="L29" s="20">
        <v>14669</v>
      </c>
      <c r="M29" s="21">
        <f>K29/K$30</f>
        <v>1.8971864340724641E-2</v>
      </c>
      <c r="N29" s="76"/>
      <c r="O29" s="79"/>
    </row>
    <row r="30" spans="1:15" x14ac:dyDescent="0.2">
      <c r="B30" s="2"/>
      <c r="D30" s="5"/>
      <c r="E30" s="5"/>
      <c r="H30" s="5"/>
      <c r="I30" s="5"/>
      <c r="J30" s="39"/>
      <c r="K30" s="12">
        <f>SUM(K6:K29)</f>
        <v>569633</v>
      </c>
      <c r="L30" s="12">
        <f>SUM(L6:L29)</f>
        <v>780508</v>
      </c>
      <c r="M30" s="13"/>
      <c r="N30" s="14"/>
      <c r="O30" s="9"/>
    </row>
    <row r="31" spans="1:15" ht="13.5" thickBot="1" x14ac:dyDescent="0.25">
      <c r="B31" s="2"/>
      <c r="D31" s="5"/>
      <c r="E31" s="5"/>
      <c r="H31" s="5"/>
      <c r="I31" s="5"/>
      <c r="J31" s="39"/>
      <c r="K31" s="3"/>
      <c r="L31" s="3"/>
      <c r="M31" s="4"/>
      <c r="N31" s="1"/>
    </row>
    <row r="32" spans="1:15" ht="23.25" thickBot="1" x14ac:dyDescent="0.25">
      <c r="I32" s="44" t="s">
        <v>0</v>
      </c>
      <c r="J32" s="45" t="s">
        <v>21</v>
      </c>
      <c r="K32" s="46" t="s">
        <v>22</v>
      </c>
      <c r="L32" s="46" t="s">
        <v>23</v>
      </c>
    </row>
    <row r="33" spans="9:12" x14ac:dyDescent="0.2">
      <c r="I33" s="47" t="s">
        <v>9</v>
      </c>
      <c r="J33" s="48" t="s">
        <v>30</v>
      </c>
      <c r="K33" s="49">
        <v>41944</v>
      </c>
      <c r="L33" s="50">
        <v>2</v>
      </c>
    </row>
    <row r="34" spans="9:12" x14ac:dyDescent="0.2">
      <c r="I34" s="51" t="s">
        <v>9</v>
      </c>
      <c r="J34" s="52" t="s">
        <v>31</v>
      </c>
      <c r="K34" s="53">
        <v>41944</v>
      </c>
      <c r="L34" s="54">
        <v>2</v>
      </c>
    </row>
    <row r="35" spans="9:12" x14ac:dyDescent="0.2">
      <c r="I35" s="51" t="s">
        <v>9</v>
      </c>
      <c r="J35" s="52" t="s">
        <v>52</v>
      </c>
      <c r="K35" s="53">
        <v>41944</v>
      </c>
      <c r="L35" s="54">
        <v>2</v>
      </c>
    </row>
    <row r="36" spans="9:12" x14ac:dyDescent="0.2">
      <c r="I36" s="51" t="s">
        <v>9</v>
      </c>
      <c r="J36" s="52" t="s">
        <v>53</v>
      </c>
      <c r="K36" s="53">
        <v>41944</v>
      </c>
      <c r="L36" s="54">
        <v>2</v>
      </c>
    </row>
    <row r="37" spans="9:12" x14ac:dyDescent="0.2">
      <c r="I37" s="51" t="s">
        <v>9</v>
      </c>
      <c r="J37" s="52" t="s">
        <v>28</v>
      </c>
      <c r="K37" s="53">
        <v>41946</v>
      </c>
      <c r="L37" s="54">
        <v>2</v>
      </c>
    </row>
    <row r="38" spans="9:12" x14ac:dyDescent="0.2">
      <c r="I38" s="51" t="s">
        <v>9</v>
      </c>
      <c r="J38" s="52" t="s">
        <v>25</v>
      </c>
      <c r="K38" s="53">
        <v>41946</v>
      </c>
      <c r="L38" s="54">
        <v>2</v>
      </c>
    </row>
    <row r="39" spans="9:12" x14ac:dyDescent="0.2">
      <c r="I39" s="51" t="s">
        <v>9</v>
      </c>
      <c r="J39" s="55" t="s">
        <v>29</v>
      </c>
      <c r="K39" s="56">
        <v>41946</v>
      </c>
      <c r="L39" s="54">
        <v>2</v>
      </c>
    </row>
    <row r="40" spans="9:12" x14ac:dyDescent="0.2">
      <c r="I40" s="51" t="s">
        <v>9</v>
      </c>
      <c r="J40" s="55" t="s">
        <v>24</v>
      </c>
      <c r="K40" s="53">
        <v>41946</v>
      </c>
      <c r="L40" s="54">
        <v>2</v>
      </c>
    </row>
    <row r="41" spans="9:12" x14ac:dyDescent="0.2">
      <c r="I41" s="51" t="s">
        <v>9</v>
      </c>
      <c r="J41" s="55" t="s">
        <v>26</v>
      </c>
      <c r="K41" s="53">
        <v>41946</v>
      </c>
      <c r="L41" s="54">
        <v>2</v>
      </c>
    </row>
    <row r="42" spans="9:12" ht="13.5" thickBot="1" x14ac:dyDescent="0.25">
      <c r="I42" s="58" t="s">
        <v>9</v>
      </c>
      <c r="J42" s="59" t="s">
        <v>27</v>
      </c>
      <c r="K42" s="60">
        <v>41947</v>
      </c>
      <c r="L42" s="61">
        <v>2</v>
      </c>
    </row>
    <row r="43" spans="9:12" x14ac:dyDescent="0.2">
      <c r="I43" s="47" t="s">
        <v>32</v>
      </c>
      <c r="J43" s="48" t="s">
        <v>40</v>
      </c>
      <c r="K43" s="49">
        <v>41948</v>
      </c>
      <c r="L43" s="50">
        <v>2</v>
      </c>
    </row>
    <row r="44" spans="9:12" x14ac:dyDescent="0.2">
      <c r="I44" s="62" t="s">
        <v>32</v>
      </c>
      <c r="J44" s="55" t="s">
        <v>28</v>
      </c>
      <c r="K44" s="56">
        <v>41948</v>
      </c>
      <c r="L44" s="57">
        <v>2</v>
      </c>
    </row>
    <row r="45" spans="9:12" x14ac:dyDescent="0.2">
      <c r="I45" s="62" t="s">
        <v>32</v>
      </c>
      <c r="J45" s="55" t="s">
        <v>25</v>
      </c>
      <c r="K45" s="56">
        <v>41948</v>
      </c>
      <c r="L45" s="57">
        <v>2</v>
      </c>
    </row>
    <row r="46" spans="9:12" x14ac:dyDescent="0.2">
      <c r="I46" s="62" t="s">
        <v>32</v>
      </c>
      <c r="J46" s="55" t="s">
        <v>38</v>
      </c>
      <c r="K46" s="56">
        <v>41948</v>
      </c>
      <c r="L46" s="57">
        <v>2</v>
      </c>
    </row>
    <row r="47" spans="9:12" x14ac:dyDescent="0.2">
      <c r="I47" s="62" t="s">
        <v>32</v>
      </c>
      <c r="J47" s="55" t="s">
        <v>35</v>
      </c>
      <c r="K47" s="56">
        <v>41948</v>
      </c>
      <c r="L47" s="57">
        <v>2</v>
      </c>
    </row>
    <row r="48" spans="9:12" x14ac:dyDescent="0.2">
      <c r="I48" s="62" t="s">
        <v>32</v>
      </c>
      <c r="J48" s="55" t="s">
        <v>45</v>
      </c>
      <c r="K48" s="56">
        <v>41948</v>
      </c>
      <c r="L48" s="57">
        <v>2</v>
      </c>
    </row>
    <row r="49" spans="9:12" x14ac:dyDescent="0.2">
      <c r="I49" s="62" t="s">
        <v>32</v>
      </c>
      <c r="J49" s="55" t="s">
        <v>30</v>
      </c>
      <c r="K49" s="56">
        <v>41948</v>
      </c>
      <c r="L49" s="57">
        <v>2</v>
      </c>
    </row>
    <row r="50" spans="9:12" x14ac:dyDescent="0.2">
      <c r="I50" s="62" t="s">
        <v>32</v>
      </c>
      <c r="J50" s="55" t="s">
        <v>39</v>
      </c>
      <c r="K50" s="56">
        <v>41948</v>
      </c>
      <c r="L50" s="57">
        <v>2</v>
      </c>
    </row>
    <row r="51" spans="9:12" x14ac:dyDescent="0.2">
      <c r="I51" s="62" t="s">
        <v>32</v>
      </c>
      <c r="J51" s="55" t="s">
        <v>31</v>
      </c>
      <c r="K51" s="56">
        <v>41948</v>
      </c>
      <c r="L51" s="57">
        <v>2</v>
      </c>
    </row>
    <row r="52" spans="9:12" x14ac:dyDescent="0.2">
      <c r="I52" s="62" t="s">
        <v>32</v>
      </c>
      <c r="J52" s="55" t="s">
        <v>33</v>
      </c>
      <c r="K52" s="56">
        <v>41948</v>
      </c>
      <c r="L52" s="57">
        <v>2</v>
      </c>
    </row>
    <row r="53" spans="9:12" x14ac:dyDescent="0.2">
      <c r="I53" s="62" t="s">
        <v>32</v>
      </c>
      <c r="J53" s="55" t="s">
        <v>27</v>
      </c>
      <c r="K53" s="56">
        <v>41948</v>
      </c>
      <c r="L53" s="57">
        <v>2</v>
      </c>
    </row>
    <row r="54" spans="9:12" x14ac:dyDescent="0.2">
      <c r="I54" s="62" t="s">
        <v>32</v>
      </c>
      <c r="J54" s="55" t="s">
        <v>43</v>
      </c>
      <c r="K54" s="56">
        <v>41948</v>
      </c>
      <c r="L54" s="57">
        <v>2</v>
      </c>
    </row>
    <row r="55" spans="9:12" x14ac:dyDescent="0.2">
      <c r="I55" s="62" t="s">
        <v>32</v>
      </c>
      <c r="J55" s="55" t="s">
        <v>41</v>
      </c>
      <c r="K55" s="56">
        <v>41948</v>
      </c>
      <c r="L55" s="57">
        <v>2</v>
      </c>
    </row>
    <row r="56" spans="9:12" x14ac:dyDescent="0.2">
      <c r="I56" s="62" t="s">
        <v>32</v>
      </c>
      <c r="J56" s="55" t="s">
        <v>29</v>
      </c>
      <c r="K56" s="56">
        <v>41948</v>
      </c>
      <c r="L56" s="57">
        <v>2</v>
      </c>
    </row>
    <row r="57" spans="9:12" x14ac:dyDescent="0.2">
      <c r="I57" s="62" t="s">
        <v>32</v>
      </c>
      <c r="J57" s="55" t="s">
        <v>42</v>
      </c>
      <c r="K57" s="56">
        <v>41948</v>
      </c>
      <c r="L57" s="57">
        <v>2</v>
      </c>
    </row>
    <row r="58" spans="9:12" x14ac:dyDescent="0.2">
      <c r="I58" s="62" t="s">
        <v>32</v>
      </c>
      <c r="J58" s="55" t="s">
        <v>37</v>
      </c>
      <c r="K58" s="56">
        <v>41948</v>
      </c>
      <c r="L58" s="57">
        <v>2</v>
      </c>
    </row>
    <row r="59" spans="9:12" x14ac:dyDescent="0.2">
      <c r="I59" s="62" t="s">
        <v>32</v>
      </c>
      <c r="J59" s="55" t="s">
        <v>36</v>
      </c>
      <c r="K59" s="56">
        <v>41948</v>
      </c>
      <c r="L59" s="57">
        <v>2</v>
      </c>
    </row>
    <row r="60" spans="9:12" x14ac:dyDescent="0.2">
      <c r="I60" s="62" t="s">
        <v>32</v>
      </c>
      <c r="J60" s="55" t="s">
        <v>26</v>
      </c>
      <c r="K60" s="56">
        <v>41948</v>
      </c>
      <c r="L60" s="57">
        <v>2</v>
      </c>
    </row>
    <row r="61" spans="9:12" ht="13.5" thickBot="1" x14ac:dyDescent="0.25">
      <c r="I61" s="58" t="s">
        <v>32</v>
      </c>
      <c r="J61" s="59" t="s">
        <v>34</v>
      </c>
      <c r="K61" s="60">
        <v>41950</v>
      </c>
      <c r="L61" s="61">
        <v>2</v>
      </c>
    </row>
    <row r="62" spans="9:12" x14ac:dyDescent="0.2">
      <c r="I62" s="47" t="s">
        <v>44</v>
      </c>
      <c r="J62" s="48" t="s">
        <v>52</v>
      </c>
      <c r="K62" s="49">
        <v>41948</v>
      </c>
      <c r="L62" s="50">
        <v>2</v>
      </c>
    </row>
    <row r="63" spans="9:12" x14ac:dyDescent="0.2">
      <c r="I63" s="62" t="s">
        <v>44</v>
      </c>
      <c r="J63" s="55" t="s">
        <v>53</v>
      </c>
      <c r="K63" s="56">
        <v>41948</v>
      </c>
      <c r="L63" s="57">
        <v>2</v>
      </c>
    </row>
    <row r="64" spans="9:12" x14ac:dyDescent="0.2">
      <c r="I64" s="62" t="s">
        <v>44</v>
      </c>
      <c r="J64" s="55" t="s">
        <v>47</v>
      </c>
      <c r="K64" s="56">
        <v>41948</v>
      </c>
      <c r="L64" s="57">
        <v>2</v>
      </c>
    </row>
    <row r="65" spans="9:12" x14ac:dyDescent="0.2">
      <c r="I65" s="62" t="s">
        <v>44</v>
      </c>
      <c r="J65" s="55" t="s">
        <v>54</v>
      </c>
      <c r="K65" s="56">
        <v>41948</v>
      </c>
      <c r="L65" s="57">
        <v>2</v>
      </c>
    </row>
    <row r="66" spans="9:12" x14ac:dyDescent="0.2">
      <c r="I66" s="62" t="s">
        <v>44</v>
      </c>
      <c r="J66" s="55" t="s">
        <v>51</v>
      </c>
      <c r="K66" s="56">
        <v>41948</v>
      </c>
      <c r="L66" s="57">
        <v>2</v>
      </c>
    </row>
    <row r="67" spans="9:12" x14ac:dyDescent="0.2">
      <c r="I67" s="62" t="s">
        <v>44</v>
      </c>
      <c r="J67" s="55" t="s">
        <v>55</v>
      </c>
      <c r="K67" s="56">
        <v>41948</v>
      </c>
      <c r="L67" s="57">
        <v>2</v>
      </c>
    </row>
    <row r="68" spans="9:12" x14ac:dyDescent="0.2">
      <c r="I68" s="62" t="s">
        <v>44</v>
      </c>
      <c r="J68" s="55" t="s">
        <v>56</v>
      </c>
      <c r="K68" s="56">
        <v>41948</v>
      </c>
      <c r="L68" s="57">
        <v>2</v>
      </c>
    </row>
    <row r="69" spans="9:12" x14ac:dyDescent="0.2">
      <c r="I69" s="62" t="s">
        <v>44</v>
      </c>
      <c r="J69" s="55" t="s">
        <v>46</v>
      </c>
      <c r="K69" s="56">
        <v>41948</v>
      </c>
      <c r="L69" s="57">
        <v>2</v>
      </c>
    </row>
    <row r="70" spans="9:12" x14ac:dyDescent="0.2">
      <c r="I70" s="62" t="s">
        <v>44</v>
      </c>
      <c r="J70" s="55" t="s">
        <v>24</v>
      </c>
      <c r="K70" s="56">
        <v>41948</v>
      </c>
      <c r="L70" s="57">
        <v>2</v>
      </c>
    </row>
    <row r="71" spans="9:12" x14ac:dyDescent="0.2">
      <c r="I71" s="62" t="s">
        <v>44</v>
      </c>
      <c r="J71" s="55" t="s">
        <v>49</v>
      </c>
      <c r="K71" s="56">
        <v>41950</v>
      </c>
      <c r="L71" s="57">
        <v>2</v>
      </c>
    </row>
    <row r="72" spans="9:12" x14ac:dyDescent="0.2">
      <c r="I72" s="62" t="s">
        <v>44</v>
      </c>
      <c r="J72" s="55" t="s">
        <v>50</v>
      </c>
      <c r="K72" s="56">
        <v>41950</v>
      </c>
      <c r="L72" s="57">
        <v>2</v>
      </c>
    </row>
    <row r="73" spans="9:12" ht="13.5" thickBot="1" x14ac:dyDescent="0.25">
      <c r="I73" s="58" t="s">
        <v>44</v>
      </c>
      <c r="J73" s="59" t="s">
        <v>48</v>
      </c>
      <c r="K73" s="60">
        <v>41950</v>
      </c>
      <c r="L73" s="61">
        <v>2</v>
      </c>
    </row>
    <row r="74" spans="9:12" x14ac:dyDescent="0.2">
      <c r="I74" s="47" t="s">
        <v>12</v>
      </c>
      <c r="J74" s="48" t="s">
        <v>58</v>
      </c>
      <c r="K74" s="49">
        <v>41950</v>
      </c>
      <c r="L74" s="50">
        <v>2</v>
      </c>
    </row>
    <row r="75" spans="9:12" x14ac:dyDescent="0.2">
      <c r="I75" s="62" t="s">
        <v>12</v>
      </c>
      <c r="J75" s="55" t="s">
        <v>66</v>
      </c>
      <c r="K75" s="56">
        <v>41950</v>
      </c>
      <c r="L75" s="57">
        <v>2</v>
      </c>
    </row>
    <row r="76" spans="9:12" x14ac:dyDescent="0.2">
      <c r="I76" s="62" t="s">
        <v>12</v>
      </c>
      <c r="J76" s="55" t="s">
        <v>59</v>
      </c>
      <c r="K76" s="56">
        <v>41950</v>
      </c>
      <c r="L76" s="57">
        <v>2</v>
      </c>
    </row>
    <row r="77" spans="9:12" x14ac:dyDescent="0.2">
      <c r="I77" s="62" t="s">
        <v>12</v>
      </c>
      <c r="J77" s="55" t="s">
        <v>60</v>
      </c>
      <c r="K77" s="56">
        <v>41950</v>
      </c>
      <c r="L77" s="57">
        <v>2</v>
      </c>
    </row>
    <row r="78" spans="9:12" x14ac:dyDescent="0.2">
      <c r="I78" s="62" t="s">
        <v>12</v>
      </c>
      <c r="J78" s="55" t="s">
        <v>57</v>
      </c>
      <c r="K78" s="56">
        <v>41950</v>
      </c>
      <c r="L78" s="57">
        <v>2</v>
      </c>
    </row>
    <row r="79" spans="9:12" x14ac:dyDescent="0.2">
      <c r="I79" s="62" t="s">
        <v>12</v>
      </c>
      <c r="J79" s="55" t="s">
        <v>65</v>
      </c>
      <c r="K79" s="56">
        <v>41950</v>
      </c>
      <c r="L79" s="57">
        <v>2</v>
      </c>
    </row>
    <row r="80" spans="9:12" x14ac:dyDescent="0.2">
      <c r="I80" s="62" t="s">
        <v>12</v>
      </c>
      <c r="J80" s="55" t="s">
        <v>30</v>
      </c>
      <c r="K80" s="56">
        <v>41950</v>
      </c>
      <c r="L80" s="57">
        <v>2</v>
      </c>
    </row>
    <row r="81" spans="9:12" x14ac:dyDescent="0.2">
      <c r="I81" s="62" t="s">
        <v>12</v>
      </c>
      <c r="J81" s="55" t="s">
        <v>61</v>
      </c>
      <c r="K81" s="56">
        <v>41950</v>
      </c>
      <c r="L81" s="57">
        <v>2</v>
      </c>
    </row>
    <row r="82" spans="9:12" x14ac:dyDescent="0.2">
      <c r="I82" s="62" t="s">
        <v>12</v>
      </c>
      <c r="J82" s="55" t="s">
        <v>51</v>
      </c>
      <c r="K82" s="56">
        <v>41950</v>
      </c>
      <c r="L82" s="57">
        <v>2</v>
      </c>
    </row>
    <row r="83" spans="9:12" x14ac:dyDescent="0.2">
      <c r="I83" s="62" t="s">
        <v>12</v>
      </c>
      <c r="J83" s="55" t="s">
        <v>64</v>
      </c>
      <c r="K83" s="56">
        <v>41950</v>
      </c>
      <c r="L83" s="57">
        <v>2</v>
      </c>
    </row>
    <row r="84" spans="9:12" x14ac:dyDescent="0.2">
      <c r="I84" s="62" t="s">
        <v>12</v>
      </c>
      <c r="J84" s="55" t="s">
        <v>62</v>
      </c>
      <c r="K84" s="56">
        <v>41950</v>
      </c>
      <c r="L84" s="57">
        <v>2</v>
      </c>
    </row>
    <row r="85" spans="9:12" ht="13.5" thickBot="1" x14ac:dyDescent="0.25">
      <c r="I85" s="58" t="s">
        <v>12</v>
      </c>
      <c r="J85" s="59" t="s">
        <v>63</v>
      </c>
      <c r="K85" s="60">
        <v>41950</v>
      </c>
      <c r="L85" s="61">
        <v>2</v>
      </c>
    </row>
  </sheetData>
  <mergeCells count="27">
    <mergeCell ref="D1:N1"/>
    <mergeCell ref="F3:I3"/>
    <mergeCell ref="A4:A5"/>
    <mergeCell ref="B4:B5"/>
    <mergeCell ref="C4:C5"/>
    <mergeCell ref="D4:E4"/>
    <mergeCell ref="F4:F5"/>
    <mergeCell ref="G4:G5"/>
    <mergeCell ref="H4:I4"/>
    <mergeCell ref="J4:J5"/>
    <mergeCell ref="K4:K5"/>
    <mergeCell ref="M4:M5"/>
    <mergeCell ref="N4:N5"/>
    <mergeCell ref="L4:L5"/>
    <mergeCell ref="O4:O5"/>
    <mergeCell ref="A6:A13"/>
    <mergeCell ref="N6:N13"/>
    <mergeCell ref="O6:O13"/>
    <mergeCell ref="B13:J13"/>
    <mergeCell ref="A14:A21"/>
    <mergeCell ref="N14:N21"/>
    <mergeCell ref="O14:O21"/>
    <mergeCell ref="B21:J21"/>
    <mergeCell ref="A22:A29"/>
    <mergeCell ref="N22:N29"/>
    <mergeCell ref="O22:O29"/>
    <mergeCell ref="B29:J29"/>
  </mergeCells>
  <conditionalFormatting sqref="E6:E12 E14:E20 I6:I12 I18:I20">
    <cfRule type="cellIs" dxfId="10" priority="23" stopIfTrue="1" operator="notEqual">
      <formula>D6</formula>
    </cfRule>
  </conditionalFormatting>
  <conditionalFormatting sqref="E22:E28 I22:I28">
    <cfRule type="cellIs" dxfId="9" priority="22" stopIfTrue="1" operator="notEqual">
      <formula>D22</formula>
    </cfRule>
  </conditionalFormatting>
  <conditionalFormatting sqref="I26">
    <cfRule type="cellIs" dxfId="8" priority="21" stopIfTrue="1" operator="notEqual">
      <formula>H26</formula>
    </cfRule>
  </conditionalFormatting>
  <conditionalFormatting sqref="I18">
    <cfRule type="cellIs" dxfId="7" priority="13" stopIfTrue="1" operator="notEqual">
      <formula>H18</formula>
    </cfRule>
  </conditionalFormatting>
  <conditionalFormatting sqref="I18">
    <cfRule type="cellIs" dxfId="6" priority="9" stopIfTrue="1" operator="notEqual">
      <formula>H18</formula>
    </cfRule>
  </conditionalFormatting>
  <conditionalFormatting sqref="I18">
    <cfRule type="cellIs" dxfId="5" priority="8" stopIfTrue="1" operator="notEqual">
      <formula>H18</formula>
    </cfRule>
  </conditionalFormatting>
  <conditionalFormatting sqref="I18">
    <cfRule type="cellIs" dxfId="4" priority="7" stopIfTrue="1" operator="notEqual">
      <formula>H18</formula>
    </cfRule>
  </conditionalFormatting>
  <conditionalFormatting sqref="I14:I16">
    <cfRule type="cellIs" dxfId="3" priority="4" stopIfTrue="1" operator="notEqual">
      <formula>H14</formula>
    </cfRule>
  </conditionalFormatting>
  <conditionalFormatting sqref="I14:I16">
    <cfRule type="cellIs" dxfId="2" priority="3" stopIfTrue="1" operator="notEqual">
      <formula>H14</formula>
    </cfRule>
  </conditionalFormatting>
  <conditionalFormatting sqref="I17">
    <cfRule type="cellIs" dxfId="1" priority="2" stopIfTrue="1" operator="notEqual">
      <formula>H17</formula>
    </cfRule>
  </conditionalFormatting>
  <conditionalFormatting sqref="I17">
    <cfRule type="cellIs" dxfId="0" priority="1" stopIfTrue="1" operator="notEqual">
      <formula>H17</formula>
    </cfRule>
  </conditionalFormatting>
  <printOptions horizontalCentered="1"/>
  <pageMargins left="0.3" right="0.3" top="0.3" bottom="0.3" header="0.2" footer="0.2"/>
  <pageSetup paperSize="9" scale="98" orientation="landscape" r:id="rId1"/>
  <headerFooter alignWithMargins="0">
    <oddHeader>&amp;L&amp;5 &amp;F&amp;R&amp;5 &amp;A</oddHeader>
    <oddFooter>&amp;L&amp;5 Printed &amp;D at &amp;T&amp;C&amp;5 Logistics&amp;R&amp;5 &amp;P   ( &amp;N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дн цикл</vt:lpstr>
      <vt:lpstr>5 дн цикл</vt:lpstr>
      <vt:lpstr>6 дн цикл</vt:lpstr>
    </vt:vector>
  </TitlesOfParts>
  <Company>Avon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mulinova</dc:creator>
  <cp:lastModifiedBy>kuznetss</cp:lastModifiedBy>
  <cp:lastPrinted>2014-03-11T07:10:10Z</cp:lastPrinted>
  <dcterms:created xsi:type="dcterms:W3CDTF">2007-08-14T03:02:02Z</dcterms:created>
  <dcterms:modified xsi:type="dcterms:W3CDTF">2014-10-17T13:59:18Z</dcterms:modified>
</cp:coreProperties>
</file>