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 firstSheet="1" activeTab="10"/>
  </bookViews>
  <sheets>
    <sheet name="пр 12" sheetId="3" r:id="rId1"/>
    <sheet name="пр 14" sheetId="4" r:id="rId2"/>
    <sheet name="пр 16 табл.1" sheetId="5" r:id="rId3"/>
    <sheet name="пр 16 табл.4" sheetId="6" r:id="rId4"/>
    <sheet name="пр 4 " sheetId="10" r:id="rId5"/>
    <sheet name="пр 8  " sheetId="11" r:id="rId6"/>
    <sheet name="р.фонд" sheetId="12" r:id="rId7"/>
    <sheet name="пр 1" sheetId="13" r:id="rId8"/>
    <sheet name="пр 16 табл.5" sheetId="14" r:id="rId9"/>
    <sheet name="пр 10" sheetId="15" r:id="rId10"/>
    <sheet name="конс.б." sheetId="16" r:id="rId11"/>
  </sheets>
  <calcPr calcId="145621"/>
</workbook>
</file>

<file path=xl/calcChain.xml><?xml version="1.0" encoding="utf-8"?>
<calcChain xmlns="http://schemas.openxmlformats.org/spreadsheetml/2006/main">
  <c r="D105" i="16" l="1"/>
  <c r="D106" i="16"/>
  <c r="C62" i="16"/>
  <c r="B62" i="16"/>
  <c r="D68" i="16"/>
  <c r="D88" i="16"/>
  <c r="B72" i="16"/>
  <c r="F146" i="11"/>
  <c r="F110" i="11"/>
  <c r="F109" i="11" s="1"/>
  <c r="F106" i="11"/>
  <c r="F105" i="11" s="1"/>
  <c r="F99" i="11"/>
  <c r="F98" i="11"/>
  <c r="F102" i="11" l="1"/>
  <c r="F97" i="11" s="1"/>
  <c r="F96" i="11" s="1"/>
  <c r="H369" i="3"/>
  <c r="H368" i="3" s="1"/>
  <c r="H360" i="3" s="1"/>
  <c r="H359" i="3" s="1"/>
  <c r="H354" i="3" s="1"/>
  <c r="H365" i="3"/>
  <c r="H364" i="3"/>
  <c r="H340" i="3"/>
  <c r="H334" i="3"/>
  <c r="H333" i="3" s="1"/>
  <c r="H332" i="3" s="1"/>
  <c r="H329" i="3"/>
  <c r="H328" i="3"/>
  <c r="H323" i="3" s="1"/>
  <c r="H325" i="3"/>
  <c r="H324" i="3"/>
  <c r="H321" i="3"/>
  <c r="H320" i="3" s="1"/>
  <c r="H319" i="3" s="1"/>
  <c r="I276" i="3"/>
  <c r="I277" i="3"/>
  <c r="I278" i="3"/>
  <c r="H240" i="3"/>
  <c r="H235" i="3"/>
  <c r="H234" i="3"/>
  <c r="I255" i="3"/>
  <c r="I256" i="3"/>
  <c r="I257" i="3"/>
  <c r="I258" i="3"/>
  <c r="H219" i="3"/>
  <c r="H218" i="3" s="1"/>
  <c r="H213" i="3" s="1"/>
  <c r="H208" i="3" s="1"/>
  <c r="H215" i="3"/>
  <c r="H214" i="3"/>
  <c r="H210" i="3"/>
  <c r="H209" i="3"/>
  <c r="I191" i="3"/>
  <c r="I192" i="3"/>
  <c r="I193" i="3"/>
  <c r="H188" i="3"/>
  <c r="H187" i="3" s="1"/>
  <c r="H183" i="3" s="1"/>
  <c r="H162" i="3" s="1"/>
  <c r="H167" i="3"/>
  <c r="H140" i="3"/>
  <c r="H135" i="3"/>
  <c r="H117" i="3"/>
  <c r="H116" i="3" s="1"/>
  <c r="H115" i="3" s="1"/>
  <c r="H68" i="3"/>
  <c r="H67" i="3"/>
  <c r="H60" i="3" s="1"/>
  <c r="H64" i="3"/>
  <c r="H63" i="3"/>
  <c r="H57" i="3"/>
  <c r="H56" i="3" s="1"/>
  <c r="I275" i="3"/>
  <c r="I274" i="3"/>
  <c r="G369" i="3"/>
  <c r="G368" i="3" s="1"/>
  <c r="G365" i="3"/>
  <c r="G364" i="3" s="1"/>
  <c r="G340" i="3"/>
  <c r="G339" i="3" s="1"/>
  <c r="G329" i="3"/>
  <c r="G328" i="3" s="1"/>
  <c r="G325" i="3"/>
  <c r="G324" i="3"/>
  <c r="G321" i="3"/>
  <c r="G320" i="3" s="1"/>
  <c r="H293" i="3"/>
  <c r="G293" i="3"/>
  <c r="H267" i="3"/>
  <c r="G267" i="3"/>
  <c r="G240" i="3"/>
  <c r="G235" i="3"/>
  <c r="G234" i="3"/>
  <c r="G219" i="3"/>
  <c r="G218" i="3" s="1"/>
  <c r="G215" i="3"/>
  <c r="G214" i="3" s="1"/>
  <c r="G210" i="3"/>
  <c r="G209" i="3" s="1"/>
  <c r="G172" i="3"/>
  <c r="G171" i="3" s="1"/>
  <c r="G188" i="3"/>
  <c r="G187" i="3" s="1"/>
  <c r="G183" i="3" s="1"/>
  <c r="G162" i="3" s="1"/>
  <c r="I190" i="3"/>
  <c r="G140" i="3"/>
  <c r="G81" i="3"/>
  <c r="G64" i="3"/>
  <c r="G63" i="3" s="1"/>
  <c r="G68" i="3"/>
  <c r="G67" i="3" s="1"/>
  <c r="G57" i="3"/>
  <c r="G56" i="3" s="1"/>
  <c r="G35" i="3"/>
  <c r="G34" i="3" s="1"/>
  <c r="G33" i="3" s="1"/>
  <c r="G29" i="3" s="1"/>
  <c r="G28" i="3" s="1"/>
  <c r="G24" i="3"/>
  <c r="G21" i="3"/>
  <c r="G20" i="3" s="1"/>
  <c r="H318" i="3" l="1"/>
  <c r="H233" i="3"/>
  <c r="H232" i="3" s="1"/>
  <c r="H55" i="3"/>
  <c r="H54" i="3" s="1"/>
  <c r="G360" i="3"/>
  <c r="G359" i="3" s="1"/>
  <c r="G354" i="3" s="1"/>
  <c r="G338" i="3" s="1"/>
  <c r="G323" i="3"/>
  <c r="G319" i="3" s="1"/>
  <c r="G318" i="3" s="1"/>
  <c r="G233" i="3"/>
  <c r="G232" i="3" s="1"/>
  <c r="G213" i="3"/>
  <c r="G208" i="3" s="1"/>
  <c r="G207" i="3" s="1"/>
  <c r="G60" i="3"/>
  <c r="G55" i="3" s="1"/>
  <c r="G54" i="3" s="1"/>
  <c r="G19" i="3"/>
  <c r="G15" i="3"/>
  <c r="G14" i="3" s="1"/>
  <c r="G13" i="3" s="1"/>
  <c r="G12" i="3" s="1"/>
  <c r="C53" i="16"/>
  <c r="B53" i="16"/>
  <c r="C39" i="16"/>
  <c r="B39" i="16"/>
  <c r="C34" i="16"/>
  <c r="D12" i="16"/>
  <c r="D11" i="16"/>
  <c r="C10" i="16"/>
  <c r="D10" i="16" s="1"/>
  <c r="C13" i="16"/>
  <c r="B13" i="16"/>
  <c r="D108" i="16"/>
  <c r="C107" i="16"/>
  <c r="B107" i="16"/>
  <c r="D104" i="16"/>
  <c r="C103" i="16"/>
  <c r="B103" i="16"/>
  <c r="D101" i="16"/>
  <c r="C100" i="16"/>
  <c r="B100" i="16"/>
  <c r="D99" i="16"/>
  <c r="D98" i="16"/>
  <c r="D97" i="16"/>
  <c r="D96" i="16"/>
  <c r="C95" i="16"/>
  <c r="B95" i="16"/>
  <c r="D93" i="16"/>
  <c r="D92" i="16"/>
  <c r="C91" i="16"/>
  <c r="B91" i="16"/>
  <c r="D90" i="16"/>
  <c r="D89" i="16"/>
  <c r="D87" i="16"/>
  <c r="D86" i="16"/>
  <c r="C85" i="16"/>
  <c r="B85" i="16"/>
  <c r="B109" i="16" s="1"/>
  <c r="D83" i="16"/>
  <c r="C81" i="16"/>
  <c r="B81" i="16"/>
  <c r="D80" i="16"/>
  <c r="D79" i="16"/>
  <c r="D78" i="16"/>
  <c r="C76" i="16"/>
  <c r="B76" i="16"/>
  <c r="D74" i="16"/>
  <c r="D73" i="16"/>
  <c r="C72" i="16"/>
  <c r="D71" i="16"/>
  <c r="C70" i="16"/>
  <c r="B70" i="16"/>
  <c r="D69" i="16"/>
  <c r="D67" i="16"/>
  <c r="D66" i="16"/>
  <c r="D65" i="16"/>
  <c r="D64" i="16"/>
  <c r="D63" i="16"/>
  <c r="D55" i="16"/>
  <c r="D54" i="16"/>
  <c r="D52" i="16"/>
  <c r="D51" i="16"/>
  <c r="D50" i="16"/>
  <c r="D49" i="16"/>
  <c r="D48" i="16"/>
  <c r="D47" i="16"/>
  <c r="D46" i="16"/>
  <c r="D45" i="16"/>
  <c r="C44" i="16"/>
  <c r="B44" i="16"/>
  <c r="D43" i="16"/>
  <c r="C42" i="16"/>
  <c r="B42" i="16"/>
  <c r="D41" i="16"/>
  <c r="D40" i="16"/>
  <c r="D36" i="16"/>
  <c r="B34" i="16"/>
  <c r="D33" i="16"/>
  <c r="D32" i="16"/>
  <c r="D31" i="16"/>
  <c r="D30" i="16"/>
  <c r="C29" i="16"/>
  <c r="B29" i="16"/>
  <c r="D28" i="16"/>
  <c r="D27" i="16"/>
  <c r="C26" i="16"/>
  <c r="B26" i="16"/>
  <c r="D24" i="16"/>
  <c r="D23" i="16"/>
  <c r="D22" i="16"/>
  <c r="C21" i="16"/>
  <c r="B21" i="16"/>
  <c r="D20" i="16"/>
  <c r="D19" i="16"/>
  <c r="C18" i="16"/>
  <c r="B18" i="16"/>
  <c r="B17" i="16" s="1"/>
  <c r="D16" i="16"/>
  <c r="D15" i="16"/>
  <c r="D14" i="16"/>
  <c r="D9" i="16"/>
  <c r="C8" i="16"/>
  <c r="B8" i="16"/>
  <c r="J21" i="15"/>
  <c r="J15" i="15"/>
  <c r="J16" i="15"/>
  <c r="J17" i="15"/>
  <c r="J18" i="15"/>
  <c r="J19" i="15"/>
  <c r="J20" i="15"/>
  <c r="J14" i="15"/>
  <c r="I21" i="15"/>
  <c r="H21" i="15"/>
  <c r="C109" i="16" l="1"/>
  <c r="B7" i="16"/>
  <c r="D72" i="16"/>
  <c r="D103" i="16"/>
  <c r="D81" i="16"/>
  <c r="B25" i="16"/>
  <c r="D44" i="16"/>
  <c r="D53" i="16"/>
  <c r="D39" i="16"/>
  <c r="D21" i="16"/>
  <c r="D18" i="16"/>
  <c r="D34" i="16"/>
  <c r="D42" i="16"/>
  <c r="D62" i="16"/>
  <c r="D70" i="16"/>
  <c r="D76" i="16"/>
  <c r="D85" i="16"/>
  <c r="D100" i="16"/>
  <c r="D13" i="16"/>
  <c r="D26" i="16"/>
  <c r="D29" i="16"/>
  <c r="B38" i="16"/>
  <c r="B37" i="16" s="1"/>
  <c r="D95" i="16"/>
  <c r="D107" i="16"/>
  <c r="D8" i="16"/>
  <c r="C25" i="16"/>
  <c r="D91" i="16"/>
  <c r="C17" i="16"/>
  <c r="C38" i="16"/>
  <c r="D14" i="14"/>
  <c r="C14" i="14"/>
  <c r="E21" i="14"/>
  <c r="E20" i="14"/>
  <c r="E19" i="14"/>
  <c r="E18" i="14"/>
  <c r="E17" i="14"/>
  <c r="E16" i="14"/>
  <c r="E15" i="14"/>
  <c r="E20" i="13"/>
  <c r="E19" i="13"/>
  <c r="E18" i="13"/>
  <c r="E16" i="13"/>
  <c r="E13" i="13"/>
  <c r="D20" i="13"/>
  <c r="D17" i="13"/>
  <c r="F11" i="12"/>
  <c r="E11" i="12"/>
  <c r="B6" i="16" l="1"/>
  <c r="D25" i="16"/>
  <c r="D109" i="16"/>
  <c r="D17" i="16"/>
  <c r="C7" i="16"/>
  <c r="D7" i="16" s="1"/>
  <c r="B58" i="16"/>
  <c r="D38" i="16"/>
  <c r="C37" i="16"/>
  <c r="E14" i="14"/>
  <c r="C6" i="16" l="1"/>
  <c r="D6" i="16" s="1"/>
  <c r="D37" i="16"/>
  <c r="C58" i="16" l="1"/>
  <c r="D58" i="16" s="1"/>
  <c r="G14" i="4"/>
  <c r="G26" i="4"/>
  <c r="G20" i="4"/>
  <c r="G36" i="11" l="1"/>
  <c r="F36" i="11"/>
  <c r="H237" i="11" l="1"/>
  <c r="H238" i="11"/>
  <c r="H239" i="11"/>
  <c r="H240" i="11"/>
  <c r="H242" i="11"/>
  <c r="H243" i="11"/>
  <c r="H244" i="11"/>
  <c r="H247" i="11"/>
  <c r="H248" i="11"/>
  <c r="H251" i="11"/>
  <c r="H342" i="11" l="1"/>
  <c r="H343" i="11"/>
  <c r="H344" i="11"/>
  <c r="H341" i="11"/>
  <c r="H340" i="11"/>
  <c r="H339" i="11"/>
  <c r="F203" i="11"/>
  <c r="G283" i="11"/>
  <c r="F325" i="11"/>
  <c r="F324" i="11" s="1"/>
  <c r="F321" i="11"/>
  <c r="F320" i="11" s="1"/>
  <c r="F317" i="11"/>
  <c r="F316" i="11" s="1"/>
  <c r="F283" i="11"/>
  <c r="F273" i="11"/>
  <c r="F272" i="11" s="1"/>
  <c r="F269" i="11"/>
  <c r="F268" i="11" s="1"/>
  <c r="F230" i="11"/>
  <c r="F229" i="11" s="1"/>
  <c r="F225" i="11" s="1"/>
  <c r="F250" i="11"/>
  <c r="F246" i="11"/>
  <c r="F245" i="11" s="1"/>
  <c r="F186" i="11"/>
  <c r="F185" i="11" s="1"/>
  <c r="F184" i="11" s="1"/>
  <c r="F183" i="11" s="1"/>
  <c r="F133" i="11"/>
  <c r="F132" i="11" s="1"/>
  <c r="F129" i="11"/>
  <c r="F128" i="11" s="1"/>
  <c r="F124" i="11"/>
  <c r="F123" i="11" s="1"/>
  <c r="F114" i="11"/>
  <c r="F89" i="11"/>
  <c r="F88" i="11" s="1"/>
  <c r="G61" i="11"/>
  <c r="F61" i="11"/>
  <c r="F31" i="11"/>
  <c r="F30" i="11" s="1"/>
  <c r="F29" i="11" s="1"/>
  <c r="F19" i="11"/>
  <c r="F18" i="11" s="1"/>
  <c r="F13" i="11"/>
  <c r="C47" i="10"/>
  <c r="D76" i="10"/>
  <c r="C76" i="10"/>
  <c r="D58" i="10"/>
  <c r="C58" i="10"/>
  <c r="E51" i="10"/>
  <c r="E48" i="10"/>
  <c r="D51" i="10"/>
  <c r="D48" i="10"/>
  <c r="F249" i="11" l="1"/>
  <c r="H249" i="11" s="1"/>
  <c r="H250" i="11"/>
  <c r="F241" i="11"/>
  <c r="F220" i="11" s="1"/>
  <c r="F213" i="11" s="1"/>
  <c r="F182" i="11"/>
  <c r="F12" i="11"/>
  <c r="F319" i="11"/>
  <c r="F315" i="11"/>
  <c r="F314" i="11" s="1"/>
  <c r="F275" i="11" s="1"/>
  <c r="F127" i="11"/>
  <c r="F122" i="11" s="1"/>
  <c r="F113" i="11" s="1"/>
  <c r="F264" i="11"/>
  <c r="F263" i="11" s="1"/>
  <c r="F258" i="11" s="1"/>
  <c r="F252" i="11" s="1"/>
  <c r="F87" i="11"/>
  <c r="F83" i="11"/>
  <c r="F82" i="11" s="1"/>
  <c r="C51" i="10"/>
  <c r="C48" i="10"/>
  <c r="C31" i="10"/>
  <c r="C27" i="10"/>
  <c r="C20" i="10"/>
  <c r="C14" i="10" s="1"/>
  <c r="F76" i="11" l="1"/>
  <c r="C46" i="10"/>
  <c r="C80" i="10" s="1"/>
  <c r="H349" i="11"/>
  <c r="H348" i="11"/>
  <c r="H347" i="11"/>
  <c r="H346" i="11"/>
  <c r="H345" i="11"/>
  <c r="H338" i="11"/>
  <c r="H337" i="11"/>
  <c r="H336" i="11"/>
  <c r="H335" i="11"/>
  <c r="H334" i="11"/>
  <c r="H333" i="11"/>
  <c r="H332" i="11"/>
  <c r="H331" i="11"/>
  <c r="G330" i="11"/>
  <c r="G329" i="11" s="1"/>
  <c r="H327" i="11"/>
  <c r="H326" i="11"/>
  <c r="G325" i="11"/>
  <c r="G324" i="11" s="1"/>
  <c r="H323" i="11"/>
  <c r="H322" i="11"/>
  <c r="G321" i="11"/>
  <c r="G320" i="11" s="1"/>
  <c r="H318" i="11"/>
  <c r="G317" i="11"/>
  <c r="G316" i="11" s="1"/>
  <c r="H316" i="11" s="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2" i="11"/>
  <c r="H281" i="11"/>
  <c r="H280" i="11"/>
  <c r="H279" i="11"/>
  <c r="H278" i="11"/>
  <c r="H277" i="11"/>
  <c r="H276" i="11"/>
  <c r="H274" i="11"/>
  <c r="G273" i="11"/>
  <c r="G272" i="11" s="1"/>
  <c r="H272" i="11" s="1"/>
  <c r="H271" i="11"/>
  <c r="H270" i="11"/>
  <c r="G269" i="11"/>
  <c r="G268" i="11" s="1"/>
  <c r="G264" i="11" s="1"/>
  <c r="G263" i="11" s="1"/>
  <c r="G258" i="11" s="1"/>
  <c r="G252" i="11" s="1"/>
  <c r="H267" i="11"/>
  <c r="H266" i="11"/>
  <c r="H265" i="11"/>
  <c r="H262" i="11"/>
  <c r="H261" i="11"/>
  <c r="H260" i="11"/>
  <c r="H259" i="11"/>
  <c r="H257" i="11"/>
  <c r="H256" i="11"/>
  <c r="H255" i="11"/>
  <c r="H254" i="11"/>
  <c r="H253" i="11"/>
  <c r="G246" i="11"/>
  <c r="H236" i="11"/>
  <c r="H235" i="11"/>
  <c r="H234" i="11"/>
  <c r="H233" i="11"/>
  <c r="H232" i="11"/>
  <c r="H230" i="11"/>
  <c r="H229" i="11"/>
  <c r="H228" i="11"/>
  <c r="H227" i="11"/>
  <c r="H226" i="11"/>
  <c r="G225" i="11"/>
  <c r="H224" i="11"/>
  <c r="H223" i="11"/>
  <c r="H222" i="11"/>
  <c r="H221" i="11"/>
  <c r="H219" i="11"/>
  <c r="H218" i="11"/>
  <c r="H217" i="11"/>
  <c r="H216" i="11"/>
  <c r="H215" i="11"/>
  <c r="H214" i="11"/>
  <c r="H212" i="11"/>
  <c r="H211" i="11"/>
  <c r="H210" i="11"/>
  <c r="H209" i="11"/>
  <c r="H208" i="11"/>
  <c r="H207" i="11"/>
  <c r="H206" i="11"/>
  <c r="H205" i="11"/>
  <c r="H204" i="11"/>
  <c r="G203" i="11"/>
  <c r="H202" i="11"/>
  <c r="H201" i="11"/>
  <c r="H200" i="11"/>
  <c r="H199" i="11"/>
  <c r="G198" i="11"/>
  <c r="H198" i="11" s="1"/>
  <c r="H197" i="11"/>
  <c r="H196" i="11"/>
  <c r="H195" i="11"/>
  <c r="H194" i="11"/>
  <c r="H193" i="11"/>
  <c r="H192" i="11"/>
  <c r="H191" i="11"/>
  <c r="H190" i="11"/>
  <c r="H189" i="11"/>
  <c r="H188" i="11"/>
  <c r="H187" i="11"/>
  <c r="G186" i="11"/>
  <c r="G185" i="11" s="1"/>
  <c r="H181" i="11"/>
  <c r="H180" i="11"/>
  <c r="H179" i="11"/>
  <c r="F178" i="11"/>
  <c r="F177" i="11" s="1"/>
  <c r="F176" i="11" s="1"/>
  <c r="F175" i="11" s="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G155" i="11"/>
  <c r="G146" i="11" s="1"/>
  <c r="H154" i="11"/>
  <c r="H153" i="11"/>
  <c r="H152" i="11"/>
  <c r="H151" i="11"/>
  <c r="H150" i="11"/>
  <c r="H149" i="11"/>
  <c r="H148" i="11"/>
  <c r="H147" i="11"/>
  <c r="H145" i="11"/>
  <c r="H144" i="11"/>
  <c r="H143" i="11"/>
  <c r="H142" i="11"/>
  <c r="H141" i="11"/>
  <c r="H140" i="11"/>
  <c r="H139" i="11"/>
  <c r="H138" i="11"/>
  <c r="H137" i="11"/>
  <c r="H136" i="11"/>
  <c r="H135" i="11"/>
  <c r="G133" i="11"/>
  <c r="H133" i="11" s="1"/>
  <c r="H131" i="11"/>
  <c r="H130" i="11"/>
  <c r="G129" i="11"/>
  <c r="H126" i="11"/>
  <c r="H125" i="11"/>
  <c r="G124" i="11"/>
  <c r="G123" i="11" s="1"/>
  <c r="H121" i="11"/>
  <c r="G120" i="11"/>
  <c r="G119" i="11" s="1"/>
  <c r="H117" i="11"/>
  <c r="H116" i="11"/>
  <c r="G115" i="11"/>
  <c r="H112" i="11"/>
  <c r="H111" i="11"/>
  <c r="G110" i="11"/>
  <c r="H110" i="11" s="1"/>
  <c r="H108" i="11"/>
  <c r="H107" i="11"/>
  <c r="G106" i="11"/>
  <c r="H104" i="11"/>
  <c r="H103" i="11"/>
  <c r="H100" i="11"/>
  <c r="G99" i="11"/>
  <c r="G98" i="11" s="1"/>
  <c r="H95" i="11"/>
  <c r="H94" i="11"/>
  <c r="H93" i="11"/>
  <c r="H92" i="11"/>
  <c r="H91" i="11"/>
  <c r="H90" i="11"/>
  <c r="G89" i="11"/>
  <c r="H86" i="11"/>
  <c r="H85" i="11"/>
  <c r="H84" i="11"/>
  <c r="H81" i="11"/>
  <c r="H80" i="11"/>
  <c r="H79" i="11"/>
  <c r="H78" i="11"/>
  <c r="H77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G31" i="11"/>
  <c r="H28" i="11"/>
  <c r="H27" i="11"/>
  <c r="H26" i="11"/>
  <c r="H25" i="11"/>
  <c r="H24" i="11"/>
  <c r="H23" i="11"/>
  <c r="H22" i="11"/>
  <c r="H21" i="11"/>
  <c r="H20" i="11"/>
  <c r="G19" i="11"/>
  <c r="H19" i="11" s="1"/>
  <c r="H18" i="11" s="1"/>
  <c r="H17" i="11"/>
  <c r="H16" i="11"/>
  <c r="H15" i="11"/>
  <c r="H14" i="11"/>
  <c r="G13" i="11"/>
  <c r="E79" i="10"/>
  <c r="E77" i="10"/>
  <c r="E76" i="10"/>
  <c r="E75" i="10"/>
  <c r="E73" i="10"/>
  <c r="E72" i="10"/>
  <c r="E71" i="10"/>
  <c r="E70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4" i="10"/>
  <c r="E53" i="10"/>
  <c r="E52" i="10"/>
  <c r="E50" i="10"/>
  <c r="E49" i="10"/>
  <c r="E43" i="10"/>
  <c r="D42" i="10"/>
  <c r="E42" i="10" s="1"/>
  <c r="E41" i="10"/>
  <c r="E40" i="10"/>
  <c r="E39" i="10"/>
  <c r="D37" i="10"/>
  <c r="E37" i="10" s="1"/>
  <c r="E36" i="10"/>
  <c r="D35" i="10"/>
  <c r="E35" i="10" s="1"/>
  <c r="E33" i="10"/>
  <c r="E32" i="10"/>
  <c r="D31" i="10"/>
  <c r="E31" i="10" s="1"/>
  <c r="E29" i="10"/>
  <c r="E28" i="10"/>
  <c r="D27" i="10"/>
  <c r="E27" i="10" s="1"/>
  <c r="E26" i="10"/>
  <c r="E25" i="10"/>
  <c r="E24" i="10"/>
  <c r="E23" i="10"/>
  <c r="E22" i="10"/>
  <c r="E21" i="10"/>
  <c r="D20" i="10"/>
  <c r="E20" i="10" s="1"/>
  <c r="E19" i="10"/>
  <c r="E18" i="10"/>
  <c r="D17" i="10"/>
  <c r="E17" i="10" s="1"/>
  <c r="E16" i="10"/>
  <c r="D15" i="10"/>
  <c r="E15" i="10" s="1"/>
  <c r="H225" i="11" l="1"/>
  <c r="G220" i="11"/>
  <c r="G213" i="11" s="1"/>
  <c r="G245" i="11"/>
  <c r="G241" i="11" s="1"/>
  <c r="H246" i="11"/>
  <c r="F75" i="11"/>
  <c r="H325" i="11"/>
  <c r="H269" i="11"/>
  <c r="H178" i="11"/>
  <c r="H120" i="11"/>
  <c r="H273" i="11"/>
  <c r="H317" i="11"/>
  <c r="H106" i="11"/>
  <c r="H129" i="11"/>
  <c r="H203" i="11"/>
  <c r="H283" i="11"/>
  <c r="H330" i="11"/>
  <c r="H99" i="11"/>
  <c r="H124" i="11"/>
  <c r="H146" i="11"/>
  <c r="H186" i="11"/>
  <c r="H264" i="11"/>
  <c r="H321" i="11"/>
  <c r="H115" i="11"/>
  <c r="H119" i="11"/>
  <c r="G118" i="11"/>
  <c r="H118" i="11" s="1"/>
  <c r="G328" i="11"/>
  <c r="H329" i="11"/>
  <c r="H320" i="11"/>
  <c r="H13" i="11"/>
  <c r="H31" i="11"/>
  <c r="G30" i="11"/>
  <c r="G29" i="11" s="1"/>
  <c r="H89" i="11"/>
  <c r="G88" i="11"/>
  <c r="H177" i="11"/>
  <c r="G128" i="11"/>
  <c r="G132" i="11"/>
  <c r="H132" i="11" s="1"/>
  <c r="H155" i="11"/>
  <c r="H268" i="11"/>
  <c r="H324" i="11"/>
  <c r="G18" i="11"/>
  <c r="G105" i="11"/>
  <c r="G109" i="11"/>
  <c r="H109" i="11" s="1"/>
  <c r="G184" i="11"/>
  <c r="G319" i="11"/>
  <c r="D14" i="10"/>
  <c r="E14" i="10" s="1"/>
  <c r="D47" i="10"/>
  <c r="H245" i="11" l="1"/>
  <c r="H176" i="11"/>
  <c r="H175" i="11" s="1"/>
  <c r="G102" i="11"/>
  <c r="H102" i="11" s="1"/>
  <c r="H105" i="11"/>
  <c r="H184" i="11"/>
  <c r="G183" i="11"/>
  <c r="G182" i="11" s="1"/>
  <c r="H98" i="11"/>
  <c r="H263" i="11"/>
  <c r="H88" i="11"/>
  <c r="G87" i="11"/>
  <c r="H87" i="11" s="1"/>
  <c r="G83" i="11"/>
  <c r="G82" i="11" s="1"/>
  <c r="G315" i="11"/>
  <c r="G314" i="11" s="1"/>
  <c r="G275" i="11" s="1"/>
  <c r="H128" i="11"/>
  <c r="G127" i="11"/>
  <c r="H185" i="11"/>
  <c r="H328" i="11"/>
  <c r="G114" i="11"/>
  <c r="H30" i="11"/>
  <c r="G12" i="11"/>
  <c r="H123" i="11"/>
  <c r="F11" i="11"/>
  <c r="D80" i="10"/>
  <c r="E80" i="10" s="1"/>
  <c r="E47" i="10"/>
  <c r="D46" i="10"/>
  <c r="E46" i="10" s="1"/>
  <c r="H241" i="11" l="1"/>
  <c r="H114" i="11"/>
  <c r="H127" i="11"/>
  <c r="G122" i="11"/>
  <c r="H122" i="11" s="1"/>
  <c r="H314" i="11"/>
  <c r="H275" i="11"/>
  <c r="H319" i="11"/>
  <c r="H29" i="11"/>
  <c r="H315" i="11"/>
  <c r="H258" i="11"/>
  <c r="H252" i="11"/>
  <c r="G97" i="11"/>
  <c r="G96" i="11" s="1"/>
  <c r="H83" i="11"/>
  <c r="H183" i="11"/>
  <c r="H182" i="11"/>
  <c r="G16" i="4"/>
  <c r="H220" i="11" l="1"/>
  <c r="H213" i="11"/>
  <c r="H97" i="11"/>
  <c r="H96" i="11"/>
  <c r="H12" i="11"/>
  <c r="H82" i="11"/>
  <c r="G113" i="11"/>
  <c r="H113" i="11" s="1"/>
  <c r="I355" i="3"/>
  <c r="I356" i="3"/>
  <c r="I357" i="3"/>
  <c r="I358" i="3"/>
  <c r="I361" i="3"/>
  <c r="I362" i="3"/>
  <c r="I363" i="3"/>
  <c r="I366" i="3"/>
  <c r="I367" i="3"/>
  <c r="I370" i="3"/>
  <c r="I350" i="3"/>
  <c r="I351" i="3"/>
  <c r="I352" i="3"/>
  <c r="I353" i="3"/>
  <c r="G279" i="3"/>
  <c r="I273" i="3"/>
  <c r="H129" i="3"/>
  <c r="G108" i="3"/>
  <c r="H101" i="3"/>
  <c r="H82" i="3"/>
  <c r="H81" i="3" s="1"/>
  <c r="H21" i="3"/>
  <c r="H20" i="3" s="1"/>
  <c r="H19" i="3" s="1"/>
  <c r="H155" i="3" l="1"/>
  <c r="G76" i="11"/>
  <c r="H76" i="11" s="1"/>
  <c r="H285" i="3"/>
  <c r="H284" i="3" s="1"/>
  <c r="H207" i="3"/>
  <c r="H206" i="3" s="1"/>
  <c r="I368" i="3"/>
  <c r="G155" i="3"/>
  <c r="G129" i="3"/>
  <c r="G116" i="3"/>
  <c r="G115" i="3" s="1"/>
  <c r="G104" i="3"/>
  <c r="G103" i="3" s="1"/>
  <c r="G102" i="3" s="1"/>
  <c r="G101" i="3" s="1"/>
  <c r="I369" i="3" l="1"/>
  <c r="I364" i="3"/>
  <c r="I365" i="3"/>
  <c r="G75" i="11"/>
  <c r="G114" i="3"/>
  <c r="G113" i="3" s="1"/>
  <c r="G285" i="3"/>
  <c r="G284" i="3" s="1"/>
  <c r="G337" i="3"/>
  <c r="G44" i="3"/>
  <c r="G206" i="3"/>
  <c r="G205" i="3" s="1"/>
  <c r="I360" i="3" l="1"/>
  <c r="H75" i="11"/>
  <c r="G11" i="11"/>
  <c r="H11" i="11" s="1"/>
  <c r="G43" i="3"/>
  <c r="G10" i="3" s="1"/>
  <c r="I359" i="3" l="1"/>
  <c r="I354" i="3"/>
  <c r="I332" i="3"/>
  <c r="I331" i="3"/>
  <c r="I330" i="3"/>
  <c r="I329" i="3"/>
  <c r="I254" i="3"/>
  <c r="I253" i="3"/>
  <c r="I252" i="3"/>
  <c r="I251" i="3"/>
  <c r="I241" i="3"/>
  <c r="I242" i="3"/>
  <c r="I243" i="3"/>
  <c r="I240" i="3"/>
  <c r="I89" i="3"/>
  <c r="I90" i="3"/>
  <c r="I91" i="3"/>
  <c r="I88" i="3"/>
  <c r="G22" i="4" l="1"/>
  <c r="H16" i="4"/>
  <c r="H20" i="4"/>
  <c r="I21" i="4"/>
  <c r="I20" i="4" s="1"/>
  <c r="H22" i="4"/>
  <c r="H14" i="4" s="1"/>
  <c r="H24" i="4"/>
  <c r="I25" i="4"/>
  <c r="I24" i="4" s="1"/>
  <c r="I23" i="4"/>
  <c r="I22" i="4" s="1"/>
  <c r="I19" i="4"/>
  <c r="I18" i="4" s="1"/>
  <c r="I17" i="4"/>
  <c r="I16" i="4" s="1"/>
  <c r="I27" i="4"/>
  <c r="I26" i="4" s="1"/>
  <c r="H26" i="4"/>
  <c r="G24" i="4"/>
  <c r="H18" i="4"/>
  <c r="G18" i="4"/>
  <c r="E13" i="6"/>
  <c r="E14" i="6"/>
  <c r="E15" i="6"/>
  <c r="E16" i="6"/>
  <c r="E17" i="6"/>
  <c r="E12" i="6"/>
  <c r="D11" i="6"/>
  <c r="E19" i="5" l="1"/>
  <c r="E18" i="5"/>
  <c r="E17" i="5"/>
  <c r="E16" i="5"/>
  <c r="E15" i="5"/>
  <c r="E14" i="5"/>
  <c r="C21" i="5"/>
  <c r="H339" i="3"/>
  <c r="H338" i="3" s="1"/>
  <c r="H337" i="3" s="1"/>
  <c r="I201" i="3"/>
  <c r="I180" i="3"/>
  <c r="I16" i="3"/>
  <c r="I17" i="3"/>
  <c r="I18" i="3"/>
  <c r="I22" i="3"/>
  <c r="I23" i="3"/>
  <c r="I37" i="3"/>
  <c r="I38" i="3"/>
  <c r="I39" i="3"/>
  <c r="I40" i="3"/>
  <c r="I41" i="3"/>
  <c r="I42" i="3"/>
  <c r="I45" i="3"/>
  <c r="I46" i="3"/>
  <c r="I47" i="3"/>
  <c r="I48" i="3"/>
  <c r="I49" i="3"/>
  <c r="I50" i="3"/>
  <c r="I51" i="3"/>
  <c r="I52" i="3"/>
  <c r="I53" i="3"/>
  <c r="I61" i="3"/>
  <c r="I70" i="3"/>
  <c r="I71" i="3"/>
  <c r="I72" i="3"/>
  <c r="I73" i="3"/>
  <c r="I74" i="3"/>
  <c r="I75" i="3"/>
  <c r="I76" i="3"/>
  <c r="I77" i="3"/>
  <c r="I78" i="3"/>
  <c r="I79" i="3"/>
  <c r="I82" i="3"/>
  <c r="I83" i="3"/>
  <c r="I84" i="3"/>
  <c r="I85" i="3"/>
  <c r="I86" i="3"/>
  <c r="I87" i="3"/>
  <c r="I92" i="3"/>
  <c r="I93" i="3"/>
  <c r="I94" i="3"/>
  <c r="I95" i="3"/>
  <c r="I100" i="3"/>
  <c r="I101" i="3"/>
  <c r="I102" i="3"/>
  <c r="I104" i="3"/>
  <c r="I105" i="3"/>
  <c r="I106" i="3"/>
  <c r="I107" i="3"/>
  <c r="I108" i="3"/>
  <c r="I109" i="3"/>
  <c r="I110" i="3"/>
  <c r="I111" i="3"/>
  <c r="I112" i="3"/>
  <c r="I124" i="3"/>
  <c r="I125" i="3"/>
  <c r="I126" i="3"/>
  <c r="I127" i="3"/>
  <c r="I129" i="3"/>
  <c r="I130" i="3"/>
  <c r="I131" i="3"/>
  <c r="I132" i="3"/>
  <c r="I133" i="3"/>
  <c r="I134" i="3"/>
  <c r="I136" i="3"/>
  <c r="I137" i="3"/>
  <c r="I138" i="3"/>
  <c r="I139" i="3"/>
  <c r="I140" i="3"/>
  <c r="I141" i="3"/>
  <c r="I142" i="3"/>
  <c r="I143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4" i="3"/>
  <c r="I175" i="3"/>
  <c r="I181" i="3"/>
  <c r="I182" i="3"/>
  <c r="I183" i="3"/>
  <c r="I184" i="3"/>
  <c r="I185" i="3"/>
  <c r="I186" i="3"/>
  <c r="I187" i="3"/>
  <c r="I188" i="3"/>
  <c r="I189" i="3"/>
  <c r="I210" i="3"/>
  <c r="I211" i="3"/>
  <c r="I212" i="3"/>
  <c r="I213" i="3"/>
  <c r="I214" i="3"/>
  <c r="I215" i="3"/>
  <c r="I216" i="3"/>
  <c r="I217" i="3"/>
  <c r="I218" i="3"/>
  <c r="I219" i="3"/>
  <c r="I244" i="3"/>
  <c r="I245" i="3"/>
  <c r="I246" i="3"/>
  <c r="I247" i="3"/>
  <c r="I248" i="3"/>
  <c r="I249" i="3"/>
  <c r="I250" i="3"/>
  <c r="I261" i="3"/>
  <c r="I262" i="3"/>
  <c r="I263" i="3"/>
  <c r="I264" i="3"/>
  <c r="I265" i="3"/>
  <c r="I266" i="3"/>
  <c r="I267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305" i="3"/>
  <c r="I306" i="3"/>
  <c r="I309" i="3"/>
  <c r="I310" i="3"/>
  <c r="I314" i="3"/>
  <c r="I315" i="3"/>
  <c r="I333" i="3"/>
  <c r="I346" i="3"/>
  <c r="I347" i="3"/>
  <c r="I14" i="4" l="1"/>
  <c r="I177" i="3"/>
  <c r="I156" i="3"/>
  <c r="I81" i="3"/>
  <c r="I313" i="3"/>
  <c r="I204" i="3"/>
  <c r="I207" i="3"/>
  <c r="I312" i="3"/>
  <c r="I99" i="3"/>
  <c r="I311" i="3"/>
  <c r="I208" i="3"/>
  <c r="I203" i="3"/>
  <c r="I206" i="3"/>
  <c r="I176" i="3"/>
  <c r="C11" i="6"/>
  <c r="E11" i="6" s="1"/>
  <c r="D21" i="5"/>
  <c r="E21" i="5" s="1"/>
  <c r="I308" i="3"/>
  <c r="I307" i="3"/>
  <c r="I304" i="3"/>
  <c r="I281" i="3"/>
  <c r="I135" i="3"/>
  <c r="I128" i="3"/>
  <c r="I103" i="3"/>
  <c r="I80" i="3"/>
  <c r="I97" i="3" l="1"/>
  <c r="I96" i="3"/>
  <c r="I98" i="3"/>
  <c r="I202" i="3"/>
  <c r="I348" i="3"/>
  <c r="I349" i="3"/>
  <c r="I344" i="3"/>
  <c r="I345" i="3"/>
  <c r="I21" i="3"/>
  <c r="I20" i="3" l="1"/>
  <c r="H15" i="3"/>
  <c r="I19" i="3"/>
  <c r="I302" i="3"/>
  <c r="I303" i="3"/>
  <c r="I15" i="3" l="1"/>
  <c r="I27" i="3"/>
  <c r="I26" i="3"/>
  <c r="H24" i="3"/>
  <c r="I24" i="3" s="1"/>
  <c r="I25" i="3"/>
  <c r="H14" i="3" l="1"/>
  <c r="I32" i="3"/>
  <c r="I31" i="3"/>
  <c r="I30" i="3"/>
  <c r="I58" i="3"/>
  <c r="I14" i="3" l="1"/>
  <c r="I56" i="3"/>
  <c r="I57" i="3"/>
  <c r="I66" i="3" l="1"/>
  <c r="I67" i="3"/>
  <c r="I65" i="3"/>
  <c r="I69" i="3"/>
  <c r="I64" i="3"/>
  <c r="I68" i="3"/>
  <c r="I121" i="3"/>
  <c r="I119" i="3"/>
  <c r="I122" i="3"/>
  <c r="I123" i="3"/>
  <c r="I120" i="3"/>
  <c r="I63" i="3" l="1"/>
  <c r="I171" i="3"/>
  <c r="I153" i="3"/>
  <c r="I179" i="3"/>
  <c r="I155" i="3"/>
  <c r="I172" i="3"/>
  <c r="I154" i="3"/>
  <c r="I178" i="3"/>
  <c r="I152" i="3"/>
  <c r="I151" i="3"/>
  <c r="I198" i="3"/>
  <c r="I199" i="3"/>
  <c r="I196" i="3"/>
  <c r="I197" i="3"/>
  <c r="I200" i="3"/>
  <c r="I223" i="3"/>
  <c r="I230" i="3"/>
  <c r="I229" i="3"/>
  <c r="I226" i="3"/>
  <c r="I232" i="3"/>
  <c r="I231" i="3"/>
  <c r="I224" i="3"/>
  <c r="I237" i="3"/>
  <c r="I222" i="3"/>
  <c r="I235" i="3"/>
  <c r="I234" i="3"/>
  <c r="I233" i="3"/>
  <c r="I239" i="3"/>
  <c r="I227" i="3"/>
  <c r="I228" i="3"/>
  <c r="I238" i="3"/>
  <c r="I236" i="3"/>
  <c r="I225" i="3"/>
  <c r="H44" i="3" l="1"/>
  <c r="I60" i="3"/>
  <c r="I62" i="3"/>
  <c r="I195" i="3" l="1"/>
  <c r="I194" i="3"/>
  <c r="I221" i="3"/>
  <c r="I268" i="3"/>
  <c r="I269" i="3"/>
  <c r="I270" i="3"/>
  <c r="I271" i="3"/>
  <c r="I272" i="3"/>
  <c r="I298" i="3"/>
  <c r="I299" i="3"/>
  <c r="I300" i="3"/>
  <c r="I301" i="3"/>
  <c r="H279" i="3"/>
  <c r="H205" i="3" l="1"/>
  <c r="I205" i="3" s="1"/>
  <c r="I55" i="3"/>
  <c r="I280" i="3"/>
  <c r="I279" i="3"/>
  <c r="I323" i="3"/>
  <c r="I325" i="3"/>
  <c r="I328" i="3"/>
  <c r="I327" i="3"/>
  <c r="I324" i="3"/>
  <c r="I321" i="3"/>
  <c r="I326" i="3"/>
  <c r="I320" i="3"/>
  <c r="I322" i="3"/>
  <c r="I44" i="3" l="1"/>
  <c r="I54" i="3"/>
  <c r="I318" i="3"/>
  <c r="I319" i="3"/>
  <c r="I335" i="3"/>
  <c r="I334" i="3"/>
  <c r="I343" i="3"/>
  <c r="I342" i="3"/>
  <c r="I337" i="3"/>
  <c r="I336" i="3"/>
  <c r="I340" i="3"/>
  <c r="I341" i="3"/>
  <c r="I339" i="3"/>
  <c r="I338" i="3"/>
  <c r="I316" i="3" l="1"/>
  <c r="I144" i="3"/>
  <c r="I317" i="3" l="1"/>
  <c r="I118" i="3"/>
  <c r="I117" i="3" l="1"/>
  <c r="H114" i="3"/>
  <c r="I148" i="3"/>
  <c r="I150" i="3"/>
  <c r="I147" i="3"/>
  <c r="H35" i="3"/>
  <c r="I35" i="3" s="1"/>
  <c r="I36" i="3"/>
  <c r="H113" i="3" l="1"/>
  <c r="I114" i="3"/>
  <c r="I116" i="3"/>
  <c r="I115" i="3"/>
  <c r="H34" i="3"/>
  <c r="I113" i="3" l="1"/>
  <c r="H43" i="3"/>
  <c r="I34" i="3"/>
  <c r="H33" i="3"/>
  <c r="I145" i="3"/>
  <c r="I146" i="3"/>
  <c r="I149" i="3"/>
  <c r="I33" i="3" l="1"/>
  <c r="H29" i="3"/>
  <c r="I29" i="3" l="1"/>
  <c r="H28" i="3"/>
  <c r="H13" i="3" s="1"/>
  <c r="H12" i="3" l="1"/>
  <c r="H10" i="3" s="1"/>
  <c r="I43" i="3"/>
  <c r="I28" i="3"/>
  <c r="I13" i="3" l="1"/>
  <c r="I12" i="3" l="1"/>
  <c r="I10" i="3"/>
  <c r="I260" i="3"/>
  <c r="I259" i="3"/>
</calcChain>
</file>

<file path=xl/sharedStrings.xml><?xml version="1.0" encoding="utf-8"?>
<sst xmlns="http://schemas.openxmlformats.org/spreadsheetml/2006/main" count="3581" uniqueCount="592">
  <si>
    <t xml:space="preserve">Приложение 4 </t>
  </si>
  <si>
    <t>на 2015 год и на плановый период 2016 и 2017 годов"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</si>
  <si>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</si>
  <si>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</si>
  <si>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</si>
  <si>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</si>
  <si>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</si>
  <si>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</si>
  <si>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</si>
  <si>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</si>
  <si>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</si>
  <si>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</si>
  <si>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</si>
  <si>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</si>
  <si>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</si>
  <si>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</si>
  <si>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</si>
  <si>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</si>
  <si>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</si>
  <si>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1 05 04000 02 0000 110</t>
  </si>
  <si>
    <t>Налог, взимаемый  в связи с применением патентной системы налогооблажения</t>
  </si>
  <si>
    <t>1 05 04020 02 0000 110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</si>
  <si>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</si>
  <si>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1 05 02000 00 0000 110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</si>
  <si>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</si>
  <si>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</si>
  <si>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</si>
  <si>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</si>
  <si>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</si>
  <si>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</si>
  <si>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</si>
  <si>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</si>
  <si>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</si>
  <si>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</si>
  <si>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</si>
  <si>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</si>
  <si>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</si>
  <si>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</si>
  <si>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</si>
  <si>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</si>
  <si>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</t>
  </si>
  <si>
    <t>1 11 05025 05 0000 120</t>
  </si>
  <si>
    <t>Доходы от сдачи в аренду земли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</si>
  <si>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</si>
  <si>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</si>
  <si>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</si>
  <si>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</si>
  <si>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</si>
  <si>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</si>
  <si>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</si>
  <si>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</si>
  <si>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</si>
  <si>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</si>
  <si>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</si>
  <si>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</si>
  <si>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</si>
  <si>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1  14 06013 05 0000 430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</si>
  <si>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</si>
  <si>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 xml:space="preserve"> 1 16 00000 00 0000 000</t>
  </si>
  <si>
    <t>ШТРАФЫ, САНКЦИИ, ВОЗМЕЩЕНИЕ УЩЕРБА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</si>
  <si>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</si>
  <si>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</si>
  <si>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</si>
  <si>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</si>
  <si>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</si>
  <si>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</si>
  <si>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</si>
  <si>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</si>
  <si>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2 02 01001 05 0000 151</t>
  </si>
  <si>
    <t>Дотации на выравнивание бюджетной обеспеченности</t>
  </si>
  <si>
    <t>2 02 01003 05 0000 151</t>
  </si>
  <si>
    <t>Дотации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</si>
  <si>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</si>
  <si>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</t>
  </si>
  <si>
    <t>2 02 02999 05 0000 151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</si>
  <si>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</si>
  <si>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</si>
  <si>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</si>
  <si>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</si>
  <si>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</si>
  <si>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</si>
  <si>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</si>
  <si>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на оплату жилищно-коммунальных услуг отдельным категориям граждан</t>
  </si>
  <si>
    <t>2 02 03024 05 0000 151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</si>
  <si>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</si>
  <si>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</si>
  <si>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</si>
  <si>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</si>
  <si>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</si>
  <si>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</si>
  <si>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2 02 03015 05 0000 151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</si>
  <si>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</si>
  <si>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2 02 03029 05 0000 151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</si>
  <si>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</si>
  <si>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</si>
  <si>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</si>
  <si>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</si>
  <si>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</si>
  <si>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2 02 03022 05 0000 151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</si>
  <si>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</si>
  <si>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РТ " О погребении и похоронном деле в РТ"</t>
  </si>
  <si>
    <t>2 02 03122 05 0000 151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</si>
  <si>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</si>
  <si>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2 02 04000 00 0000 000</t>
  </si>
  <si>
    <t>Иные межбюджетные трансферты</t>
  </si>
  <si>
    <t>2 02 04052 05 0000 151</t>
  </si>
  <si>
    <t>Межбюджетные трансферты на комплектование книжных фондов</t>
  </si>
  <si>
    <t>2 02 04014 05 0000 151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</si>
  <si>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</si>
  <si>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ИТОГО ДОХОДОВ </t>
  </si>
  <si>
    <t>Приложение 8</t>
  </si>
  <si>
    <t>(тыс.рублей)</t>
  </si>
  <si>
    <t>Наименование</t>
  </si>
  <si>
    <t>РЗ</t>
  </si>
  <si>
    <t>ПР</t>
  </si>
  <si>
    <t>ЦСР</t>
  </si>
  <si>
    <t>ВР</t>
  </si>
  <si>
    <t>Уточненный бюджет</t>
  </si>
  <si>
    <t>В С Е Г О</t>
  </si>
  <si>
    <t xml:space="preserve">Программные расходы </t>
  </si>
  <si>
    <t>МП "Безопасность в Тес-Хемском кожууне"</t>
  </si>
  <si>
    <t>03</t>
  </si>
  <si>
    <t>ПМП " Предупреждение и ликвидация последствий чрезвычайных ситуаций, реализация мер пожарной безопасности</t>
  </si>
  <si>
    <t>522 54 00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</si>
  <si>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</si>
  <si>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</si>
  <si>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</si>
  <si>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МП " Создание условий для устойчивого экономического развития"</t>
  </si>
  <si>
    <t>04</t>
  </si>
  <si>
    <t>О0</t>
  </si>
  <si>
    <t>02 0 0000</t>
  </si>
  <si>
    <t xml:space="preserve">   </t>
  </si>
  <si>
    <t>05</t>
  </si>
  <si>
    <t>ПМП "Устойчивое развитие сельских территорий муниципального района " Тес-Хемский кожуун Республики Тыва" на 2014-2017 годы и на период до 2020 года"</t>
  </si>
  <si>
    <t>022 72 00</t>
  </si>
  <si>
    <t>Социальное обеспечение и иные выплаты населению</t>
  </si>
  <si>
    <t>Иные выплаты населению</t>
  </si>
  <si>
    <t>12</t>
  </si>
  <si>
    <t>МП "Содержание и развитие муниципального хозяйства Тес-Хемского кожууна Республики Тыва на 2015-2017 годы"</t>
  </si>
  <si>
    <t>О5</t>
  </si>
  <si>
    <t>О3</t>
  </si>
  <si>
    <t>042 74 00</t>
  </si>
  <si>
    <t>Муниципальная программа " Развитие образования и воспитание в Тес-Хемском кожууне 2015-2017 г.г."</t>
  </si>
  <si>
    <t>07</t>
  </si>
  <si>
    <t>ПМП " Развитие дошкольного образования"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</si>
  <si>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</si>
  <si>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</si>
  <si>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</si>
  <si>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</si>
  <si>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</si>
  <si>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</si>
  <si>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</si>
  <si>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</si>
  <si>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</si>
  <si>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</si>
  <si>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</si>
  <si>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ПМП " Развитие общего образования"</t>
  </si>
  <si>
    <t>02</t>
  </si>
  <si>
    <t>Школы - детские сады, школы начальные, неполные средние и средние</t>
  </si>
  <si>
    <t>Обеспечение деятельности подведомственных учреждений</t>
  </si>
  <si>
    <t>ПМП " Дополнительное образование и воспитание детей"</t>
  </si>
  <si>
    <t>053 75 00</t>
  </si>
  <si>
    <t>ПМП " Отдых и оздоровление детей"</t>
  </si>
  <si>
    <t>052 75 00</t>
  </si>
  <si>
    <t>Мероприятия по проведению оздоровительной кампании детей</t>
  </si>
  <si>
    <t>Оздоровление детей</t>
  </si>
  <si>
    <t>МП " Развитие культуры Тес-Хемского кожууна на 2015-2016 годы"</t>
  </si>
  <si>
    <t>08</t>
  </si>
  <si>
    <t>01</t>
  </si>
  <si>
    <t>06 0 0000</t>
  </si>
  <si>
    <t>ПМП " Организация досуга и предоставление услуг организаций культуры"</t>
  </si>
  <si>
    <t>061 76 00</t>
  </si>
  <si>
    <t>ПМП " Библиотечное обслуживание населения"</t>
  </si>
  <si>
    <t>062 76 00</t>
  </si>
  <si>
    <t>Развитие физической культуры и спорта в Тес-Хемском кожууне на 2015-2016 годы</t>
  </si>
  <si>
    <t>11</t>
  </si>
  <si>
    <t>070 77 00</t>
  </si>
  <si>
    <t>200</t>
  </si>
  <si>
    <t>240</t>
  </si>
  <si>
    <t>244</t>
  </si>
  <si>
    <t>Непрограммные направления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</si>
  <si>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</si>
  <si>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</si>
  <si>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       </t>
  </si>
  <si>
    <t>Председатель администрации муниципального района</t>
  </si>
  <si>
    <t>785 00 00</t>
  </si>
  <si>
    <t>Фонд оплаты труда государственных (муниципальных) органов и взносы по обязательному социальному страхованию</t>
  </si>
  <si>
    <t>785 00 11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</si>
  <si>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</si>
  <si>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</si>
  <si>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</si>
  <si>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</si>
  <si>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</si>
  <si>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</si>
  <si>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</si>
  <si>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795 00 00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</si>
  <si>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</si>
  <si>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795 00 11</t>
  </si>
  <si>
    <t>Расходы на обеспечение фнукций представительного органа муниципального образования</t>
  </si>
  <si>
    <t>795 00 19</t>
  </si>
  <si>
    <t>Закупка товаров, работ, услуг в сфере информационно-коммуникационных услуг</t>
  </si>
  <si>
    <t>Глава муниципального образования</t>
  </si>
  <si>
    <t>796 00 00</t>
  </si>
  <si>
    <t>796 00 11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</si>
  <si>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</si>
  <si>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исполнительного органа муниципального образования</t>
  </si>
  <si>
    <t>786 00 00</t>
  </si>
  <si>
    <t>786 00 11</t>
  </si>
  <si>
    <t>Иные выплаты персоналу, за исключением фонда оплаты труда</t>
  </si>
  <si>
    <t>122</t>
  </si>
  <si>
    <t>Расходы на обеспечение функций исполнительного органа муниципального образования</t>
  </si>
  <si>
    <t>786 00 19</t>
  </si>
  <si>
    <t>242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</si>
  <si>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</si>
  <si>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</si>
  <si>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</si>
  <si>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</si>
  <si>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</si>
  <si>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</si>
  <si>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</si>
  <si>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</si>
  <si>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</si>
  <si>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</t>
  </si>
  <si>
    <t>798 00 00</t>
  </si>
  <si>
    <t>798 00 11</t>
  </si>
  <si>
    <t>Расходы на обеспечение функций контрольно-счетного органа муниципального образования</t>
  </si>
  <si>
    <t>798 00 19</t>
  </si>
  <si>
    <t>Финансовый орган муниципального образования</t>
  </si>
  <si>
    <t>804 00 00</t>
  </si>
  <si>
    <t>804 00 11</t>
  </si>
  <si>
    <t>Расходы на обеспечение функций финансового органа муниципального образования</t>
  </si>
  <si>
    <t>804 00 19</t>
  </si>
  <si>
    <t>852</t>
  </si>
  <si>
    <t>Обеспечение выборов и референдумов</t>
  </si>
  <si>
    <t>Проведение выборов и референдумов</t>
  </si>
  <si>
    <t>945 00 00</t>
  </si>
  <si>
    <t>945 00 19</t>
  </si>
  <si>
    <t>Резервные фонды</t>
  </si>
  <si>
    <t>975 04 00</t>
  </si>
  <si>
    <t xml:space="preserve">Резервный фонд исполнительного органа </t>
  </si>
  <si>
    <t>Резервные средства</t>
  </si>
  <si>
    <t>870</t>
  </si>
  <si>
    <t>Другие общегосударственные вопросы</t>
  </si>
  <si>
    <t>Иные безвозмездные и безвозвратные перечисления</t>
  </si>
  <si>
    <t xml:space="preserve">970 56 05 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</si>
  <si>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</si>
  <si>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</si>
  <si>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</si>
  <si>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</si>
  <si>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062 76 13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</si>
  <si>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</si>
  <si>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Учреждения по обеспечению хозяйственного обслуживания</t>
  </si>
  <si>
    <t xml:space="preserve">787 00 11 </t>
  </si>
  <si>
    <t>Расходы на выплаты персоналу казенных учреждений</t>
  </si>
  <si>
    <t>Национальная оборона</t>
  </si>
  <si>
    <t xml:space="preserve">  </t>
  </si>
  <si>
    <t>Мобилизационная и вневойсковая подготовка</t>
  </si>
  <si>
    <t>999 51 18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</si>
  <si>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</si>
  <si>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воинского учета</t>
  </si>
  <si>
    <t>500</t>
  </si>
  <si>
    <t>Субвенции</t>
  </si>
  <si>
    <t>530</t>
  </si>
  <si>
    <t>Национальная безопасность и правоохранительная деятельность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</si>
  <si>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</si>
  <si>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</si>
  <si>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Мероприятия по предупреждению и ликвидации последствий чрезвычайных ситуаций и стихийных бедствий</t>
  </si>
  <si>
    <t>091 70 16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</si>
  <si>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</si>
  <si>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</si>
  <si>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Сельское хозяйство и рыболовство</t>
  </si>
  <si>
    <t>Расходы на выплаты персоналу муниципальных органов</t>
  </si>
  <si>
    <t>788 00 00</t>
  </si>
  <si>
    <t>788 00 11</t>
  </si>
  <si>
    <t>788 00 19</t>
  </si>
  <si>
    <t>Реализация государственных функций в области национальной экономики</t>
  </si>
  <si>
    <t>051 70 06</t>
  </si>
  <si>
    <t>Мероприятия по землеустройству и землепользования</t>
  </si>
  <si>
    <t>Дорожное хозяйство (дорожные фонды)</t>
  </si>
  <si>
    <t>Реконструкция и ремонт муниципальной дороги</t>
  </si>
  <si>
    <t>075 55 05</t>
  </si>
  <si>
    <t>Другие вопросы в области национальной экономики</t>
  </si>
  <si>
    <t>Бюджетные инвестиции</t>
  </si>
  <si>
    <t>071 77 73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</si>
  <si>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</si>
  <si>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</si>
  <si>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Образование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</si>
  <si>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</si>
  <si>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</si>
  <si>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877 78 00</t>
  </si>
  <si>
    <t>Переподготовка и повышение квалификации кадров</t>
  </si>
  <si>
    <t>Другие вопросы в области образования</t>
  </si>
  <si>
    <t>09</t>
  </si>
  <si>
    <t>877 79 00</t>
  </si>
  <si>
    <t>877 79 11</t>
  </si>
  <si>
    <t>Образование и организация деятельности комиссий по делам несовершеннолетних</t>
  </si>
  <si>
    <t>062 76 10</t>
  </si>
  <si>
    <t>Мероприятия в области поддержки молодых талантов</t>
  </si>
  <si>
    <t>014 72 50</t>
  </si>
  <si>
    <t xml:space="preserve">Проведение культурно-массовых и спортивных мероприятий </t>
  </si>
  <si>
    <t>014 70 20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</si>
  <si>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</si>
  <si>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877 79 59</t>
  </si>
  <si>
    <t>Культура и кинематография</t>
  </si>
  <si>
    <t xml:space="preserve">Культура </t>
  </si>
  <si>
    <t>Комплектование книжных фондов библиотек</t>
  </si>
  <si>
    <t>031 71 44</t>
  </si>
  <si>
    <t>Другие вопросы в области культуры, кинематографии</t>
  </si>
  <si>
    <t>877 02 11</t>
  </si>
  <si>
    <t>877 45 59</t>
  </si>
  <si>
    <t>Социальная политика</t>
  </si>
  <si>
    <t>10</t>
  </si>
  <si>
    <t>Социальное обеспечение населения</t>
  </si>
  <si>
    <t>Федеральный закон от 12 января 1996 г. № 8-ФЗ "О погребении и похоронном деле"</t>
  </si>
  <si>
    <t>Публичные нормативные социальные выплаты гражданам</t>
  </si>
  <si>
    <t>Пособия, компенсации, меры социальной поддержки населения по публичным нормативным обязательствам</t>
  </si>
  <si>
    <t>Оплата жилищно-коммунальных услуг отдельным категориям граждан</t>
  </si>
  <si>
    <t>042 52 50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</si>
  <si>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</si>
  <si>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</si>
  <si>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</si>
  <si>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</si>
  <si>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>041 53 80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</si>
  <si>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</si>
  <si>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</si>
  <si>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011 56 09</t>
  </si>
  <si>
    <t>Меры социальной поддержки населения по публичным нормативным обязательствам</t>
  </si>
  <si>
    <t>Другие вопросы в области социальной политики</t>
  </si>
  <si>
    <t>867 04 00</t>
  </si>
  <si>
    <t>867 04 11</t>
  </si>
  <si>
    <t>Расходы на обеспечение функций органов местного самоуправления</t>
  </si>
  <si>
    <t>867 04 19</t>
  </si>
  <si>
    <t>Реализация государственных функций в области социальной политики</t>
  </si>
  <si>
    <t>043 76 04</t>
  </si>
  <si>
    <t>Средства массовой информации</t>
  </si>
  <si>
    <t>Периодическая печать и издательства</t>
  </si>
  <si>
    <t>091 75 60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</si>
  <si>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</si>
  <si>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</si>
  <si>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</si>
  <si>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</si>
  <si>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</si>
  <si>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092 70 03</t>
  </si>
  <si>
    <t xml:space="preserve">Процентные платежи по государственному долгу </t>
  </si>
  <si>
    <t>Обслуживание государственного (муниципального) долга</t>
  </si>
  <si>
    <t>700</t>
  </si>
  <si>
    <t>Обслуживание государственного (муниципального) долга Республики Тыва</t>
  </si>
  <si>
    <t>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</si>
  <si>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</si>
  <si>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</si>
  <si>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</si>
  <si>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обеспечености</t>
  </si>
  <si>
    <t>092 70 01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</si>
  <si>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</si>
  <si>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</si>
  <si>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Приложение 12</t>
  </si>
  <si>
    <t xml:space="preserve">на 2015 год и на плановый период 2016 и 2017 годов" </t>
  </si>
  <si>
    <t>Мин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</si>
  <si>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</si>
  <si>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</si>
  <si>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</si>
  <si>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Резервный фонд исполнительного органа государственной власти Республики Тыва</t>
  </si>
  <si>
    <t>Жилищно-коммунальное хозяйство</t>
  </si>
  <si>
    <t>Физическая культура и спорт</t>
  </si>
  <si>
    <t>Финансовое управление администрации Тес-Хемского кожууна</t>
  </si>
  <si>
    <t>970 56 05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</si>
  <si>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</si>
  <si>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</si>
  <si>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</si>
  <si>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Культура</t>
  </si>
  <si>
    <t>Приложение 14</t>
  </si>
  <si>
    <t>Муниципальная программа</t>
  </si>
  <si>
    <t xml:space="preserve"> "Безопасность в Тес-Хемском кожууне на 2015-2017 годы"</t>
  </si>
  <si>
    <t xml:space="preserve"> " Устойчивое развитие сельских территорий муниципального района "Тес-Хемский кожуун Республики Тыва" на 2014-2017 годы и на период до 2020 года""</t>
  </si>
  <si>
    <t xml:space="preserve"> "Содержание и развитие муниципального хозяйства Тес-Хемского кожууна Республики Тыва на 2015-2017 годы"</t>
  </si>
  <si>
    <t xml:space="preserve">Муниципальная программа </t>
  </si>
  <si>
    <t>Муниципальная программа " Развитие образования на 2014-2020 годы 2015-2017 г.г."</t>
  </si>
  <si>
    <t xml:space="preserve"> " Развитие культуры Тес-Хемского кожууна на 2015-2016 годы"</t>
  </si>
  <si>
    <t>Приложение 16</t>
  </si>
  <si>
    <t xml:space="preserve"> на 2015 год и на плановый период 2016 и 2017 годов"</t>
  </si>
  <si>
    <t>Таблица 1</t>
  </si>
  <si>
    <t>№ п/п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</si>
  <si>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</si>
  <si>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</si>
  <si>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</si>
  <si>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</si>
  <si>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</si>
  <si>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</si>
  <si>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</si>
  <si>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</si>
  <si>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Таблица  4</t>
  </si>
  <si>
    <t>приложения 16</t>
  </si>
  <si>
    <t>№</t>
  </si>
  <si>
    <t>Наименование ОМСУ, где нет военного комиссариата</t>
  </si>
  <si>
    <t>Тес-Хемский район</t>
  </si>
  <si>
    <t>Исполнение</t>
  </si>
  <si>
    <t>% исполнения</t>
  </si>
  <si>
    <t xml:space="preserve">к Решению Хурала представителей </t>
  </si>
  <si>
    <t>об исполнении "О кожуунном бюджете муниципального района "Тес-Хемский кожуун РТ"</t>
  </si>
  <si>
    <t xml:space="preserve">к Решению Хурала представителей                            </t>
  </si>
  <si>
    <t>об исполнении " О кожуунном бюджете муниципального района "Тес-Хемский кожуун РТ"</t>
  </si>
  <si>
    <t>042 76 12</t>
  </si>
  <si>
    <t>042 76 03</t>
  </si>
  <si>
    <t>041 76 07</t>
  </si>
  <si>
    <t>042 76 06</t>
  </si>
  <si>
    <t xml:space="preserve">к Решению Хурала представителей  </t>
  </si>
  <si>
    <t xml:space="preserve">ИСПОЛНЕНИЯ ВЕДОМСТВЕННЫХ СТРУКТУР РАСХОДОВ </t>
  </si>
  <si>
    <t>к Решению Хурала представителей</t>
  </si>
  <si>
    <t>ИСПОЛНЕНИЕ</t>
  </si>
  <si>
    <t>060 00 00</t>
  </si>
  <si>
    <t>"Развитие физической культуры и спорта в Тес-Хемском кожууне" на 2015-2016 годы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</si>
  <si>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</si>
  <si>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 xml:space="preserve">2 02 04041 05 0000 151 </t>
  </si>
  <si>
    <t>Межбюджетные трансферты передаваемые для подключения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</si>
  <si>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Невыясненные поступления, зачисляемые в бюджеты муниципальных районов</t>
  </si>
  <si>
    <t>11701050050000180</t>
  </si>
  <si>
    <t>241 42 25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</si>
  <si>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</t>
  </si>
  <si>
    <t>Выполнение других обязательств государства</t>
  </si>
  <si>
    <t>092 03 00</t>
  </si>
  <si>
    <t>Субсидии на выполнение мероприятий государственной программы РТ "доступная среда на 2014-2015 годы" по формированию сети общеобразовательных организаций, в которых созданы условия для инклюзивного образования детей-инвалидов</t>
  </si>
  <si>
    <t>Денежные взыскания (штрафы) за нарушение законодательства</t>
  </si>
  <si>
    <t>051 76 02</t>
  </si>
  <si>
    <t>000 00 00</t>
  </si>
  <si>
    <t>052 76 02</t>
  </si>
  <si>
    <t>052 75 04</t>
  </si>
  <si>
    <t>522 51 00</t>
  </si>
  <si>
    <t>790 75 03</t>
  </si>
  <si>
    <t>Пенсионное обеспечение</t>
  </si>
  <si>
    <t>Социальная помощь</t>
  </si>
  <si>
    <t>505 00 00</t>
  </si>
  <si>
    <t>Федеральный закон от 15 декабря 2001 года № 166-ФЗ "О государственном пенсионном обеспечении в Российской Федерации"</t>
  </si>
  <si>
    <t>505 14 00</t>
  </si>
  <si>
    <t>Выплата пенсий по государственному пенсионному обеспечению</t>
  </si>
  <si>
    <t>505 14 01</t>
  </si>
  <si>
    <t>300</t>
  </si>
  <si>
    <t>310</t>
  </si>
  <si>
    <t>050 00 00</t>
  </si>
  <si>
    <t xml:space="preserve"> ИСПОЛНЕНИЯ ПОСТУПЛЕНИЯ ДОХОДОВ, В ТОМ ЧИСЛЕ БЕЗВОЗМЕЗДНЫЕ ПОСТУПЛЕНИЯ, ПОЛУЧАЕМЫЕ ИЗ РЕСПУБЛИКАНСКОГО БЮДЖЕТА                                                                                                       на 2015 год</t>
  </si>
  <si>
    <t>Субсидии на выполнение мероприятий государственной программы РТ "доступная среда на 2014-2015 годы" по формированию сети общеобразовательных организаций, в которых созданы условия для инклюзивного образования детей-ингвалидов</t>
  </si>
  <si>
    <t>Субсидии на мероприятия государственной программы РФ "Доступная среда" на 2011-2015 гг.</t>
  </si>
  <si>
    <t>241 50 27</t>
  </si>
  <si>
    <t>241 75 12</t>
  </si>
  <si>
    <t>Исполнение судебных актов</t>
  </si>
  <si>
    <t>Исполнение судебных актов по возмещению вреда, причиненного в результате незаконных действий</t>
  </si>
  <si>
    <t>ИСПОЛНЕНИЯ БЮДЖЕТНЫХ АССИГНОВАНИЙ ПО РАЗДЕЛАМ, ПОДРАЗДЕЛАМ, ЦЕЛЕВЫМ СТАТЬЯМ И ГРУППАМ ВИДОВ РАСХОДОВ КЛАССИФИКАЦИИ РАСХОДОВ КОЖУУННОГО БЮДЖЕТА                                                       на 2015 год</t>
  </si>
  <si>
    <t>на 2015 год субвенций на осуществление первичного воинского учета на территориях, где отсутствуют военные комиссариаты</t>
  </si>
  <si>
    <t xml:space="preserve"> на 2015 год дотаций на выравнивание бюджетной обеспеченности бюджетам сельских поселенияй</t>
  </si>
  <si>
    <t xml:space="preserve">кожуунных целевых программ муниципального района "Тес-Хемский кожуун Республики Тыва"  за 2015 год </t>
  </si>
  <si>
    <t>Распределено по ППРТ</t>
  </si>
  <si>
    <t>Основание</t>
  </si>
  <si>
    <t>Кому направлено</t>
  </si>
  <si>
    <t>Наименование мероприятий</t>
  </si>
  <si>
    <t>Профинансировано</t>
  </si>
  <si>
    <t>Администрация кожууна</t>
  </si>
  <si>
    <t>ВСЕГО</t>
  </si>
  <si>
    <t>Резервного фонда Администрации муниципального района "Тес-Хемский кожуун Республики Тыва" за 2015 год</t>
  </si>
  <si>
    <t>приложения 1</t>
  </si>
  <si>
    <t xml:space="preserve">источников внутреннего финансирования дефицита </t>
  </si>
  <si>
    <t>Код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</si>
  <si>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</si>
  <si>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</si>
  <si>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</si>
  <si>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</si>
  <si>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</si>
  <si>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</si>
  <si>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01 03 01 00 05 0000 710</t>
  </si>
  <si>
    <t>01 05 00 00 00 0000 000</t>
  </si>
  <si>
    <t>Изменение остатков средств на счетах по учету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</si>
  <si>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</si>
  <si>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</si>
  <si>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</si>
  <si>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</si>
  <si>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Всего</t>
  </si>
  <si>
    <t>кожуунного бюджета муниципального района "Тес-Хемский кожуун Республики Тыва"                                                                                        за  2015 год</t>
  </si>
  <si>
    <t>Наименование ОМСУ</t>
  </si>
  <si>
    <t>Уточ.план</t>
  </si>
  <si>
    <t>% исп.</t>
  </si>
  <si>
    <t>Всего по сельским поселениям</t>
  </si>
  <si>
    <t>Администрация сумона Самагалтай</t>
  </si>
  <si>
    <t xml:space="preserve">на 2015 год субвенций на осуществление государственных полномочий по установлению запрета на розничную продажу алкогольной продукции </t>
  </si>
  <si>
    <t>таблица 5</t>
  </si>
  <si>
    <t>Приложение 10</t>
  </si>
  <si>
    <t xml:space="preserve">к  Решению Хурала представителей </t>
  </si>
  <si>
    <t xml:space="preserve">бюджетных ассигнований на исполнение публичных нормативных обязательств на 2015 год 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</si>
  <si>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</si>
  <si>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</si>
  <si>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</si>
  <si>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</si>
  <si>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</si>
  <si>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</si>
  <si>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</si>
  <si>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</si>
  <si>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</si>
  <si>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</si>
  <si>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</si>
  <si>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</si>
  <si>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</si>
  <si>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</si>
  <si>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</si>
  <si>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313</t>
  </si>
  <si>
    <t>Субвенции на реализацию Закона Республики Т ыва"О погребении и похороннем деле в Республике Тыва"</t>
  </si>
  <si>
    <t>04 2 5250</t>
  </si>
  <si>
    <t>Обеспечение мер социальной поддержки ветеранов труда и труженников тыла</t>
  </si>
  <si>
    <t>04 1 5380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</si>
  <si>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</si>
  <si>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Финансовое управление</t>
  </si>
  <si>
    <t>01 1 5609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</si>
  <si>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</si>
  <si>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об исполнении "О кожуунном бюджете муниципального района</t>
  </si>
  <si>
    <t>04 2 7612</t>
  </si>
  <si>
    <t>04 2 7603</t>
  </si>
  <si>
    <t>04 1 7607</t>
  </si>
  <si>
    <t>04 2 7606</t>
  </si>
  <si>
    <t xml:space="preserve"> ПОКАЗАТЕЛИ </t>
  </si>
  <si>
    <t xml:space="preserve">Уточненный план </t>
  </si>
  <si>
    <t xml:space="preserve">Исполнение </t>
  </si>
  <si>
    <t>ДОХОДЫ</t>
  </si>
  <si>
    <t>НАЛОГОВЫЕ ДОХОДЫ</t>
  </si>
  <si>
    <t>Налоги на прибыль,доходы</t>
  </si>
  <si>
    <t>Налоги на совокупный доход</t>
  </si>
  <si>
    <t>Налог, взимаемый  в связи с применением патентной системы налогообложения</t>
  </si>
  <si>
    <t>Налог на имущество</t>
  </si>
  <si>
    <t>Налог на имущество физических лиц</t>
  </si>
  <si>
    <t>Земельный налог</t>
  </si>
  <si>
    <t>НЕНАЛОГОВЫЕ ДОХОДЫ</t>
  </si>
  <si>
    <t>Доходы от сдачи в аренду земли находящихся в муниципальной собственности</t>
  </si>
  <si>
    <t>Доходы, получаемые в виде арендной платы либо иной платы 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</si>
  <si>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ПРОЧИЕ НЕНАЛОГОВЫЕ ДОХОДЫ</t>
  </si>
  <si>
    <t>Невыясненные доходы</t>
  </si>
  <si>
    <t>Прочие неналоговые доходы бюджетов поселений</t>
  </si>
  <si>
    <t>Дотации на поддержку мер по обеспеченеию сбалансированности бюджетов муниципальных районов на 2014-2016 годы</t>
  </si>
  <si>
    <t>Прочие субсидии</t>
  </si>
  <si>
    <t>Субвенции бюджетам  муниципальных районов на обеспечение мер социальной поддержки ветеранов труда и труженников тыла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</si>
  <si>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         
Чыргаланды 71,5
Берт-Даг 67,4
Кызыл-Чыраа 60,5
У-Шынаа 43,9
О-Шынаа 64,4
Шуурмак 46,7
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</si>
  <si>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</si>
  <si>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компенсацию части родительской платы зап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</si>
  <si>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ежемесячного пособия по уходу за ребенком до полутора лет неработающим гражданам и единовременного пособия при рождении ребенка неработающим гражданам.</t>
  </si>
  <si>
    <t>Субвенции на осуществление государственных полномочий по установлению запрета на розничную продажу алкогольной продукции в Республики Тыва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</si>
  <si>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</si>
  <si>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заключенным соглашением</t>
  </si>
  <si>
    <t>Доходы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</si>
  <si>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</si>
  <si>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</si>
  <si>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</si>
  <si>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</si>
  <si>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</si>
  <si>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</si>
  <si>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надзора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</si>
  <si>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</si>
  <si>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</si>
  <si>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</si>
  <si>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</si>
  <si>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</si>
  <si>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</si>
  <si>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</si>
  <si>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</si>
  <si>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</si>
  <si>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</si>
  <si>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</si>
  <si>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</si>
  <si>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</si>
  <si>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</si>
  <si>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</si>
  <si>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 И КИНЕМАТОГРАФИЯ</t>
  </si>
  <si>
    <t>Другие вопросы в области культуры и кинематографии</t>
  </si>
  <si>
    <t>Кинематография</t>
  </si>
  <si>
    <t>СОЦИАЛЬНАЯ ПОЛИТИКА</t>
  </si>
  <si>
    <t>ФИЗИЧЕСКАЯ КУЛЬТУРА И СПОРТ</t>
  </si>
  <si>
    <t xml:space="preserve">Физическая культура </t>
  </si>
  <si>
    <t>Массовый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</si>
  <si>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</si>
  <si>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</si>
  <si>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</si>
  <si>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</si>
  <si>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ИСПОЛНЕНИЕ КОНСОЛИДИРОВАННОГО БЮДЖЕТА                                                                                                                                 муниципального района "Тес-Хемский кожуун Республики Тыва"                                                                                                                                                                                          за   2015 год</t>
  </si>
  <si>
    <t>Земельный налог с организаций</t>
  </si>
  <si>
    <t>Земельный налог с физических лиц</t>
  </si>
  <si>
    <t>КОЖУУННОГО БЮДЖЕТА на 2015 год</t>
  </si>
  <si>
    <t>242 50 27</t>
  </si>
  <si>
    <t>243 50 27</t>
  </si>
  <si>
    <t>Постановление  Администрации  № 210                  от 18.03.05.2015г.</t>
  </si>
  <si>
    <t>Постановление  Администрации  № 401                  от 09.06.2015г.</t>
  </si>
  <si>
    <t>О выделении финансовых средств для камерной обработки</t>
  </si>
  <si>
    <t>Кунгаа А.О.</t>
  </si>
  <si>
    <t>Постановление Администрации №  434                  от 08.07.2015 г.</t>
  </si>
  <si>
    <t>Материальная помощь</t>
  </si>
  <si>
    <t>О выделении финансовых средств на обстрел бесхозных собак и кошек</t>
  </si>
  <si>
    <t>Постановление Администрации №  115                  от 28.09.2015 г.</t>
  </si>
  <si>
    <t>Сырат О.Б.</t>
  </si>
  <si>
    <t>Обеспечение проведения выборов и референдумов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</si>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</sst>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[$-F800]dddd\,\ mmmm\ dd\,\ yyyy"/>
    <numFmt numFmtId="165" formatCode="_(* #,##0.00_);_(* \(#,##0.00\);_(* &quot;-&quot;??_);_(@_)"/>
    <numFmt numFmtId="166" formatCode="_-* #,##0.0_р_._-;\-* #,##0.0_р_._-;_-* &quot;-&quot;??_р_._-;_-@_-"/>
    <numFmt numFmtId="167" formatCode="_-* #,##0_р_._-;\-* #,##0_р_._-;_-* &quot;-&quot;??_р_._-;_-@_-"/>
    <numFmt numFmtId="168" formatCode="#,##0.0_ ;[Red]\-#,##0.0\ "/>
    <numFmt numFmtId="169" formatCode="#,##0.0"/>
    <numFmt numFmtId="170" formatCode="0.0"/>
    <numFmt numFmtId="171" formatCode="0.000"/>
    <numFmt numFmtId="172" formatCode="&quot;&quot;###,##0.00"/>
    <numFmt numFmtId="173" formatCode="0.0%"/>
    <numFmt numFmtId="174" formatCode="#,##0.0_ ;\-#,##0.0\ "/>
    <numFmt numFmtId="175" formatCode="_(* #,##0.0_);_(* \(#,##0.0\);_(* &quot;-&quot;??_);_(@_)"/>
    <numFmt numFmtId="176" formatCode="_-* #,##0.0_р_._-;\-* #,##0.0_р_._-;_-* &quot;-&quot;?_р_._-;_-@_-"/>
    <numFmt numFmtId="177" formatCode="_-* #,##0.0_р_._-;\-* #,##0.0_р_._-;_-* &quot;-&quot;_р_.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58"/>
      <name val="Times New Roman"/>
      <family val="1"/>
      <charset val="204"/>
    </font>
    <font>
      <sz val="11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43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0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0" applyFont="1" applyFill="1" applyAlignment="1">
      <alignment horizontal="right"/>
    </xf>
    <xf numFmtId="0" fontId="2" fillId="0" borderId="0" xfId="3" applyFont="1" applyFill="1"/>
    <xf numFmtId="164" fontId="2" fillId="0" borderId="0" xfId="3" applyNumberFormat="1" applyFont="1" applyFill="1"/>
    <xf numFmtId="0" fontId="4" fillId="0" borderId="0" xfId="1" applyFont="1" applyFill="1" applyAlignment="1">
      <alignment horizontal="right"/>
    </xf>
    <xf numFmtId="0" fontId="5" fillId="0" borderId="0" xfId="3" applyFont="1" applyFill="1"/>
    <xf numFmtId="0" fontId="2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6" fillId="0" borderId="0" xfId="3" applyFont="1" applyFill="1" applyAlignment="1">
      <alignment vertical="top" wrapText="1"/>
    </xf>
    <xf numFmtId="0" fontId="6" fillId="0" borderId="0" xfId="3" applyFont="1" applyFill="1"/>
    <xf numFmtId="0" fontId="7" fillId="0" borderId="0" xfId="3" applyFont="1" applyFill="1" applyBorder="1" applyAlignment="1">
      <alignment horizontal="center" vertical="top" wrapText="1"/>
    </xf>
    <xf numFmtId="0" fontId="5" fillId="0" borderId="0" xfId="3" applyFont="1" applyFill="1" applyAlignment="1">
      <alignment vertical="top" wrapText="1"/>
    </xf>
    <xf numFmtId="166" fontId="5" fillId="0" borderId="0" xfId="4" applyNumberFormat="1" applyFont="1" applyFill="1" applyBorder="1" applyAlignment="1">
      <alignment horizontal="center" vertical="center" wrapText="1"/>
    </xf>
    <xf numFmtId="167" fontId="5" fillId="0" borderId="0" xfId="4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top" wrapText="1"/>
    </xf>
    <xf numFmtId="0" fontId="2" fillId="0" borderId="0" xfId="3" applyFont="1" applyFill="1" applyAlignment="1">
      <alignment vertical="top" wrapText="1"/>
    </xf>
    <xf numFmtId="167" fontId="2" fillId="0" borderId="0" xfId="4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vertical="top" wrapText="1"/>
    </xf>
    <xf numFmtId="167" fontId="9" fillId="0" borderId="0" xfId="4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top" wrapText="1"/>
    </xf>
    <xf numFmtId="167" fontId="10" fillId="0" borderId="0" xfId="4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2" fillId="0" borderId="0" xfId="1" applyFont="1" applyFill="1" applyAlignment="1">
      <alignment horizontal="center" vertical="top" wrapText="1"/>
    </xf>
    <xf numFmtId="0" fontId="2" fillId="0" borderId="0" xfId="3" applyFont="1" applyFill="1" applyAlignment="1">
      <alignment horizontal="left" wrapText="1"/>
    </xf>
    <xf numFmtId="0" fontId="9" fillId="0" borderId="0" xfId="1" applyFont="1" applyFill="1" applyAlignment="1">
      <alignment horizontal="justify" vertical="top" wrapText="1"/>
    </xf>
    <xf numFmtId="168" fontId="5" fillId="0" borderId="0" xfId="1" applyNumberFormat="1" applyFont="1" applyFill="1" applyAlignment="1">
      <alignment horizontal="right" vertical="center"/>
    </xf>
    <xf numFmtId="168" fontId="2" fillId="0" borderId="0" xfId="1" applyNumberFormat="1" applyFont="1" applyFill="1" applyAlignment="1">
      <alignment horizontal="right" vertical="center"/>
    </xf>
    <xf numFmtId="0" fontId="13" fillId="0" borderId="0" xfId="3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168" fontId="15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2" fillId="0" borderId="0" xfId="1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justify" vertical="top" wrapText="1"/>
    </xf>
    <xf numFmtId="0" fontId="2" fillId="0" borderId="0" xfId="3" applyFont="1" applyFill="1" applyAlignment="1">
      <alignment horizontal="justify"/>
    </xf>
    <xf numFmtId="168" fontId="2" fillId="0" borderId="0" xfId="3" applyNumberFormat="1" applyFont="1" applyFill="1"/>
    <xf numFmtId="0" fontId="0" fillId="0" borderId="0" xfId="0" applyAlignment="1">
      <alignment horizontal="right"/>
    </xf>
    <xf numFmtId="0" fontId="16" fillId="0" borderId="3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169" fontId="19" fillId="0" borderId="0" xfId="0" applyNumberFormat="1" applyFont="1"/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169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23" fillId="0" borderId="0" xfId="0" applyNumberFormat="1" applyFont="1" applyFill="1" applyBorder="1" applyAlignment="1">
      <alignment horizontal="left" vertical="center" wrapText="1"/>
    </xf>
    <xf numFmtId="169" fontId="25" fillId="0" borderId="0" xfId="0" applyNumberFormat="1" applyFont="1" applyFill="1" applyBorder="1" applyAlignment="1">
      <alignment horizontal="right" vertical="center" wrapText="1"/>
    </xf>
    <xf numFmtId="169" fontId="20" fillId="2" borderId="0" xfId="0" applyNumberFormat="1" applyFont="1" applyFill="1" applyBorder="1" applyAlignment="1">
      <alignment horizontal="right" vertical="center" wrapText="1"/>
    </xf>
    <xf numFmtId="169" fontId="16" fillId="2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wrapText="1" shrinkToFi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vertical="center" wrapText="1" shrinkToFit="1"/>
    </xf>
    <xf numFmtId="0" fontId="27" fillId="0" borderId="0" xfId="0" applyFont="1" applyAlignment="1">
      <alignment horizontal="center" wrapText="1" shrinkToFit="1"/>
    </xf>
    <xf numFmtId="0" fontId="27" fillId="0" borderId="0" xfId="0" applyFont="1"/>
    <xf numFmtId="0" fontId="29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/>
    <xf numFmtId="0" fontId="29" fillId="0" borderId="0" xfId="0" applyFont="1" applyAlignment="1">
      <alignment wrapText="1" shrinkToFit="1"/>
    </xf>
    <xf numFmtId="0" fontId="29" fillId="0" borderId="0" xfId="0" applyFont="1"/>
    <xf numFmtId="49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49" fontId="16" fillId="0" borderId="0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Alignment="1">
      <alignment horizontal="right"/>
    </xf>
    <xf numFmtId="0" fontId="20" fillId="0" borderId="0" xfId="0" applyFont="1"/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4" fillId="0" borderId="0" xfId="2" applyFont="1"/>
    <xf numFmtId="0" fontId="4" fillId="0" borderId="0" xfId="0" applyFont="1"/>
    <xf numFmtId="0" fontId="3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/>
    <xf numFmtId="16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/>
    <xf numFmtId="169" fontId="4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30" fillId="0" borderId="6" xfId="0" applyFont="1" applyBorder="1" applyAlignment="1"/>
    <xf numFmtId="169" fontId="30" fillId="0" borderId="14" xfId="0" applyNumberFormat="1" applyFont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3" fillId="0" borderId="0" xfId="6"/>
    <xf numFmtId="0" fontId="4" fillId="0" borderId="0" xfId="6" applyFont="1" applyFill="1" applyAlignment="1">
      <alignment horizontal="right"/>
    </xf>
    <xf numFmtId="0" fontId="4" fillId="0" borderId="0" xfId="6" applyFont="1" applyAlignment="1">
      <alignment horizontal="right"/>
    </xf>
    <xf numFmtId="0" fontId="8" fillId="0" borderId="0" xfId="6" applyNumberFormat="1" applyFont="1" applyFill="1" applyBorder="1" applyAlignment="1" applyProtection="1">
      <alignment vertical="top"/>
    </xf>
    <xf numFmtId="0" fontId="4" fillId="0" borderId="0" xfId="6" applyNumberFormat="1" applyFont="1" applyFill="1" applyBorder="1" applyAlignment="1" applyProtection="1">
      <alignment horizontal="right" vertical="top"/>
    </xf>
    <xf numFmtId="0" fontId="30" fillId="0" borderId="11" xfId="6" applyNumberFormat="1" applyFont="1" applyFill="1" applyBorder="1" applyAlignment="1" applyProtection="1">
      <alignment horizontal="center" vertical="center" wrapText="1"/>
    </xf>
    <xf numFmtId="0" fontId="30" fillId="0" borderId="9" xfId="6" applyNumberFormat="1" applyFont="1" applyFill="1" applyBorder="1" applyAlignment="1" applyProtection="1">
      <alignment horizontal="center" vertical="center" wrapText="1"/>
    </xf>
    <xf numFmtId="0" fontId="4" fillId="0" borderId="9" xfId="6" applyNumberFormat="1" applyFont="1" applyFill="1" applyBorder="1" applyAlignment="1" applyProtection="1">
      <alignment horizontal="center" vertical="top"/>
    </xf>
    <xf numFmtId="0" fontId="30" fillId="0" borderId="9" xfId="6" applyNumberFormat="1" applyFont="1" applyFill="1" applyBorder="1" applyAlignment="1" applyProtection="1">
      <alignment horizontal="left" vertical="top" indent="1"/>
    </xf>
    <xf numFmtId="0" fontId="30" fillId="0" borderId="9" xfId="6" applyNumberFormat="1" applyFont="1" applyFill="1" applyBorder="1" applyAlignment="1" applyProtection="1">
      <alignment horizontal="left" vertical="top" wrapText="1"/>
    </xf>
    <xf numFmtId="170" fontId="30" fillId="0" borderId="9" xfId="6" applyNumberFormat="1" applyFont="1" applyFill="1" applyBorder="1" applyAlignment="1" applyProtection="1">
      <alignment horizontal="center" vertical="top"/>
    </xf>
    <xf numFmtId="0" fontId="4" fillId="0" borderId="9" xfId="6" applyNumberFormat="1" applyFont="1" applyFill="1" applyBorder="1" applyAlignment="1" applyProtection="1">
      <alignment horizontal="left" vertical="top" indent="1"/>
    </xf>
    <xf numFmtId="0" fontId="4" fillId="0" borderId="9" xfId="6" applyNumberFormat="1" applyFont="1" applyFill="1" applyBorder="1" applyAlignment="1" applyProtection="1">
      <alignment horizontal="left" vertical="top" wrapText="1"/>
    </xf>
    <xf numFmtId="0" fontId="4" fillId="0" borderId="9" xfId="6" applyNumberFormat="1" applyFont="1" applyFill="1" applyBorder="1" applyAlignment="1" applyProtection="1">
      <alignment horizontal="left" vertical="center" wrapText="1"/>
    </xf>
    <xf numFmtId="0" fontId="8" fillId="0" borderId="0" xfId="6" applyNumberFormat="1" applyFont="1" applyFill="1" applyBorder="1" applyAlignment="1" applyProtection="1">
      <alignment horizontal="center" vertical="top"/>
    </xf>
    <xf numFmtId="2" fontId="8" fillId="0" borderId="0" xfId="6" applyNumberFormat="1" applyFont="1" applyFill="1" applyBorder="1" applyAlignment="1" applyProtection="1">
      <alignment horizontal="center" vertical="top"/>
    </xf>
    <xf numFmtId="170" fontId="5" fillId="0" borderId="0" xfId="4" applyNumberFormat="1" applyFont="1" applyFill="1" applyBorder="1" applyAlignment="1">
      <alignment horizontal="center" vertical="center" wrapText="1"/>
    </xf>
    <xf numFmtId="170" fontId="2" fillId="0" borderId="0" xfId="4" applyNumberFormat="1" applyFont="1" applyFill="1" applyBorder="1" applyAlignment="1">
      <alignment horizontal="center" vertical="center" wrapText="1"/>
    </xf>
    <xf numFmtId="170" fontId="9" fillId="0" borderId="0" xfId="4" applyNumberFormat="1" applyFont="1" applyFill="1" applyBorder="1" applyAlignment="1">
      <alignment horizontal="center" vertical="center" wrapText="1"/>
    </xf>
    <xf numFmtId="170" fontId="10" fillId="0" borderId="0" xfId="4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 applyAlignment="1">
      <alignment horizontal="right" vertical="center"/>
    </xf>
    <xf numFmtId="170" fontId="15" fillId="0" borderId="0" xfId="1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26" fillId="0" borderId="0" xfId="0" applyNumberFormat="1" applyFont="1" applyAlignment="1">
      <alignment horizontal="right" vertical="center"/>
    </xf>
    <xf numFmtId="0" fontId="0" fillId="0" borderId="0" xfId="0" applyFont="1"/>
    <xf numFmtId="169" fontId="4" fillId="0" borderId="13" xfId="0" applyNumberFormat="1" applyFont="1" applyBorder="1" applyAlignment="1">
      <alignment horizontal="center" vertical="center"/>
    </xf>
    <xf numFmtId="0" fontId="33" fillId="0" borderId="9" xfId="0" applyFont="1" applyBorder="1"/>
    <xf numFmtId="0" fontId="34" fillId="0" borderId="9" xfId="0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/>
    </xf>
    <xf numFmtId="169" fontId="30" fillId="0" borderId="9" xfId="0" applyNumberFormat="1" applyFont="1" applyBorder="1" applyAlignment="1">
      <alignment horizontal="center" vertical="center"/>
    </xf>
    <xf numFmtId="169" fontId="30" fillId="0" borderId="14" xfId="0" applyNumberFormat="1" applyFont="1" applyBorder="1" applyAlignment="1">
      <alignment horizontal="center" vertical="center"/>
    </xf>
    <xf numFmtId="169" fontId="26" fillId="0" borderId="0" xfId="0" applyNumberFormat="1" applyFont="1" applyAlignment="1">
      <alignment horizontal="right"/>
    </xf>
    <xf numFmtId="169" fontId="29" fillId="0" borderId="0" xfId="0" applyNumberFormat="1" applyFont="1" applyAlignment="1">
      <alignment horizontal="right"/>
    </xf>
    <xf numFmtId="169" fontId="31" fillId="0" borderId="0" xfId="0" applyNumberFormat="1" applyFont="1" applyAlignment="1">
      <alignment horizontal="right"/>
    </xf>
    <xf numFmtId="169" fontId="36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2" fillId="0" borderId="0" xfId="3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169" fontId="26" fillId="0" borderId="0" xfId="0" applyNumberFormat="1" applyFont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Fill="1" applyBorder="1" applyAlignment="1">
      <alignment horizontal="right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169" fontId="20" fillId="0" borderId="0" xfId="0" applyNumberFormat="1" applyFont="1" applyFill="1" applyBorder="1" applyAlignment="1">
      <alignment horizontal="right" wrapText="1"/>
    </xf>
    <xf numFmtId="169" fontId="31" fillId="0" borderId="0" xfId="0" applyNumberFormat="1" applyFont="1"/>
    <xf numFmtId="0" fontId="40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9" fontId="40" fillId="0" borderId="0" xfId="0" applyNumberFormat="1" applyFont="1" applyAlignment="1">
      <alignment horizontal="right" vertical="center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NumberFormat="1" applyFont="1" applyFill="1" applyBorder="1" applyAlignment="1">
      <alignment horizontal="left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169" fontId="42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Border="1" applyAlignment="1">
      <alignment horizontal="right" vertical="center" wrapText="1"/>
    </xf>
    <xf numFmtId="169" fontId="44" fillId="0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Alignment="1">
      <alignment horizontal="right" vertical="center"/>
    </xf>
    <xf numFmtId="170" fontId="31" fillId="0" borderId="0" xfId="0" applyNumberFormat="1" applyFont="1" applyAlignment="1">
      <alignment horizontal="right" vertical="center"/>
    </xf>
    <xf numFmtId="170" fontId="26" fillId="0" borderId="0" xfId="0" applyNumberFormat="1" applyFont="1" applyAlignment="1">
      <alignment horizontal="right" vertical="center"/>
    </xf>
    <xf numFmtId="170" fontId="32" fillId="0" borderId="0" xfId="0" applyNumberFormat="1" applyFont="1" applyAlignment="1">
      <alignment horizontal="right" vertical="center"/>
    </xf>
    <xf numFmtId="170" fontId="20" fillId="0" borderId="0" xfId="0" applyNumberFormat="1" applyFont="1" applyFill="1" applyBorder="1" applyAlignment="1">
      <alignment horizontal="right" vertical="center" wrapText="1"/>
    </xf>
    <xf numFmtId="170" fontId="41" fillId="0" borderId="0" xfId="0" applyNumberFormat="1" applyFont="1"/>
    <xf numFmtId="170" fontId="40" fillId="0" borderId="0" xfId="0" applyNumberFormat="1" applyFont="1"/>
    <xf numFmtId="170" fontId="20" fillId="0" borderId="0" xfId="0" applyNumberFormat="1" applyFont="1" applyAlignment="1">
      <alignment horizontal="right"/>
    </xf>
    <xf numFmtId="170" fontId="16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Alignment="1">
      <alignment horizontal="right"/>
    </xf>
    <xf numFmtId="169" fontId="29" fillId="0" borderId="0" xfId="0" applyNumberFormat="1" applyFont="1" applyFill="1" applyBorder="1" applyAlignment="1">
      <alignment horizontal="right" wrapText="1"/>
    </xf>
    <xf numFmtId="170" fontId="29" fillId="0" borderId="0" xfId="0" applyNumberFormat="1" applyFont="1" applyFill="1" applyBorder="1" applyAlignment="1">
      <alignment horizontal="right" wrapText="1"/>
    </xf>
    <xf numFmtId="170" fontId="27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>
      <alignment horizontal="right" vertical="center" wrapText="1" shrinkToFit="1"/>
    </xf>
    <xf numFmtId="2" fontId="10" fillId="0" borderId="0" xfId="4" applyNumberFormat="1" applyFont="1" applyFill="1" applyBorder="1" applyAlignment="1">
      <alignment horizontal="center" vertical="center" wrapText="1"/>
    </xf>
    <xf numFmtId="168" fontId="45" fillId="0" borderId="0" xfId="1" applyNumberFormat="1" applyFont="1" applyFill="1" applyAlignment="1">
      <alignment horizontal="right" vertical="center"/>
    </xf>
    <xf numFmtId="0" fontId="46" fillId="0" borderId="0" xfId="1" applyFont="1" applyAlignment="1">
      <alignment horizontal="center" vertical="top"/>
    </xf>
    <xf numFmtId="0" fontId="46" fillId="0" borderId="0" xfId="1" applyFont="1" applyAlignment="1">
      <alignment horizontal="justify" vertical="top"/>
    </xf>
    <xf numFmtId="0" fontId="15" fillId="0" borderId="0" xfId="1" applyFont="1" applyFill="1"/>
    <xf numFmtId="169" fontId="47" fillId="0" borderId="0" xfId="0" applyNumberFormat="1" applyFont="1" applyFill="1" applyBorder="1" applyAlignment="1">
      <alignment horizontal="righ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>
      <alignment horizontal="right" vertical="center" wrapText="1"/>
    </xf>
    <xf numFmtId="169" fontId="27" fillId="0" borderId="0" xfId="0" applyNumberFormat="1" applyFont="1" applyAlignment="1">
      <alignment horizontal="right"/>
    </xf>
    <xf numFmtId="49" fontId="4" fillId="0" borderId="0" xfId="8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right"/>
    </xf>
    <xf numFmtId="0" fontId="5" fillId="0" borderId="9" xfId="8" applyFont="1" applyFill="1" applyBorder="1" applyAlignment="1">
      <alignment horizontal="center" vertical="center" wrapText="1"/>
    </xf>
    <xf numFmtId="49" fontId="5" fillId="0" borderId="9" xfId="8" applyNumberFormat="1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justify" wrapText="1"/>
    </xf>
    <xf numFmtId="0" fontId="2" fillId="0" borderId="9" xfId="8" applyFont="1" applyFill="1" applyBorder="1" applyAlignment="1">
      <alignment horizontal="left" vertical="top" wrapText="1"/>
    </xf>
    <xf numFmtId="0" fontId="2" fillId="0" borderId="9" xfId="8" applyFont="1" applyFill="1" applyBorder="1" applyAlignment="1">
      <alignment vertical="top" wrapText="1"/>
    </xf>
    <xf numFmtId="49" fontId="2" fillId="0" borderId="9" xfId="8" applyNumberFormat="1" applyFont="1" applyFill="1" applyBorder="1" applyAlignment="1">
      <alignment horizontal="center" vertical="center" wrapText="1"/>
    </xf>
    <xf numFmtId="0" fontId="2" fillId="0" borderId="9" xfId="8" applyFont="1" applyFill="1" applyBorder="1" applyAlignment="1">
      <alignment horizontal="center" vertical="center" wrapText="1"/>
    </xf>
    <xf numFmtId="0" fontId="8" fillId="0" borderId="16" xfId="8" applyFont="1" applyFill="1" applyBorder="1"/>
    <xf numFmtId="0" fontId="5" fillId="0" borderId="17" xfId="8" applyFont="1" applyFill="1" applyBorder="1" applyAlignment="1">
      <alignment vertical="center" wrapText="1"/>
    </xf>
    <xf numFmtId="0" fontId="5" fillId="0" borderId="18" xfId="8" applyFont="1" applyFill="1" applyBorder="1" applyAlignment="1">
      <alignment vertical="center" wrapText="1"/>
    </xf>
    <xf numFmtId="0" fontId="5" fillId="0" borderId="16" xfId="8" applyFont="1" applyFill="1" applyBorder="1" applyAlignment="1">
      <alignment vertical="center" wrapText="1"/>
    </xf>
    <xf numFmtId="2" fontId="5" fillId="0" borderId="9" xfId="8" applyNumberFormat="1" applyFont="1" applyFill="1" applyBorder="1" applyAlignment="1">
      <alignment horizontal="center" vertical="center" wrapText="1"/>
    </xf>
    <xf numFmtId="170" fontId="5" fillId="0" borderId="9" xfId="8" applyNumberFormat="1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right" vertical="center" wrapText="1"/>
    </xf>
    <xf numFmtId="2" fontId="5" fillId="0" borderId="0" xfId="8" applyNumberFormat="1" applyFont="1" applyFill="1" applyBorder="1" applyAlignment="1">
      <alignment horizontal="center" vertical="center" wrapText="1"/>
    </xf>
    <xf numFmtId="170" fontId="5" fillId="0" borderId="0" xfId="8" applyNumberFormat="1" applyFont="1" applyFill="1" applyBorder="1" applyAlignment="1">
      <alignment horizontal="center" vertical="center" wrapText="1"/>
    </xf>
    <xf numFmtId="0" fontId="8" fillId="0" borderId="0" xfId="8" applyFont="1" applyFill="1"/>
    <xf numFmtId="2" fontId="8" fillId="0" borderId="0" xfId="8" applyNumberFormat="1" applyFont="1" applyFill="1" applyAlignment="1">
      <alignment horizontal="center" vertical="center"/>
    </xf>
    <xf numFmtId="171" fontId="8" fillId="0" borderId="0" xfId="8" applyNumberFormat="1" applyFont="1" applyFill="1"/>
    <xf numFmtId="0" fontId="2" fillId="0" borderId="0" xfId="8" applyFont="1" applyFill="1" applyBorder="1" applyAlignment="1">
      <alignment horizontal="left" vertical="top" wrapText="1"/>
    </xf>
    <xf numFmtId="170" fontId="8" fillId="0" borderId="0" xfId="8" applyNumberFormat="1" applyFont="1" applyFill="1"/>
    <xf numFmtId="0" fontId="49" fillId="0" borderId="0" xfId="8" applyFont="1" applyFill="1" applyAlignment="1">
      <alignment vertical="center" wrapText="1"/>
    </xf>
    <xf numFmtId="49" fontId="8" fillId="0" borderId="0" xfId="8" applyNumberFormat="1" applyFont="1" applyFill="1" applyAlignment="1">
      <alignment horizontal="center" vertical="center"/>
    </xf>
    <xf numFmtId="0" fontId="3" fillId="0" borderId="0" xfId="8" applyFill="1"/>
    <xf numFmtId="49" fontId="3" fillId="0" borderId="0" xfId="8" applyNumberFormat="1" applyFill="1" applyAlignment="1">
      <alignment horizontal="center" vertical="center"/>
    </xf>
    <xf numFmtId="0" fontId="3" fillId="0" borderId="0" xfId="2" applyAlignment="1">
      <alignment horizontal="center"/>
    </xf>
    <xf numFmtId="0" fontId="8" fillId="0" borderId="0" xfId="0" applyFont="1" applyFill="1" applyAlignment="1">
      <alignment horizontal="right"/>
    </xf>
    <xf numFmtId="0" fontId="50" fillId="0" borderId="0" xfId="2" applyFont="1" applyAlignment="1">
      <alignment horizontal="right"/>
    </xf>
    <xf numFmtId="0" fontId="5" fillId="0" borderId="9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170" fontId="5" fillId="0" borderId="19" xfId="2" applyNumberFormat="1" applyFont="1" applyBorder="1" applyAlignment="1">
      <alignment horizontal="center" vertical="center"/>
    </xf>
    <xf numFmtId="170" fontId="5" fillId="0" borderId="13" xfId="2" applyNumberFormat="1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 wrapText="1"/>
    </xf>
    <xf numFmtId="169" fontId="2" fillId="0" borderId="19" xfId="2" applyNumberFormat="1" applyFont="1" applyBorder="1" applyAlignment="1">
      <alignment horizontal="center" vertical="center"/>
    </xf>
    <xf numFmtId="169" fontId="2" fillId="0" borderId="13" xfId="2" applyNumberFormat="1" applyFont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left" vertical="center" wrapText="1"/>
    </xf>
    <xf numFmtId="169" fontId="5" fillId="0" borderId="19" xfId="2" applyNumberFormat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169" fontId="2" fillId="0" borderId="19" xfId="2" applyNumberFormat="1" applyFont="1" applyBorder="1" applyAlignment="1">
      <alignment horizontal="center" vertical="center" wrapText="1"/>
    </xf>
    <xf numFmtId="4" fontId="2" fillId="0" borderId="13" xfId="2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left" vertical="top" wrapText="1"/>
    </xf>
    <xf numFmtId="0" fontId="2" fillId="0" borderId="14" xfId="2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left" vertical="top" wrapText="1"/>
    </xf>
    <xf numFmtId="4" fontId="2" fillId="0" borderId="14" xfId="2" applyNumberFormat="1" applyFont="1" applyBorder="1" applyAlignment="1">
      <alignment horizontal="center" vertical="center"/>
    </xf>
    <xf numFmtId="169" fontId="2" fillId="0" borderId="14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horizontal="justify" vertical="top" wrapText="1"/>
    </xf>
    <xf numFmtId="170" fontId="5" fillId="0" borderId="0" xfId="2" applyNumberFormat="1" applyFont="1" applyAlignment="1">
      <alignment horizontal="center"/>
    </xf>
    <xf numFmtId="0" fontId="3" fillId="0" borderId="0" xfId="2" applyBorder="1"/>
    <xf numFmtId="169" fontId="3" fillId="0" borderId="0" xfId="2" applyNumberFormat="1"/>
    <xf numFmtId="173" fontId="3" fillId="0" borderId="0" xfId="2" applyNumberFormat="1"/>
    <xf numFmtId="0" fontId="3" fillId="0" borderId="0" xfId="2" applyFont="1" applyBorder="1" applyAlignment="1">
      <alignment horizontal="right"/>
    </xf>
    <xf numFmtId="169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6" fillId="0" borderId="0" xfId="0" applyNumberFormat="1" applyFont="1" applyFill="1" applyBorder="1" applyAlignment="1">
      <alignment vertical="center" wrapText="1" shrinkToFit="1"/>
    </xf>
    <xf numFmtId="0" fontId="26" fillId="0" borderId="0" xfId="0" applyFont="1" applyFill="1" applyAlignment="1">
      <alignment horizontal="right"/>
    </xf>
    <xf numFmtId="170" fontId="5" fillId="0" borderId="11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0" fontId="8" fillId="0" borderId="0" xfId="6" applyFont="1"/>
    <xf numFmtId="0" fontId="51" fillId="0" borderId="0" xfId="0" applyFont="1"/>
    <xf numFmtId="0" fontId="8" fillId="0" borderId="0" xfId="6" applyNumberFormat="1" applyFont="1" applyFill="1" applyBorder="1" applyAlignment="1" applyProtection="1">
      <alignment horizontal="right" vertical="top"/>
    </xf>
    <xf numFmtId="0" fontId="7" fillId="0" borderId="11" xfId="6" applyNumberFormat="1" applyFont="1" applyFill="1" applyBorder="1" applyAlignment="1" applyProtection="1">
      <alignment horizontal="center" vertical="center" wrapText="1"/>
    </xf>
    <xf numFmtId="0" fontId="7" fillId="0" borderId="9" xfId="6" applyNumberFormat="1" applyFont="1" applyFill="1" applyBorder="1" applyAlignment="1" applyProtection="1">
      <alignment horizontal="center" vertical="center" wrapText="1"/>
    </xf>
    <xf numFmtId="0" fontId="37" fillId="0" borderId="9" xfId="0" applyFont="1" applyBorder="1" applyAlignment="1">
      <alignment vertical="center"/>
    </xf>
    <xf numFmtId="0" fontId="8" fillId="0" borderId="9" xfId="6" applyNumberFormat="1" applyFont="1" applyFill="1" applyBorder="1" applyAlignment="1" applyProtection="1">
      <alignment horizontal="center" vertical="top"/>
    </xf>
    <xf numFmtId="0" fontId="51" fillId="0" borderId="9" xfId="0" applyFont="1" applyBorder="1" applyAlignment="1">
      <alignment horizontal="center"/>
    </xf>
    <xf numFmtId="0" fontId="7" fillId="0" borderId="9" xfId="6" applyNumberFormat="1" applyFont="1" applyFill="1" applyBorder="1" applyAlignment="1" applyProtection="1">
      <alignment horizontal="left" vertical="top" indent="1"/>
    </xf>
    <xf numFmtId="0" fontId="7" fillId="0" borderId="9" xfId="6" applyNumberFormat="1" applyFont="1" applyFill="1" applyBorder="1" applyAlignment="1" applyProtection="1">
      <alignment horizontal="left" vertical="top" wrapText="1"/>
    </xf>
    <xf numFmtId="1" fontId="7" fillId="0" borderId="9" xfId="6" applyNumberFormat="1" applyFont="1" applyFill="1" applyBorder="1" applyAlignment="1" applyProtection="1">
      <alignment horizontal="center" vertical="top"/>
    </xf>
    <xf numFmtId="174" fontId="7" fillId="0" borderId="9" xfId="7" applyNumberFormat="1" applyFont="1" applyFill="1" applyBorder="1" applyAlignment="1">
      <alignment wrapText="1"/>
    </xf>
    <xf numFmtId="0" fontId="8" fillId="0" borderId="9" xfId="6" applyNumberFormat="1" applyFont="1" applyFill="1" applyBorder="1" applyAlignment="1" applyProtection="1">
      <alignment horizontal="left" vertical="top" indent="1"/>
    </xf>
    <xf numFmtId="0" fontId="8" fillId="0" borderId="9" xfId="6" applyNumberFormat="1" applyFont="1" applyFill="1" applyBorder="1" applyAlignment="1" applyProtection="1">
      <alignment horizontal="left" vertical="top" wrapText="1"/>
    </xf>
    <xf numFmtId="1" fontId="8" fillId="0" borderId="9" xfId="6" applyNumberFormat="1" applyFont="1" applyFill="1" applyBorder="1" applyAlignment="1" applyProtection="1">
      <alignment horizontal="center" vertical="top"/>
    </xf>
    <xf numFmtId="174" fontId="8" fillId="0" borderId="9" xfId="7" applyNumberFormat="1" applyFont="1" applyFill="1" applyBorder="1" applyAlignment="1">
      <alignment wrapText="1"/>
    </xf>
    <xf numFmtId="0" fontId="8" fillId="0" borderId="9" xfId="6" applyNumberFormat="1" applyFont="1" applyFill="1" applyBorder="1" applyAlignment="1" applyProtection="1">
      <alignment horizontal="left" vertical="center" wrapText="1"/>
    </xf>
    <xf numFmtId="0" fontId="8" fillId="0" borderId="0" xfId="0" applyFont="1" applyFill="1"/>
    <xf numFmtId="0" fontId="7" fillId="0" borderId="0" xfId="9" applyFont="1" applyFill="1" applyAlignment="1">
      <alignment horizontal="center" vertical="center" wrapText="1"/>
    </xf>
    <xf numFmtId="0" fontId="8" fillId="0" borderId="9" xfId="9" applyFont="1" applyFill="1" applyBorder="1" applyAlignment="1">
      <alignment horizontal="center" vertical="center" wrapText="1"/>
    </xf>
    <xf numFmtId="165" fontId="8" fillId="0" borderId="9" xfId="4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9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9" applyFont="1" applyFill="1" applyBorder="1" applyAlignment="1">
      <alignment horizontal="center" vertical="top" wrapText="1"/>
    </xf>
    <xf numFmtId="0" fontId="7" fillId="0" borderId="9" xfId="9" applyFont="1" applyFill="1" applyBorder="1" applyAlignment="1">
      <alignment vertical="top" wrapText="1"/>
    </xf>
    <xf numFmtId="0" fontId="7" fillId="0" borderId="9" xfId="9" applyFont="1" applyFill="1" applyBorder="1" applyAlignment="1">
      <alignment horizontal="center" vertical="top" wrapText="1"/>
    </xf>
    <xf numFmtId="169" fontId="7" fillId="0" borderId="9" xfId="9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175" fontId="8" fillId="0" borderId="9" xfId="4" applyNumberFormat="1" applyFont="1" applyFill="1" applyBorder="1" applyAlignment="1">
      <alignment vertical="center"/>
    </xf>
    <xf numFmtId="0" fontId="8" fillId="0" borderId="9" xfId="9" applyFont="1" applyFill="1" applyBorder="1" applyAlignment="1">
      <alignment vertical="top" wrapText="1"/>
    </xf>
    <xf numFmtId="0" fontId="8" fillId="0" borderId="9" xfId="10" applyFont="1" applyFill="1" applyBorder="1" applyAlignment="1">
      <alignment vertical="center" wrapText="1"/>
    </xf>
    <xf numFmtId="175" fontId="8" fillId="0" borderId="9" xfId="4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9" applyNumberFormat="1" applyFont="1" applyFill="1" applyBorder="1" applyAlignment="1">
      <alignment horizontal="center" vertical="center" wrapText="1"/>
    </xf>
    <xf numFmtId="49" fontId="7" fillId="0" borderId="9" xfId="9" applyNumberFormat="1" applyFont="1" applyFill="1" applyBorder="1" applyAlignment="1">
      <alignment vertical="center" wrapText="1"/>
    </xf>
    <xf numFmtId="0" fontId="7" fillId="0" borderId="9" xfId="10" applyFont="1" applyFill="1" applyBorder="1" applyAlignment="1">
      <alignment vertical="center" wrapText="1"/>
    </xf>
    <xf numFmtId="175" fontId="7" fillId="0" borderId="9" xfId="4" applyNumberFormat="1" applyFont="1" applyFill="1" applyBorder="1" applyAlignment="1">
      <alignment vertical="center"/>
    </xf>
    <xf numFmtId="0" fontId="8" fillId="0" borderId="0" xfId="0" applyFont="1" applyFill="1" applyAlignment="1"/>
    <xf numFmtId="0" fontId="11" fillId="0" borderId="9" xfId="0" applyNumberFormat="1" applyFont="1" applyFill="1" applyBorder="1" applyAlignment="1">
      <alignment horizontal="right" vertical="center" wrapText="1"/>
    </xf>
    <xf numFmtId="170" fontId="11" fillId="0" borderId="9" xfId="0" applyNumberFormat="1" applyFont="1" applyFill="1" applyBorder="1" applyAlignment="1">
      <alignment vertical="center" wrapText="1"/>
    </xf>
    <xf numFmtId="170" fontId="8" fillId="0" borderId="9" xfId="10" applyNumberFormat="1" applyFont="1" applyFill="1" applyBorder="1" applyAlignment="1">
      <alignment vertical="center" wrapText="1"/>
    </xf>
    <xf numFmtId="0" fontId="50" fillId="0" borderId="0" xfId="11" applyFont="1" applyAlignment="1">
      <alignment horizontal="center" vertical="top" wrapText="1"/>
    </xf>
    <xf numFmtId="0" fontId="50" fillId="0" borderId="0" xfId="11" applyFont="1"/>
    <xf numFmtId="0" fontId="50" fillId="0" borderId="0" xfId="11" applyFont="1" applyAlignment="1">
      <alignment horizontal="right"/>
    </xf>
    <xf numFmtId="0" fontId="52" fillId="0" borderId="0" xfId="11" applyFont="1" applyBorder="1" applyAlignment="1">
      <alignment horizontal="center"/>
    </xf>
    <xf numFmtId="176" fontId="54" fillId="0" borderId="0" xfId="11" applyNumberFormat="1" applyFont="1" applyBorder="1" applyAlignment="1">
      <alignment horizontal="center"/>
    </xf>
    <xf numFmtId="170" fontId="52" fillId="0" borderId="0" xfId="1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5" fillId="0" borderId="0" xfId="7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66" fontId="2" fillId="0" borderId="0" xfId="7" applyNumberFormat="1" applyFont="1" applyFill="1" applyBorder="1" applyAlignment="1">
      <alignment horizontal="right" vertical="center"/>
    </xf>
    <xf numFmtId="170" fontId="53" fillId="0" borderId="0" xfId="11" applyNumberFormat="1" applyFont="1" applyBorder="1" applyAlignment="1">
      <alignment horizontal="center"/>
    </xf>
    <xf numFmtId="170" fontId="52" fillId="0" borderId="0" xfId="11" applyNumberFormat="1" applyFont="1" applyBorder="1" applyAlignment="1">
      <alignment horizontal="center" vertical="center"/>
    </xf>
    <xf numFmtId="170" fontId="53" fillId="0" borderId="0" xfId="11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168" fontId="45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168" fontId="15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15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12" applyFont="1" applyBorder="1" applyAlignment="1">
      <alignment horizontal="left" vertical="center" wrapText="1"/>
    </xf>
    <xf numFmtId="0" fontId="52" fillId="0" borderId="0" xfId="11" applyFont="1" applyAlignment="1">
      <alignment horizontal="left" vertical="center" wrapText="1"/>
    </xf>
    <xf numFmtId="166" fontId="5" fillId="0" borderId="0" xfId="7" applyNumberFormat="1" applyFont="1" applyAlignment="1">
      <alignment horizontal="center" vertical="center"/>
    </xf>
    <xf numFmtId="0" fontId="53" fillId="0" borderId="0" xfId="11" applyFont="1" applyAlignment="1">
      <alignment horizontal="left" vertical="top" wrapText="1"/>
    </xf>
    <xf numFmtId="166" fontId="2" fillId="0" borderId="0" xfId="7" applyNumberFormat="1" applyFont="1" applyAlignment="1">
      <alignment horizontal="center" vertical="center"/>
    </xf>
    <xf numFmtId="0" fontId="52" fillId="0" borderId="0" xfId="11" applyFont="1" applyFill="1" applyAlignment="1">
      <alignment horizontal="left" vertical="top"/>
    </xf>
    <xf numFmtId="166" fontId="2" fillId="0" borderId="0" xfId="7" applyNumberFormat="1" applyFont="1" applyFill="1" applyAlignment="1">
      <alignment vertical="top"/>
    </xf>
    <xf numFmtId="166" fontId="2" fillId="0" borderId="0" xfId="7" applyNumberFormat="1" applyFont="1" applyAlignment="1">
      <alignment vertical="top"/>
    </xf>
    <xf numFmtId="0" fontId="52" fillId="0" borderId="0" xfId="11" applyFont="1" applyAlignment="1">
      <alignment horizontal="left" vertical="top" wrapText="1"/>
    </xf>
    <xf numFmtId="166" fontId="5" fillId="0" borderId="0" xfId="7" applyNumberFormat="1" applyFont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 wrapText="1" shrinkToFit="1"/>
    </xf>
    <xf numFmtId="166" fontId="2" fillId="0" borderId="0" xfId="7" applyNumberFormat="1" applyFont="1" applyAlignment="1">
      <alignment horizontal="right" vertical="center"/>
    </xf>
    <xf numFmtId="166" fontId="2" fillId="0" borderId="0" xfId="7" applyNumberFormat="1" applyFont="1" applyAlignment="1">
      <alignment vertical="center"/>
    </xf>
    <xf numFmtId="166" fontId="5" fillId="0" borderId="0" xfId="7" applyNumberFormat="1" applyFont="1" applyAlignment="1">
      <alignment vertical="center"/>
    </xf>
    <xf numFmtId="166" fontId="2" fillId="0" borderId="0" xfId="7" applyNumberFormat="1" applyFont="1" applyAlignment="1" applyProtection="1">
      <alignment vertical="center"/>
    </xf>
    <xf numFmtId="166" fontId="2" fillId="0" borderId="0" xfId="7" applyNumberFormat="1" applyFont="1" applyFill="1" applyBorder="1" applyAlignment="1">
      <alignment vertical="center"/>
    </xf>
    <xf numFmtId="166" fontId="2" fillId="0" borderId="0" xfId="7" applyNumberFormat="1" applyFont="1" applyFill="1" applyBorder="1" applyAlignment="1">
      <alignment horizontal="center" vertical="center"/>
    </xf>
    <xf numFmtId="0" fontId="52" fillId="0" borderId="0" xfId="11" applyFont="1" applyFill="1" applyAlignment="1">
      <alignment horizontal="left" vertical="top" wrapText="1"/>
    </xf>
    <xf numFmtId="43" fontId="5" fillId="0" borderId="0" xfId="7" applyNumberFormat="1" applyFont="1" applyAlignment="1">
      <alignment vertical="center"/>
    </xf>
    <xf numFmtId="43" fontId="2" fillId="0" borderId="0" xfId="7" applyNumberFormat="1" applyFont="1" applyAlignment="1">
      <alignment vertical="center"/>
    </xf>
    <xf numFmtId="0" fontId="53" fillId="0" borderId="0" xfId="11" applyFont="1" applyFill="1" applyAlignment="1">
      <alignment horizontal="left" vertical="top" wrapText="1"/>
    </xf>
    <xf numFmtId="41" fontId="5" fillId="0" borderId="0" xfId="7" applyNumberFormat="1" applyFont="1" applyAlignment="1">
      <alignment vertical="center"/>
    </xf>
    <xf numFmtId="0" fontId="50" fillId="0" borderId="0" xfId="11" applyFont="1" applyAlignment="1">
      <alignment horizontal="left" wrapText="1"/>
    </xf>
    <xf numFmtId="166" fontId="50" fillId="0" borderId="0" xfId="7" applyNumberFormat="1" applyFont="1"/>
    <xf numFmtId="0" fontId="50" fillId="0" borderId="0" xfId="11" applyFont="1" applyAlignment="1">
      <alignment wrapText="1"/>
    </xf>
    <xf numFmtId="166" fontId="5" fillId="0" borderId="0" xfId="4" applyNumberFormat="1" applyFont="1" applyFill="1" applyBorder="1" applyAlignment="1">
      <alignment vertical="center" wrapText="1"/>
    </xf>
    <xf numFmtId="166" fontId="2" fillId="0" borderId="0" xfId="4" applyNumberFormat="1" applyFont="1" applyFill="1" applyBorder="1" applyAlignment="1">
      <alignment vertical="center" wrapText="1"/>
    </xf>
    <xf numFmtId="172" fontId="10" fillId="0" borderId="0" xfId="0" applyNumberFormat="1" applyFont="1" applyBorder="1" applyAlignment="1">
      <alignment horizontal="left" vertical="top" wrapText="1"/>
    </xf>
    <xf numFmtId="166" fontId="45" fillId="0" borderId="0" xfId="7" applyNumberFormat="1" applyFont="1" applyFill="1" applyBorder="1" applyAlignment="1">
      <alignment horizontal="center" vertical="center"/>
    </xf>
    <xf numFmtId="170" fontId="55" fillId="0" borderId="0" xfId="11" applyNumberFormat="1" applyFont="1" applyBorder="1" applyAlignment="1">
      <alignment horizontal="center" vertical="center"/>
    </xf>
    <xf numFmtId="169" fontId="56" fillId="0" borderId="0" xfId="0" applyNumberFormat="1" applyFont="1" applyFill="1" applyBorder="1" applyAlignment="1">
      <alignment horizontal="right" vertical="center" wrapText="1"/>
    </xf>
    <xf numFmtId="169" fontId="57" fillId="0" borderId="0" xfId="0" applyNumberFormat="1" applyFont="1" applyFill="1" applyBorder="1" applyAlignment="1">
      <alignment horizontal="right" vertical="center" wrapText="1"/>
    </xf>
    <xf numFmtId="169" fontId="0" fillId="0" borderId="0" xfId="0" applyNumberFormat="1"/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0" fontId="42" fillId="0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Alignment="1">
      <alignment horizontal="right" vertical="center"/>
    </xf>
    <xf numFmtId="49" fontId="43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7" fontId="5" fillId="0" borderId="0" xfId="7" applyNumberFormat="1" applyFont="1" applyAlignment="1">
      <alignment vertical="center"/>
    </xf>
    <xf numFmtId="0" fontId="12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 wrapText="1" shrinkToFit="1"/>
    </xf>
    <xf numFmtId="0" fontId="27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0" xfId="0" applyNumberFormat="1" applyFont="1" applyFill="1" applyBorder="1" applyAlignment="1">
      <alignment horizontal="right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right" vertical="center" wrapText="1"/>
    </xf>
    <xf numFmtId="0" fontId="27" fillId="0" borderId="7" xfId="0" applyNumberFormat="1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6" applyNumberFormat="1" applyFont="1" applyFill="1" applyBorder="1" applyAlignment="1" applyProtection="1">
      <alignment horizontal="center" vertical="center" wrapText="1"/>
    </xf>
    <xf numFmtId="0" fontId="30" fillId="0" borderId="0" xfId="6" applyNumberFormat="1" applyFont="1" applyFill="1" applyBorder="1" applyAlignment="1" applyProtection="1">
      <alignment horizontal="center" vertical="top" wrapText="1"/>
    </xf>
    <xf numFmtId="0" fontId="5" fillId="0" borderId="0" xfId="3" applyFont="1" applyFill="1" applyAlignment="1">
      <alignment horizont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 shrinkToFit="1"/>
    </xf>
    <xf numFmtId="0" fontId="4" fillId="0" borderId="0" xfId="8" applyFont="1" applyFill="1" applyBorder="1" applyAlignment="1">
      <alignment horizontal="center"/>
    </xf>
    <xf numFmtId="0" fontId="30" fillId="0" borderId="0" xfId="8" applyFont="1" applyFill="1" applyAlignment="1">
      <alignment horizontal="center" vertical="center" wrapText="1"/>
    </xf>
    <xf numFmtId="0" fontId="30" fillId="0" borderId="0" xfId="2" applyFont="1" applyAlignment="1">
      <alignment horizontal="center" wrapText="1"/>
    </xf>
    <xf numFmtId="0" fontId="7" fillId="0" borderId="0" xfId="6" applyNumberFormat="1" applyFont="1" applyFill="1" applyBorder="1" applyAlignment="1" applyProtection="1">
      <alignment horizontal="center" vertical="top" wrapText="1"/>
    </xf>
    <xf numFmtId="0" fontId="30" fillId="0" borderId="0" xfId="9" applyFont="1" applyFill="1" applyAlignment="1">
      <alignment horizontal="center" vertical="center" wrapText="1"/>
    </xf>
    <xf numFmtId="0" fontId="52" fillId="0" borderId="0" xfId="11" applyFont="1" applyFill="1" applyAlignment="1">
      <alignment horizontal="center" vertical="top" wrapText="1"/>
    </xf>
    <xf numFmtId="0" fontId="53" fillId="0" borderId="9" xfId="11" applyFont="1" applyBorder="1" applyAlignment="1">
      <alignment horizontal="center" vertical="center" wrapText="1"/>
    </xf>
    <xf numFmtId="0" fontId="53" fillId="0" borderId="9" xfId="1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_tmp" xfId="12"/>
    <cellStyle name="Обычный_Взаимные Москв 9мес2006" xfId="5"/>
    <cellStyle name="Обычный_военкомат-2" xfId="6"/>
    <cellStyle name="Обычный_Инвест 06 уточн" xfId="10"/>
    <cellStyle name="Обычный_Инвестиц.программа на 2005г. для Минфина по новой структк" xfId="9"/>
    <cellStyle name="Обычный_прил.финпом" xfId="2"/>
    <cellStyle name="Обычный_Проект 2006г-5" xfId="11"/>
    <cellStyle name="Обычный_Резервный Фонд Правительства 2011 год" xfId="8"/>
    <cellStyle name="Обычный_республиканский  2005 г" xfId="3"/>
    <cellStyle name="Финансовый" xfId="7" builtinId="3"/>
    <cellStyle name="Финансов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0"/>
  <sheetViews>
    <sheetView topLeftCell="A100" workbookViewId="0">
      <selection activeCell="G28" sqref="G28"/>
    </sheetView>
  </sheetViews>
  <sheetFormatPr defaultRowHeight="15" x14ac:dyDescent="0.25"/>
  <cols>
    <col min="1" max="1" width="38.28515625" customWidth="1"/>
    <col min="2" max="2" width="4.7109375" customWidth="1"/>
    <col min="3" max="4" width="3.7109375" customWidth="1"/>
    <col min="5" max="5" width="8.7109375" customWidth="1"/>
    <col min="6" max="6" width="4.7109375" customWidth="1"/>
    <col min="7" max="7" width="11.85546875" customWidth="1"/>
    <col min="8" max="8" width="11.140625" customWidth="1"/>
    <col min="9" max="9" width="13" customWidth="1"/>
  </cols>
  <sheetData>
    <row r="1" spans="1:9" x14ac:dyDescent="0.25">
      <c r="F1" s="63"/>
      <c r="G1" s="63"/>
      <c r="H1" s="63"/>
      <c r="I1" s="64" t="s">
        <v>355</v>
      </c>
    </row>
    <row r="2" spans="1:9" x14ac:dyDescent="0.25">
      <c r="D2" s="374" t="s">
        <v>405</v>
      </c>
      <c r="E2" s="374"/>
      <c r="F2" s="374"/>
      <c r="G2" s="374"/>
      <c r="H2" s="374"/>
      <c r="I2" s="374"/>
    </row>
    <row r="3" spans="1:9" ht="15" customHeight="1" x14ac:dyDescent="0.25">
      <c r="A3" s="374" t="s">
        <v>400</v>
      </c>
      <c r="B3" s="374"/>
      <c r="C3" s="374"/>
      <c r="D3" s="374"/>
      <c r="E3" s="374"/>
      <c r="F3" s="374"/>
      <c r="G3" s="374"/>
      <c r="H3" s="374"/>
      <c r="I3" s="374"/>
    </row>
    <row r="4" spans="1:9" x14ac:dyDescent="0.25">
      <c r="C4" s="374" t="s">
        <v>356</v>
      </c>
      <c r="D4" s="374"/>
      <c r="E4" s="374"/>
      <c r="F4" s="374"/>
      <c r="G4" s="374"/>
      <c r="H4" s="374"/>
      <c r="I4" s="374"/>
    </row>
    <row r="5" spans="1:9" x14ac:dyDescent="0.25">
      <c r="A5" s="375" t="s">
        <v>406</v>
      </c>
      <c r="B5" s="375"/>
      <c r="C5" s="375"/>
      <c r="D5" s="375"/>
      <c r="E5" s="375"/>
      <c r="F5" s="375"/>
      <c r="G5" s="375"/>
      <c r="H5" s="375"/>
      <c r="I5" s="375"/>
    </row>
    <row r="6" spans="1:9" x14ac:dyDescent="0.25">
      <c r="A6" s="376" t="s">
        <v>578</v>
      </c>
      <c r="B6" s="375"/>
      <c r="C6" s="375"/>
      <c r="D6" s="375"/>
      <c r="E6" s="375"/>
      <c r="F6" s="375"/>
      <c r="G6" s="375"/>
      <c r="H6" s="375"/>
      <c r="I6" s="375"/>
    </row>
    <row r="7" spans="1:9" x14ac:dyDescent="0.25">
      <c r="G7" s="65"/>
      <c r="H7" s="65"/>
      <c r="I7" s="49" t="s">
        <v>111</v>
      </c>
    </row>
    <row r="8" spans="1:9" ht="15" customHeight="1" x14ac:dyDescent="0.25">
      <c r="A8" s="377" t="s">
        <v>112</v>
      </c>
      <c r="B8" s="377" t="s">
        <v>357</v>
      </c>
      <c r="C8" s="377" t="s">
        <v>113</v>
      </c>
      <c r="D8" s="377" t="s">
        <v>114</v>
      </c>
      <c r="E8" s="377" t="s">
        <v>115</v>
      </c>
      <c r="F8" s="378" t="s">
        <v>116</v>
      </c>
      <c r="G8" s="379" t="s">
        <v>117</v>
      </c>
      <c r="H8" s="380" t="s">
        <v>395</v>
      </c>
      <c r="I8" s="379" t="s">
        <v>396</v>
      </c>
    </row>
    <row r="9" spans="1:9" x14ac:dyDescent="0.25">
      <c r="A9" s="377"/>
      <c r="B9" s="377"/>
      <c r="C9" s="377"/>
      <c r="D9" s="377"/>
      <c r="E9" s="377"/>
      <c r="F9" s="378"/>
      <c r="G9" s="379"/>
      <c r="H9" s="380"/>
      <c r="I9" s="379"/>
    </row>
    <row r="10" spans="1:9" ht="15.75" x14ac:dyDescent="0.25">
      <c r="A10" s="66" t="s">
        <v>118</v>
      </c>
      <c r="B10" s="362"/>
      <c r="C10" s="362"/>
      <c r="D10" s="362"/>
      <c r="E10" s="362"/>
      <c r="F10" s="362"/>
      <c r="G10" s="168">
        <f>G12+G43+G205+G284+G337</f>
        <v>375402.43</v>
      </c>
      <c r="H10" s="168">
        <f>H12+H43+H205+H284+H337</f>
        <v>375345.05999999994</v>
      </c>
      <c r="I10" s="169">
        <f>H10*100/G10</f>
        <v>99.984717733446729</v>
      </c>
    </row>
    <row r="11" spans="1:9" x14ac:dyDescent="0.25">
      <c r="B11" s="363"/>
      <c r="C11" s="363"/>
      <c r="D11" s="363"/>
      <c r="E11" s="363"/>
      <c r="F11" s="363"/>
      <c r="G11" s="363"/>
      <c r="H11" s="363"/>
      <c r="I11" s="364"/>
    </row>
    <row r="12" spans="1:9" x14ac:dyDescent="0.25">
      <c r="A12" s="164" t="s">
        <v>358</v>
      </c>
      <c r="B12" s="365">
        <v>947</v>
      </c>
      <c r="C12" s="365" t="s">
        <v>255</v>
      </c>
      <c r="D12" s="365" t="s">
        <v>255</v>
      </c>
      <c r="E12" s="365" t="s">
        <v>183</v>
      </c>
      <c r="F12" s="365" t="s">
        <v>131</v>
      </c>
      <c r="G12" s="359">
        <f>G13+G37</f>
        <v>4220.7</v>
      </c>
      <c r="H12" s="67">
        <f>H13+H37</f>
        <v>4220.5</v>
      </c>
      <c r="I12" s="169">
        <f>H12*100/G12</f>
        <v>99.995261449522602</v>
      </c>
    </row>
    <row r="13" spans="1:9" x14ac:dyDescent="0.25">
      <c r="A13" s="53" t="s">
        <v>181</v>
      </c>
      <c r="B13" s="366">
        <v>947</v>
      </c>
      <c r="C13" s="366" t="s">
        <v>168</v>
      </c>
      <c r="D13" s="366" t="s">
        <v>255</v>
      </c>
      <c r="E13" s="366" t="s">
        <v>183</v>
      </c>
      <c r="F13" s="366" t="s">
        <v>131</v>
      </c>
      <c r="G13" s="55">
        <f>G14+G28</f>
        <v>4187.8999999999996</v>
      </c>
      <c r="H13" s="55">
        <f>H14+H28</f>
        <v>4187.7</v>
      </c>
      <c r="I13" s="170">
        <f>H13*100/G13</f>
        <v>99.995224336779785</v>
      </c>
    </row>
    <row r="14" spans="1:9" ht="42" x14ac:dyDescent="0.25">
      <c r="A14" s="165" t="s">
        <v>193</v>
      </c>
      <c r="B14" s="195">
        <v>947</v>
      </c>
      <c r="C14" s="195" t="s">
        <v>168</v>
      </c>
      <c r="D14" s="195" t="s">
        <v>121</v>
      </c>
      <c r="E14" s="195" t="s">
        <v>183</v>
      </c>
      <c r="F14" s="195" t="s">
        <v>131</v>
      </c>
      <c r="G14" s="58">
        <f>G15+G24</f>
        <v>2331.9</v>
      </c>
      <c r="H14" s="58">
        <f>H15+H24</f>
        <v>2331.6999999999998</v>
      </c>
      <c r="I14" s="171">
        <f t="shared" ref="I14:I76" si="0">H14*100/G14</f>
        <v>99.991423302886048</v>
      </c>
    </row>
    <row r="15" spans="1:9" ht="22.5" x14ac:dyDescent="0.25">
      <c r="A15" s="56" t="s">
        <v>194</v>
      </c>
      <c r="B15" s="195">
        <v>947</v>
      </c>
      <c r="C15" s="195" t="s">
        <v>168</v>
      </c>
      <c r="D15" s="195" t="s">
        <v>121</v>
      </c>
      <c r="E15" s="195" t="s">
        <v>195</v>
      </c>
      <c r="F15" s="195" t="s">
        <v>131</v>
      </c>
      <c r="G15" s="58">
        <f>G16+G20</f>
        <v>1330.4</v>
      </c>
      <c r="H15" s="58">
        <f>H16+H20</f>
        <v>1330.2</v>
      </c>
      <c r="I15" s="171">
        <f t="shared" si="0"/>
        <v>99.984966927239924</v>
      </c>
    </row>
    <row r="16" spans="1:9" ht="56.25" x14ac:dyDescent="0.25">
      <c r="A16" s="56" t="s">
        <v>196</v>
      </c>
      <c r="B16" s="195">
        <v>947</v>
      </c>
      <c r="C16" s="195" t="s">
        <v>168</v>
      </c>
      <c r="D16" s="195" t="s">
        <v>121</v>
      </c>
      <c r="E16" s="195" t="s">
        <v>197</v>
      </c>
      <c r="F16" s="195" t="s">
        <v>188</v>
      </c>
      <c r="G16" s="58">
        <v>1082.9000000000001</v>
      </c>
      <c r="H16" s="58">
        <v>1082.9000000000001</v>
      </c>
      <c r="I16" s="171">
        <f t="shared" si="0"/>
        <v>100</v>
      </c>
    </row>
    <row r="17" spans="1:9" ht="22.5" x14ac:dyDescent="0.25">
      <c r="A17" s="56" t="s">
        <v>189</v>
      </c>
      <c r="B17" s="195">
        <v>947</v>
      </c>
      <c r="C17" s="195" t="s">
        <v>168</v>
      </c>
      <c r="D17" s="195" t="s">
        <v>121</v>
      </c>
      <c r="E17" s="195" t="s">
        <v>197</v>
      </c>
      <c r="F17" s="195" t="s">
        <v>190</v>
      </c>
      <c r="G17" s="58">
        <v>1082.9000000000001</v>
      </c>
      <c r="H17" s="58">
        <v>1082.9000000000001</v>
      </c>
      <c r="I17" s="171">
        <f t="shared" si="0"/>
        <v>100</v>
      </c>
    </row>
    <row r="18" spans="1:9" x14ac:dyDescent="0.25">
      <c r="A18" s="56" t="s">
        <v>191</v>
      </c>
      <c r="B18" s="195">
        <v>947</v>
      </c>
      <c r="C18" s="195" t="s">
        <v>168</v>
      </c>
      <c r="D18" s="195" t="s">
        <v>121</v>
      </c>
      <c r="E18" s="195" t="s">
        <v>197</v>
      </c>
      <c r="F18" s="195" t="s">
        <v>192</v>
      </c>
      <c r="G18" s="58">
        <v>1082.9000000000001</v>
      </c>
      <c r="H18" s="58">
        <v>1082.9000000000001</v>
      </c>
      <c r="I18" s="171">
        <f t="shared" si="0"/>
        <v>100</v>
      </c>
    </row>
    <row r="19" spans="1:9" ht="33.75" x14ac:dyDescent="0.25">
      <c r="A19" s="56" t="s">
        <v>198</v>
      </c>
      <c r="B19" s="195">
        <v>947</v>
      </c>
      <c r="C19" s="195" t="s">
        <v>168</v>
      </c>
      <c r="D19" s="195" t="s">
        <v>121</v>
      </c>
      <c r="E19" s="195" t="s">
        <v>199</v>
      </c>
      <c r="F19" s="195"/>
      <c r="G19" s="58">
        <f t="shared" ref="G19:G20" si="1">G20</f>
        <v>247.5</v>
      </c>
      <c r="H19" s="58">
        <f t="shared" ref="H19:H20" si="2">H20</f>
        <v>247.3</v>
      </c>
      <c r="I19" s="171">
        <f t="shared" si="0"/>
        <v>99.919191919191917</v>
      </c>
    </row>
    <row r="20" spans="1:9" ht="22.5" x14ac:dyDescent="0.25">
      <c r="A20" s="56" t="s">
        <v>124</v>
      </c>
      <c r="B20" s="195">
        <v>947</v>
      </c>
      <c r="C20" s="195" t="s">
        <v>168</v>
      </c>
      <c r="D20" s="195" t="s">
        <v>121</v>
      </c>
      <c r="E20" s="195" t="s">
        <v>199</v>
      </c>
      <c r="F20" s="195" t="s">
        <v>177</v>
      </c>
      <c r="G20" s="58">
        <f t="shared" si="1"/>
        <v>247.5</v>
      </c>
      <c r="H20" s="58">
        <f t="shared" si="2"/>
        <v>247.3</v>
      </c>
      <c r="I20" s="171">
        <f t="shared" si="0"/>
        <v>99.919191919191917</v>
      </c>
    </row>
    <row r="21" spans="1:9" ht="22.5" x14ac:dyDescent="0.25">
      <c r="A21" s="56" t="s">
        <v>125</v>
      </c>
      <c r="B21" s="195">
        <v>947</v>
      </c>
      <c r="C21" s="195" t="s">
        <v>168</v>
      </c>
      <c r="D21" s="195" t="s">
        <v>121</v>
      </c>
      <c r="E21" s="195" t="s">
        <v>199</v>
      </c>
      <c r="F21" s="195" t="s">
        <v>178</v>
      </c>
      <c r="G21" s="58">
        <f>G22+G23</f>
        <v>247.5</v>
      </c>
      <c r="H21" s="58">
        <f>H22+H23</f>
        <v>247.3</v>
      </c>
      <c r="I21" s="171">
        <f t="shared" si="0"/>
        <v>99.919191919191917</v>
      </c>
    </row>
    <row r="22" spans="1:9" ht="22.5" x14ac:dyDescent="0.25">
      <c r="A22" s="56" t="s">
        <v>200</v>
      </c>
      <c r="B22" s="195">
        <v>947</v>
      </c>
      <c r="C22" s="195" t="s">
        <v>168</v>
      </c>
      <c r="D22" s="195" t="s">
        <v>121</v>
      </c>
      <c r="E22" s="195" t="s">
        <v>199</v>
      </c>
      <c r="F22" s="195">
        <v>242</v>
      </c>
      <c r="G22" s="58">
        <v>69.900000000000006</v>
      </c>
      <c r="H22" s="58">
        <v>69.900000000000006</v>
      </c>
      <c r="I22" s="171">
        <f t="shared" si="0"/>
        <v>100</v>
      </c>
    </row>
    <row r="23" spans="1:9" ht="22.5" x14ac:dyDescent="0.25">
      <c r="A23" s="56" t="s">
        <v>126</v>
      </c>
      <c r="B23" s="195">
        <v>947</v>
      </c>
      <c r="C23" s="195" t="s">
        <v>168</v>
      </c>
      <c r="D23" s="195" t="s">
        <v>121</v>
      </c>
      <c r="E23" s="195" t="s">
        <v>199</v>
      </c>
      <c r="F23" s="195" t="s">
        <v>179</v>
      </c>
      <c r="G23" s="58">
        <v>177.6</v>
      </c>
      <c r="H23" s="58">
        <v>177.4</v>
      </c>
      <c r="I23" s="171">
        <f t="shared" si="0"/>
        <v>99.887387387387392</v>
      </c>
    </row>
    <row r="24" spans="1:9" x14ac:dyDescent="0.25">
      <c r="A24" s="56" t="s">
        <v>201</v>
      </c>
      <c r="B24" s="195">
        <v>947</v>
      </c>
      <c r="C24" s="195" t="s">
        <v>168</v>
      </c>
      <c r="D24" s="195" t="s">
        <v>121</v>
      </c>
      <c r="E24" s="195" t="s">
        <v>202</v>
      </c>
      <c r="F24" s="195" t="s">
        <v>131</v>
      </c>
      <c r="G24" s="58">
        <f>G25</f>
        <v>1001.5</v>
      </c>
      <c r="H24" s="58">
        <f>H25</f>
        <v>1001.5</v>
      </c>
      <c r="I24" s="171">
        <f t="shared" si="0"/>
        <v>100</v>
      </c>
    </row>
    <row r="25" spans="1:9" ht="56.25" x14ac:dyDescent="0.25">
      <c r="A25" s="56" t="s">
        <v>196</v>
      </c>
      <c r="B25" s="195">
        <v>947</v>
      </c>
      <c r="C25" s="195" t="s">
        <v>168</v>
      </c>
      <c r="D25" s="195" t="s">
        <v>121</v>
      </c>
      <c r="E25" s="195" t="s">
        <v>203</v>
      </c>
      <c r="F25" s="195" t="s">
        <v>188</v>
      </c>
      <c r="G25" s="58">
        <v>1001.5</v>
      </c>
      <c r="H25" s="58">
        <v>1001.5</v>
      </c>
      <c r="I25" s="171">
        <f t="shared" si="0"/>
        <v>100</v>
      </c>
    </row>
    <row r="26" spans="1:9" ht="22.5" x14ac:dyDescent="0.25">
      <c r="A26" s="56" t="s">
        <v>189</v>
      </c>
      <c r="B26" s="195">
        <v>947</v>
      </c>
      <c r="C26" s="195" t="s">
        <v>168</v>
      </c>
      <c r="D26" s="195" t="s">
        <v>121</v>
      </c>
      <c r="E26" s="195" t="s">
        <v>203</v>
      </c>
      <c r="F26" s="195" t="s">
        <v>190</v>
      </c>
      <c r="G26" s="58">
        <v>1001.5</v>
      </c>
      <c r="H26" s="58">
        <v>1001.5</v>
      </c>
      <c r="I26" s="171">
        <f t="shared" si="0"/>
        <v>100</v>
      </c>
    </row>
    <row r="27" spans="1:9" x14ac:dyDescent="0.25">
      <c r="A27" s="56" t="s">
        <v>191</v>
      </c>
      <c r="B27" s="195">
        <v>947</v>
      </c>
      <c r="C27" s="195" t="s">
        <v>168</v>
      </c>
      <c r="D27" s="195" t="s">
        <v>121</v>
      </c>
      <c r="E27" s="195" t="s">
        <v>203</v>
      </c>
      <c r="F27" s="195" t="s">
        <v>192</v>
      </c>
      <c r="G27" s="58">
        <v>1001.5</v>
      </c>
      <c r="H27" s="58">
        <v>1001.5</v>
      </c>
      <c r="I27" s="171">
        <f t="shared" si="0"/>
        <v>100</v>
      </c>
    </row>
    <row r="28" spans="1:9" ht="33.75" x14ac:dyDescent="0.25">
      <c r="A28" s="56" t="s">
        <v>220</v>
      </c>
      <c r="B28" s="195">
        <v>947</v>
      </c>
      <c r="C28" s="195" t="s">
        <v>168</v>
      </c>
      <c r="D28" s="195" t="s">
        <v>221</v>
      </c>
      <c r="E28" s="367" t="s">
        <v>183</v>
      </c>
      <c r="F28" s="367" t="s">
        <v>131</v>
      </c>
      <c r="G28" s="58">
        <f>G29</f>
        <v>1856</v>
      </c>
      <c r="H28" s="58">
        <f>H29</f>
        <v>1856</v>
      </c>
      <c r="I28" s="171">
        <f t="shared" si="0"/>
        <v>100</v>
      </c>
    </row>
    <row r="29" spans="1:9" x14ac:dyDescent="0.25">
      <c r="A29" s="56" t="s">
        <v>222</v>
      </c>
      <c r="B29" s="195">
        <v>947</v>
      </c>
      <c r="C29" s="195" t="s">
        <v>168</v>
      </c>
      <c r="D29" s="195" t="s">
        <v>221</v>
      </c>
      <c r="E29" s="195" t="s">
        <v>223</v>
      </c>
      <c r="F29" s="195"/>
      <c r="G29" s="58">
        <f>G30+G33</f>
        <v>1856</v>
      </c>
      <c r="H29" s="58">
        <f>H30+H33</f>
        <v>1856</v>
      </c>
      <c r="I29" s="171">
        <f t="shared" si="0"/>
        <v>100</v>
      </c>
    </row>
    <row r="30" spans="1:9" ht="56.25" x14ac:dyDescent="0.25">
      <c r="A30" s="56" t="s">
        <v>196</v>
      </c>
      <c r="B30" s="195">
        <v>947</v>
      </c>
      <c r="C30" s="195" t="s">
        <v>168</v>
      </c>
      <c r="D30" s="195" t="s">
        <v>221</v>
      </c>
      <c r="E30" s="195" t="s">
        <v>224</v>
      </c>
      <c r="F30" s="195">
        <v>100</v>
      </c>
      <c r="G30" s="58">
        <v>1848</v>
      </c>
      <c r="H30" s="58">
        <v>1848</v>
      </c>
      <c r="I30" s="171">
        <f t="shared" si="0"/>
        <v>100</v>
      </c>
    </row>
    <row r="31" spans="1:9" ht="22.5" x14ac:dyDescent="0.25">
      <c r="A31" s="56" t="s">
        <v>189</v>
      </c>
      <c r="B31" s="195">
        <v>947</v>
      </c>
      <c r="C31" s="195" t="s">
        <v>168</v>
      </c>
      <c r="D31" s="195" t="s">
        <v>221</v>
      </c>
      <c r="E31" s="195" t="s">
        <v>224</v>
      </c>
      <c r="F31" s="195">
        <v>120</v>
      </c>
      <c r="G31" s="58">
        <v>1848</v>
      </c>
      <c r="H31" s="58">
        <v>1848</v>
      </c>
      <c r="I31" s="171">
        <f t="shared" si="0"/>
        <v>100</v>
      </c>
    </row>
    <row r="32" spans="1:9" x14ac:dyDescent="0.25">
      <c r="A32" s="56" t="s">
        <v>191</v>
      </c>
      <c r="B32" s="195">
        <v>947</v>
      </c>
      <c r="C32" s="195" t="s">
        <v>168</v>
      </c>
      <c r="D32" s="195" t="s">
        <v>221</v>
      </c>
      <c r="E32" s="195" t="s">
        <v>224</v>
      </c>
      <c r="F32" s="195">
        <v>121</v>
      </c>
      <c r="G32" s="58">
        <v>1848</v>
      </c>
      <c r="H32" s="58">
        <v>1848</v>
      </c>
      <c r="I32" s="171">
        <f t="shared" si="0"/>
        <v>100</v>
      </c>
    </row>
    <row r="33" spans="1:9" ht="22.5" x14ac:dyDescent="0.25">
      <c r="A33" s="56" t="s">
        <v>225</v>
      </c>
      <c r="B33" s="195">
        <v>947</v>
      </c>
      <c r="C33" s="195" t="s">
        <v>168</v>
      </c>
      <c r="D33" s="195" t="s">
        <v>221</v>
      </c>
      <c r="E33" s="195" t="s">
        <v>226</v>
      </c>
      <c r="F33" s="195"/>
      <c r="G33" s="58">
        <f t="shared" ref="G33:G35" si="3">G34</f>
        <v>8</v>
      </c>
      <c r="H33" s="58">
        <f t="shared" ref="H33:H35" si="4">H34</f>
        <v>8</v>
      </c>
      <c r="I33" s="171">
        <f t="shared" si="0"/>
        <v>100</v>
      </c>
    </row>
    <row r="34" spans="1:9" ht="22.5" x14ac:dyDescent="0.25">
      <c r="A34" s="56" t="s">
        <v>124</v>
      </c>
      <c r="B34" s="195">
        <v>947</v>
      </c>
      <c r="C34" s="195" t="s">
        <v>168</v>
      </c>
      <c r="D34" s="195" t="s">
        <v>221</v>
      </c>
      <c r="E34" s="195" t="s">
        <v>226</v>
      </c>
      <c r="F34" s="195" t="s">
        <v>177</v>
      </c>
      <c r="G34" s="58">
        <f t="shared" si="3"/>
        <v>8</v>
      </c>
      <c r="H34" s="58">
        <f t="shared" si="4"/>
        <v>8</v>
      </c>
      <c r="I34" s="171">
        <f t="shared" si="0"/>
        <v>100</v>
      </c>
    </row>
    <row r="35" spans="1:9" ht="22.5" x14ac:dyDescent="0.25">
      <c r="A35" s="56" t="s">
        <v>125</v>
      </c>
      <c r="B35" s="195">
        <v>947</v>
      </c>
      <c r="C35" s="195" t="s">
        <v>168</v>
      </c>
      <c r="D35" s="195" t="s">
        <v>221</v>
      </c>
      <c r="E35" s="195" t="s">
        <v>226</v>
      </c>
      <c r="F35" s="195" t="s">
        <v>178</v>
      </c>
      <c r="G35" s="58">
        <f t="shared" si="3"/>
        <v>8</v>
      </c>
      <c r="H35" s="58">
        <f t="shared" si="4"/>
        <v>8</v>
      </c>
      <c r="I35" s="171">
        <f t="shared" si="0"/>
        <v>100</v>
      </c>
    </row>
    <row r="36" spans="1:9" ht="22.5" x14ac:dyDescent="0.25">
      <c r="A36" s="56" t="s">
        <v>126</v>
      </c>
      <c r="B36" s="195">
        <v>947</v>
      </c>
      <c r="C36" s="195" t="s">
        <v>168</v>
      </c>
      <c r="D36" s="195" t="s">
        <v>221</v>
      </c>
      <c r="E36" s="195" t="s">
        <v>226</v>
      </c>
      <c r="F36" s="195">
        <v>244</v>
      </c>
      <c r="G36" s="58">
        <v>8</v>
      </c>
      <c r="H36" s="58">
        <v>8</v>
      </c>
      <c r="I36" s="171">
        <f t="shared" si="0"/>
        <v>100</v>
      </c>
    </row>
    <row r="37" spans="1:9" x14ac:dyDescent="0.25">
      <c r="A37" s="165" t="s">
        <v>334</v>
      </c>
      <c r="B37" s="195">
        <v>947</v>
      </c>
      <c r="C37" s="367" t="s">
        <v>137</v>
      </c>
      <c r="D37" s="367" t="s">
        <v>255</v>
      </c>
      <c r="E37" s="367" t="s">
        <v>183</v>
      </c>
      <c r="F37" s="367" t="s">
        <v>131</v>
      </c>
      <c r="G37" s="360">
        <v>32.799999999999997</v>
      </c>
      <c r="H37" s="59">
        <v>32.799999999999997</v>
      </c>
      <c r="I37" s="170">
        <f t="shared" si="0"/>
        <v>100</v>
      </c>
    </row>
    <row r="38" spans="1:9" x14ac:dyDescent="0.25">
      <c r="A38" s="165" t="s">
        <v>335</v>
      </c>
      <c r="B38" s="195">
        <v>947</v>
      </c>
      <c r="C38" s="367" t="s">
        <v>137</v>
      </c>
      <c r="D38" s="367" t="s">
        <v>157</v>
      </c>
      <c r="E38" s="195" t="s">
        <v>336</v>
      </c>
      <c r="F38" s="367" t="s">
        <v>131</v>
      </c>
      <c r="G38" s="360">
        <v>32.799999999999997</v>
      </c>
      <c r="H38" s="59">
        <v>32.799999999999997</v>
      </c>
      <c r="I38" s="170">
        <f t="shared" si="0"/>
        <v>100</v>
      </c>
    </row>
    <row r="39" spans="1:9" ht="22.5" x14ac:dyDescent="0.25">
      <c r="A39" s="56" t="s">
        <v>337</v>
      </c>
      <c r="B39" s="195">
        <v>947</v>
      </c>
      <c r="C39" s="195" t="s">
        <v>137</v>
      </c>
      <c r="D39" s="195" t="s">
        <v>157</v>
      </c>
      <c r="E39" s="195" t="s">
        <v>336</v>
      </c>
      <c r="F39" s="195" t="s">
        <v>131</v>
      </c>
      <c r="G39" s="58">
        <v>32.799999999999997</v>
      </c>
      <c r="H39" s="58">
        <v>32.799999999999997</v>
      </c>
      <c r="I39" s="171">
        <f t="shared" si="0"/>
        <v>100</v>
      </c>
    </row>
    <row r="40" spans="1:9" ht="22.5" x14ac:dyDescent="0.25">
      <c r="A40" s="56" t="s">
        <v>124</v>
      </c>
      <c r="B40" s="195">
        <v>947</v>
      </c>
      <c r="C40" s="195" t="s">
        <v>137</v>
      </c>
      <c r="D40" s="195" t="s">
        <v>157</v>
      </c>
      <c r="E40" s="195" t="s">
        <v>336</v>
      </c>
      <c r="F40" s="195" t="s">
        <v>177</v>
      </c>
      <c r="G40" s="58">
        <v>32.799999999999997</v>
      </c>
      <c r="H40" s="58">
        <v>32.799999999999997</v>
      </c>
      <c r="I40" s="171">
        <f t="shared" si="0"/>
        <v>100</v>
      </c>
    </row>
    <row r="41" spans="1:9" ht="22.5" x14ac:dyDescent="0.25">
      <c r="A41" s="56" t="s">
        <v>125</v>
      </c>
      <c r="B41" s="195">
        <v>947</v>
      </c>
      <c r="C41" s="195" t="s">
        <v>137</v>
      </c>
      <c r="D41" s="195" t="s">
        <v>157</v>
      </c>
      <c r="E41" s="195" t="s">
        <v>336</v>
      </c>
      <c r="F41" s="195" t="s">
        <v>178</v>
      </c>
      <c r="G41" s="58">
        <v>32.799999999999997</v>
      </c>
      <c r="H41" s="58">
        <v>32.799999999999997</v>
      </c>
      <c r="I41" s="171">
        <f t="shared" si="0"/>
        <v>100</v>
      </c>
    </row>
    <row r="42" spans="1:9" ht="22.5" x14ac:dyDescent="0.25">
      <c r="A42" s="56" t="s">
        <v>126</v>
      </c>
      <c r="B42" s="195">
        <v>947</v>
      </c>
      <c r="C42" s="195" t="s">
        <v>137</v>
      </c>
      <c r="D42" s="195" t="s">
        <v>157</v>
      </c>
      <c r="E42" s="195" t="s">
        <v>336</v>
      </c>
      <c r="F42" s="195" t="s">
        <v>179</v>
      </c>
      <c r="G42" s="58">
        <v>32.799999999999997</v>
      </c>
      <c r="H42" s="58">
        <v>32.799999999999997</v>
      </c>
      <c r="I42" s="171">
        <f t="shared" si="0"/>
        <v>100</v>
      </c>
    </row>
    <row r="43" spans="1:9" ht="28.5" x14ac:dyDescent="0.25">
      <c r="A43" s="164" t="s">
        <v>359</v>
      </c>
      <c r="B43" s="365">
        <v>946</v>
      </c>
      <c r="C43" s="365" t="s">
        <v>255</v>
      </c>
      <c r="D43" s="365" t="s">
        <v>255</v>
      </c>
      <c r="E43" s="365" t="s">
        <v>183</v>
      </c>
      <c r="F43" s="365" t="s">
        <v>131</v>
      </c>
      <c r="G43" s="166">
        <f>G44+G101+G113+G150+G155+G194+G199</f>
        <v>35319.600000000006</v>
      </c>
      <c r="H43" s="166">
        <f>H44+H101+H113+H150+H155+H194+H199</f>
        <v>35280.6</v>
      </c>
      <c r="I43" s="170">
        <f t="shared" si="0"/>
        <v>99.889579723439667</v>
      </c>
    </row>
    <row r="44" spans="1:9" x14ac:dyDescent="0.25">
      <c r="A44" s="53" t="s">
        <v>181</v>
      </c>
      <c r="B44" s="366">
        <v>946</v>
      </c>
      <c r="C44" s="366" t="s">
        <v>168</v>
      </c>
      <c r="D44" s="366" t="s">
        <v>255</v>
      </c>
      <c r="E44" s="366" t="s">
        <v>183</v>
      </c>
      <c r="F44" s="366" t="s">
        <v>131</v>
      </c>
      <c r="G44" s="55">
        <f>G45+G50+G54+G71+G76+G81</f>
        <v>20108.100000000002</v>
      </c>
      <c r="H44" s="55">
        <f>H45+H50+H54+H71+H76+H81</f>
        <v>20107.7</v>
      </c>
      <c r="I44" s="170">
        <f t="shared" si="0"/>
        <v>99.998010751886042</v>
      </c>
    </row>
    <row r="45" spans="1:9" ht="31.5" x14ac:dyDescent="0.25">
      <c r="A45" s="165" t="s">
        <v>182</v>
      </c>
      <c r="B45" s="195">
        <v>946</v>
      </c>
      <c r="C45" s="367" t="s">
        <v>168</v>
      </c>
      <c r="D45" s="367" t="s">
        <v>157</v>
      </c>
      <c r="E45" s="367" t="s">
        <v>183</v>
      </c>
      <c r="F45" s="367" t="s">
        <v>131</v>
      </c>
      <c r="G45" s="360">
        <v>1141.5999999999999</v>
      </c>
      <c r="H45" s="59">
        <v>1141.5999999999999</v>
      </c>
      <c r="I45" s="170">
        <f t="shared" si="0"/>
        <v>100</v>
      </c>
    </row>
    <row r="46" spans="1:9" ht="22.5" x14ac:dyDescent="0.25">
      <c r="A46" s="56" t="s">
        <v>184</v>
      </c>
      <c r="B46" s="195">
        <v>946</v>
      </c>
      <c r="C46" s="195" t="s">
        <v>168</v>
      </c>
      <c r="D46" s="195" t="s">
        <v>157</v>
      </c>
      <c r="E46" s="195" t="s">
        <v>185</v>
      </c>
      <c r="F46" s="195" t="s">
        <v>131</v>
      </c>
      <c r="G46" s="58">
        <v>1141.5999999999999</v>
      </c>
      <c r="H46" s="58">
        <v>1141.5999999999999</v>
      </c>
      <c r="I46" s="171">
        <f t="shared" si="0"/>
        <v>100</v>
      </c>
    </row>
    <row r="47" spans="1:9" ht="33.75" x14ac:dyDescent="0.25">
      <c r="A47" s="56" t="s">
        <v>186</v>
      </c>
      <c r="B47" s="195">
        <v>946</v>
      </c>
      <c r="C47" s="195" t="s">
        <v>168</v>
      </c>
      <c r="D47" s="195" t="s">
        <v>157</v>
      </c>
      <c r="E47" s="195" t="s">
        <v>187</v>
      </c>
      <c r="F47" s="195" t="s">
        <v>188</v>
      </c>
      <c r="G47" s="58">
        <v>1141.5999999999999</v>
      </c>
      <c r="H47" s="58">
        <v>1141.5999999999999</v>
      </c>
      <c r="I47" s="171">
        <f t="shared" si="0"/>
        <v>100</v>
      </c>
    </row>
    <row r="48" spans="1:9" ht="22.5" x14ac:dyDescent="0.25">
      <c r="A48" s="56" t="s">
        <v>189</v>
      </c>
      <c r="B48" s="195">
        <v>946</v>
      </c>
      <c r="C48" s="195" t="s">
        <v>168</v>
      </c>
      <c r="D48" s="195" t="s">
        <v>157</v>
      </c>
      <c r="E48" s="195" t="s">
        <v>187</v>
      </c>
      <c r="F48" s="195" t="s">
        <v>190</v>
      </c>
      <c r="G48" s="58">
        <v>1141.5999999999999</v>
      </c>
      <c r="H48" s="58">
        <v>1141.5999999999999</v>
      </c>
      <c r="I48" s="171">
        <f t="shared" si="0"/>
        <v>100</v>
      </c>
    </row>
    <row r="49" spans="1:9" x14ac:dyDescent="0.25">
      <c r="A49" s="56" t="s">
        <v>191</v>
      </c>
      <c r="B49" s="195">
        <v>946</v>
      </c>
      <c r="C49" s="195" t="s">
        <v>168</v>
      </c>
      <c r="D49" s="195" t="s">
        <v>157</v>
      </c>
      <c r="E49" s="195" t="s">
        <v>187</v>
      </c>
      <c r="F49" s="195" t="s">
        <v>192</v>
      </c>
      <c r="G49" s="58">
        <v>1141.5999999999999</v>
      </c>
      <c r="H49" s="58">
        <v>1141.5999999999999</v>
      </c>
      <c r="I49" s="171">
        <f t="shared" si="0"/>
        <v>100</v>
      </c>
    </row>
    <row r="50" spans="1:9" x14ac:dyDescent="0.25">
      <c r="A50" s="53" t="s">
        <v>201</v>
      </c>
      <c r="B50" s="366">
        <v>946</v>
      </c>
      <c r="C50" s="366" t="s">
        <v>168</v>
      </c>
      <c r="D50" s="366" t="s">
        <v>121</v>
      </c>
      <c r="E50" s="366" t="s">
        <v>202</v>
      </c>
      <c r="F50" s="366" t="s">
        <v>131</v>
      </c>
      <c r="G50" s="55">
        <v>528.29999999999995</v>
      </c>
      <c r="H50" s="55">
        <v>528.29999999999995</v>
      </c>
      <c r="I50" s="170">
        <f t="shared" si="0"/>
        <v>100</v>
      </c>
    </row>
    <row r="51" spans="1:9" ht="56.25" x14ac:dyDescent="0.25">
      <c r="A51" s="56" t="s">
        <v>196</v>
      </c>
      <c r="B51" s="195">
        <v>946</v>
      </c>
      <c r="C51" s="195" t="s">
        <v>168</v>
      </c>
      <c r="D51" s="195" t="s">
        <v>121</v>
      </c>
      <c r="E51" s="195" t="s">
        <v>203</v>
      </c>
      <c r="F51" s="195" t="s">
        <v>188</v>
      </c>
      <c r="G51" s="58">
        <v>528.29999999999995</v>
      </c>
      <c r="H51" s="58">
        <v>528.29999999999995</v>
      </c>
      <c r="I51" s="171">
        <f t="shared" si="0"/>
        <v>100</v>
      </c>
    </row>
    <row r="52" spans="1:9" ht="22.5" x14ac:dyDescent="0.25">
      <c r="A52" s="56" t="s">
        <v>189</v>
      </c>
      <c r="B52" s="195">
        <v>946</v>
      </c>
      <c r="C52" s="195" t="s">
        <v>168</v>
      </c>
      <c r="D52" s="195" t="s">
        <v>121</v>
      </c>
      <c r="E52" s="195" t="s">
        <v>203</v>
      </c>
      <c r="F52" s="195" t="s">
        <v>190</v>
      </c>
      <c r="G52" s="58">
        <v>528.29999999999995</v>
      </c>
      <c r="H52" s="58">
        <v>528.29999999999995</v>
      </c>
      <c r="I52" s="171">
        <f t="shared" si="0"/>
        <v>100</v>
      </c>
    </row>
    <row r="53" spans="1:9" x14ac:dyDescent="0.25">
      <c r="A53" s="56" t="s">
        <v>191</v>
      </c>
      <c r="B53" s="195">
        <v>946</v>
      </c>
      <c r="C53" s="195" t="s">
        <v>168</v>
      </c>
      <c r="D53" s="195" t="s">
        <v>121</v>
      </c>
      <c r="E53" s="195" t="s">
        <v>203</v>
      </c>
      <c r="F53" s="195" t="s">
        <v>192</v>
      </c>
      <c r="G53" s="58">
        <v>528.29999999999995</v>
      </c>
      <c r="H53" s="58">
        <v>528.29999999999995</v>
      </c>
      <c r="I53" s="171">
        <f t="shared" si="0"/>
        <v>100</v>
      </c>
    </row>
    <row r="54" spans="1:9" x14ac:dyDescent="0.25">
      <c r="A54" s="53" t="s">
        <v>360</v>
      </c>
      <c r="B54" s="366">
        <v>946</v>
      </c>
      <c r="C54" s="366" t="s">
        <v>168</v>
      </c>
      <c r="D54" s="366" t="s">
        <v>128</v>
      </c>
      <c r="E54" s="366" t="s">
        <v>183</v>
      </c>
      <c r="F54" s="366" t="s">
        <v>131</v>
      </c>
      <c r="G54" s="167">
        <f>G55</f>
        <v>15345</v>
      </c>
      <c r="H54" s="190">
        <f>H55</f>
        <v>15344.699999999999</v>
      </c>
      <c r="I54" s="170">
        <f t="shared" si="0"/>
        <v>99.998044965786903</v>
      </c>
    </row>
    <row r="55" spans="1:9" ht="22.5" x14ac:dyDescent="0.25">
      <c r="A55" s="56" t="s">
        <v>205</v>
      </c>
      <c r="B55" s="195">
        <v>946</v>
      </c>
      <c r="C55" s="195" t="s">
        <v>168</v>
      </c>
      <c r="D55" s="195" t="s">
        <v>128</v>
      </c>
      <c r="E55" s="195" t="s">
        <v>206</v>
      </c>
      <c r="F55" s="195" t="s">
        <v>131</v>
      </c>
      <c r="G55" s="58">
        <f>G56+G60</f>
        <v>15345</v>
      </c>
      <c r="H55" s="58">
        <f>H56+H60</f>
        <v>15344.699999999999</v>
      </c>
      <c r="I55" s="171">
        <f t="shared" si="0"/>
        <v>99.998044965786903</v>
      </c>
    </row>
    <row r="56" spans="1:9" ht="56.25" x14ac:dyDescent="0.25">
      <c r="A56" s="56" t="s">
        <v>196</v>
      </c>
      <c r="B56" s="195">
        <v>946</v>
      </c>
      <c r="C56" s="195" t="s">
        <v>168</v>
      </c>
      <c r="D56" s="195" t="s">
        <v>128</v>
      </c>
      <c r="E56" s="195" t="s">
        <v>207</v>
      </c>
      <c r="F56" s="195" t="s">
        <v>188</v>
      </c>
      <c r="G56" s="58">
        <f>G57</f>
        <v>11248.8</v>
      </c>
      <c r="H56" s="58">
        <f>H57</f>
        <v>11248.8</v>
      </c>
      <c r="I56" s="171">
        <f t="shared" si="0"/>
        <v>100</v>
      </c>
    </row>
    <row r="57" spans="1:9" ht="22.5" x14ac:dyDescent="0.25">
      <c r="A57" s="56" t="s">
        <v>189</v>
      </c>
      <c r="B57" s="195">
        <v>946</v>
      </c>
      <c r="C57" s="195" t="s">
        <v>168</v>
      </c>
      <c r="D57" s="195" t="s">
        <v>128</v>
      </c>
      <c r="E57" s="195" t="s">
        <v>207</v>
      </c>
      <c r="F57" s="195" t="s">
        <v>190</v>
      </c>
      <c r="G57" s="58">
        <f>G58+G59</f>
        <v>11248.8</v>
      </c>
      <c r="H57" s="58">
        <f>H58+H59</f>
        <v>11248.8</v>
      </c>
      <c r="I57" s="171">
        <f t="shared" si="0"/>
        <v>100</v>
      </c>
    </row>
    <row r="58" spans="1:9" x14ac:dyDescent="0.25">
      <c r="A58" s="56" t="s">
        <v>191</v>
      </c>
      <c r="B58" s="195">
        <v>946</v>
      </c>
      <c r="C58" s="195" t="s">
        <v>168</v>
      </c>
      <c r="D58" s="195" t="s">
        <v>128</v>
      </c>
      <c r="E58" s="195" t="s">
        <v>207</v>
      </c>
      <c r="F58" s="195" t="s">
        <v>192</v>
      </c>
      <c r="G58" s="58">
        <v>11248.8</v>
      </c>
      <c r="H58" s="58">
        <v>11248.8</v>
      </c>
      <c r="I58" s="171">
        <f t="shared" si="0"/>
        <v>100</v>
      </c>
    </row>
    <row r="59" spans="1:9" ht="22.5" x14ac:dyDescent="0.25">
      <c r="A59" s="56" t="s">
        <v>208</v>
      </c>
      <c r="B59" s="195">
        <v>946</v>
      </c>
      <c r="C59" s="195" t="s">
        <v>168</v>
      </c>
      <c r="D59" s="195" t="s">
        <v>128</v>
      </c>
      <c r="E59" s="195" t="s">
        <v>207</v>
      </c>
      <c r="F59" s="195" t="s">
        <v>209</v>
      </c>
      <c r="G59" s="58"/>
      <c r="H59" s="58"/>
      <c r="I59" s="171"/>
    </row>
    <row r="60" spans="1:9" ht="22.5" x14ac:dyDescent="0.25">
      <c r="A60" s="56" t="s">
        <v>210</v>
      </c>
      <c r="B60" s="195">
        <v>946</v>
      </c>
      <c r="C60" s="195" t="s">
        <v>168</v>
      </c>
      <c r="D60" s="195" t="s">
        <v>128</v>
      </c>
      <c r="E60" s="195" t="s">
        <v>211</v>
      </c>
      <c r="F60" s="195"/>
      <c r="G60" s="58">
        <f>G63+G67+G61</f>
        <v>4096.2</v>
      </c>
      <c r="H60" s="58">
        <f>H61+H63+H67</f>
        <v>4095.8999999999996</v>
      </c>
      <c r="I60" s="171">
        <f t="shared" si="0"/>
        <v>99.992676138860404</v>
      </c>
    </row>
    <row r="61" spans="1:9" ht="56.25" x14ac:dyDescent="0.25">
      <c r="A61" s="56" t="s">
        <v>196</v>
      </c>
      <c r="B61" s="195">
        <v>946</v>
      </c>
      <c r="C61" s="195" t="s">
        <v>168</v>
      </c>
      <c r="D61" s="195" t="s">
        <v>128</v>
      </c>
      <c r="E61" s="195" t="s">
        <v>211</v>
      </c>
      <c r="F61" s="195">
        <v>100</v>
      </c>
      <c r="G61" s="58">
        <v>18.600000000000001</v>
      </c>
      <c r="H61" s="58">
        <v>18.600000000000001</v>
      </c>
      <c r="I61" s="171">
        <f t="shared" si="0"/>
        <v>100</v>
      </c>
    </row>
    <row r="62" spans="1:9" ht="22.5" x14ac:dyDescent="0.25">
      <c r="A62" s="56" t="s">
        <v>208</v>
      </c>
      <c r="B62" s="195">
        <v>946</v>
      </c>
      <c r="C62" s="195" t="s">
        <v>168</v>
      </c>
      <c r="D62" s="195" t="s">
        <v>128</v>
      </c>
      <c r="E62" s="195" t="s">
        <v>211</v>
      </c>
      <c r="F62" s="195">
        <v>122</v>
      </c>
      <c r="G62" s="58">
        <v>18.600000000000001</v>
      </c>
      <c r="H62" s="58">
        <v>18.600000000000001</v>
      </c>
      <c r="I62" s="171">
        <f t="shared" si="0"/>
        <v>100</v>
      </c>
    </row>
    <row r="63" spans="1:9" ht="22.5" x14ac:dyDescent="0.25">
      <c r="A63" s="56" t="s">
        <v>124</v>
      </c>
      <c r="B63" s="195">
        <v>946</v>
      </c>
      <c r="C63" s="195" t="s">
        <v>168</v>
      </c>
      <c r="D63" s="195" t="s">
        <v>128</v>
      </c>
      <c r="E63" s="195" t="s">
        <v>211</v>
      </c>
      <c r="F63" s="195" t="s">
        <v>177</v>
      </c>
      <c r="G63" s="58">
        <f>G64</f>
        <v>3666.4</v>
      </c>
      <c r="H63" s="58">
        <f>H64</f>
        <v>3666.1</v>
      </c>
      <c r="I63" s="171">
        <f t="shared" si="0"/>
        <v>99.991817586733575</v>
      </c>
    </row>
    <row r="64" spans="1:9" ht="22.5" x14ac:dyDescent="0.25">
      <c r="A64" s="56" t="s">
        <v>125</v>
      </c>
      <c r="B64" s="195">
        <v>946</v>
      </c>
      <c r="C64" s="195" t="s">
        <v>168</v>
      </c>
      <c r="D64" s="195" t="s">
        <v>128</v>
      </c>
      <c r="E64" s="195" t="s">
        <v>211</v>
      </c>
      <c r="F64" s="195" t="s">
        <v>178</v>
      </c>
      <c r="G64" s="58">
        <f>G65+G66</f>
        <v>3666.4</v>
      </c>
      <c r="H64" s="58">
        <f>H65+H66</f>
        <v>3666.1</v>
      </c>
      <c r="I64" s="171">
        <f t="shared" si="0"/>
        <v>99.991817586733575</v>
      </c>
    </row>
    <row r="65" spans="1:9" ht="22.5" x14ac:dyDescent="0.25">
      <c r="A65" s="56" t="s">
        <v>200</v>
      </c>
      <c r="B65" s="195">
        <v>946</v>
      </c>
      <c r="C65" s="195" t="s">
        <v>168</v>
      </c>
      <c r="D65" s="195" t="s">
        <v>128</v>
      </c>
      <c r="E65" s="195" t="s">
        <v>211</v>
      </c>
      <c r="F65" s="195" t="s">
        <v>212</v>
      </c>
      <c r="G65" s="58">
        <v>466</v>
      </c>
      <c r="H65" s="58">
        <v>466</v>
      </c>
      <c r="I65" s="171">
        <f t="shared" si="0"/>
        <v>100</v>
      </c>
    </row>
    <row r="66" spans="1:9" ht="22.5" x14ac:dyDescent="0.25">
      <c r="A66" s="56" t="s">
        <v>126</v>
      </c>
      <c r="B66" s="195">
        <v>946</v>
      </c>
      <c r="C66" s="195" t="s">
        <v>168</v>
      </c>
      <c r="D66" s="195" t="s">
        <v>128</v>
      </c>
      <c r="E66" s="195" t="s">
        <v>211</v>
      </c>
      <c r="F66" s="195" t="s">
        <v>179</v>
      </c>
      <c r="G66" s="58">
        <v>3200.4</v>
      </c>
      <c r="H66" s="58">
        <v>3200.1</v>
      </c>
      <c r="I66" s="171">
        <f t="shared" si="0"/>
        <v>99.990626171728536</v>
      </c>
    </row>
    <row r="67" spans="1:9" x14ac:dyDescent="0.25">
      <c r="A67" s="56" t="s">
        <v>213</v>
      </c>
      <c r="B67" s="195">
        <v>946</v>
      </c>
      <c r="C67" s="195" t="s">
        <v>168</v>
      </c>
      <c r="D67" s="195" t="s">
        <v>128</v>
      </c>
      <c r="E67" s="195" t="s">
        <v>211</v>
      </c>
      <c r="F67" s="195" t="s">
        <v>214</v>
      </c>
      <c r="G67" s="58">
        <f>G68</f>
        <v>411.2</v>
      </c>
      <c r="H67" s="58">
        <f>H68</f>
        <v>411.2</v>
      </c>
      <c r="I67" s="171">
        <f t="shared" si="0"/>
        <v>100</v>
      </c>
    </row>
    <row r="68" spans="1:9" ht="33.75" x14ac:dyDescent="0.25">
      <c r="A68" s="56" t="s">
        <v>215</v>
      </c>
      <c r="B68" s="195">
        <v>946</v>
      </c>
      <c r="C68" s="195" t="s">
        <v>168</v>
      </c>
      <c r="D68" s="195" t="s">
        <v>128</v>
      </c>
      <c r="E68" s="195" t="s">
        <v>211</v>
      </c>
      <c r="F68" s="195" t="s">
        <v>216</v>
      </c>
      <c r="G68" s="58">
        <f>G69+G70</f>
        <v>411.2</v>
      </c>
      <c r="H68" s="58">
        <f>H69+H70</f>
        <v>411.2</v>
      </c>
      <c r="I68" s="171">
        <f t="shared" si="0"/>
        <v>100</v>
      </c>
    </row>
    <row r="69" spans="1:9" ht="22.5" x14ac:dyDescent="0.25">
      <c r="A69" s="56" t="s">
        <v>217</v>
      </c>
      <c r="B69" s="195">
        <v>946</v>
      </c>
      <c r="C69" s="195" t="s">
        <v>168</v>
      </c>
      <c r="D69" s="195" t="s">
        <v>128</v>
      </c>
      <c r="E69" s="195" t="s">
        <v>211</v>
      </c>
      <c r="F69" s="195" t="s">
        <v>218</v>
      </c>
      <c r="G69" s="58">
        <v>216.5</v>
      </c>
      <c r="H69" s="58">
        <v>216.5</v>
      </c>
      <c r="I69" s="171">
        <f t="shared" si="0"/>
        <v>100</v>
      </c>
    </row>
    <row r="70" spans="1:9" x14ac:dyDescent="0.25">
      <c r="A70" s="56" t="s">
        <v>219</v>
      </c>
      <c r="B70" s="195">
        <v>946</v>
      </c>
      <c r="C70" s="195" t="s">
        <v>168</v>
      </c>
      <c r="D70" s="195" t="s">
        <v>128</v>
      </c>
      <c r="E70" s="195" t="s">
        <v>211</v>
      </c>
      <c r="F70" s="195">
        <v>852</v>
      </c>
      <c r="G70" s="58">
        <v>194.7</v>
      </c>
      <c r="H70" s="58">
        <v>194.7</v>
      </c>
      <c r="I70" s="171">
        <f t="shared" si="0"/>
        <v>100</v>
      </c>
    </row>
    <row r="71" spans="1:9" x14ac:dyDescent="0.25">
      <c r="A71" s="53" t="s">
        <v>233</v>
      </c>
      <c r="B71" s="195">
        <v>946</v>
      </c>
      <c r="C71" s="366" t="s">
        <v>168</v>
      </c>
      <c r="D71" s="366" t="s">
        <v>143</v>
      </c>
      <c r="E71" s="366"/>
      <c r="F71" s="366"/>
      <c r="G71" s="55">
        <v>144.69999999999999</v>
      </c>
      <c r="H71" s="55">
        <v>144.69999999999999</v>
      </c>
      <c r="I71" s="170">
        <f t="shared" si="0"/>
        <v>100</v>
      </c>
    </row>
    <row r="72" spans="1:9" x14ac:dyDescent="0.25">
      <c r="A72" s="56" t="s">
        <v>234</v>
      </c>
      <c r="B72" s="195">
        <v>946</v>
      </c>
      <c r="C72" s="195" t="s">
        <v>168</v>
      </c>
      <c r="D72" s="195" t="s">
        <v>143</v>
      </c>
      <c r="E72" s="195" t="s">
        <v>235</v>
      </c>
      <c r="F72" s="195"/>
      <c r="G72" s="58">
        <v>144.69999999999999</v>
      </c>
      <c r="H72" s="58">
        <v>144.69999999999999</v>
      </c>
      <c r="I72" s="171">
        <f t="shared" si="0"/>
        <v>100</v>
      </c>
    </row>
    <row r="73" spans="1:9" ht="22.5" x14ac:dyDescent="0.25">
      <c r="A73" s="56" t="s">
        <v>124</v>
      </c>
      <c r="B73" s="195">
        <v>946</v>
      </c>
      <c r="C73" s="195" t="s">
        <v>168</v>
      </c>
      <c r="D73" s="195" t="s">
        <v>143</v>
      </c>
      <c r="E73" s="195" t="s">
        <v>236</v>
      </c>
      <c r="F73" s="195">
        <v>200</v>
      </c>
      <c r="G73" s="58">
        <v>144.69999999999999</v>
      </c>
      <c r="H73" s="58">
        <v>144.69999999999999</v>
      </c>
      <c r="I73" s="171">
        <f t="shared" si="0"/>
        <v>100</v>
      </c>
    </row>
    <row r="74" spans="1:9" ht="22.5" x14ac:dyDescent="0.25">
      <c r="A74" s="56" t="s">
        <v>125</v>
      </c>
      <c r="B74" s="195">
        <v>946</v>
      </c>
      <c r="C74" s="195" t="s">
        <v>168</v>
      </c>
      <c r="D74" s="195" t="s">
        <v>143</v>
      </c>
      <c r="E74" s="195" t="s">
        <v>236</v>
      </c>
      <c r="F74" s="195">
        <v>240</v>
      </c>
      <c r="G74" s="58">
        <v>144.69999999999999</v>
      </c>
      <c r="H74" s="58">
        <v>144.69999999999999</v>
      </c>
      <c r="I74" s="171">
        <f t="shared" si="0"/>
        <v>100</v>
      </c>
    </row>
    <row r="75" spans="1:9" ht="22.5" x14ac:dyDescent="0.25">
      <c r="A75" s="56" t="s">
        <v>126</v>
      </c>
      <c r="B75" s="195">
        <v>946</v>
      </c>
      <c r="C75" s="195" t="s">
        <v>168</v>
      </c>
      <c r="D75" s="195" t="s">
        <v>143</v>
      </c>
      <c r="E75" s="195" t="s">
        <v>236</v>
      </c>
      <c r="F75" s="195">
        <v>244</v>
      </c>
      <c r="G75" s="58">
        <v>144.69999999999999</v>
      </c>
      <c r="H75" s="58">
        <v>144.69999999999999</v>
      </c>
      <c r="I75" s="171">
        <f t="shared" si="0"/>
        <v>100</v>
      </c>
    </row>
    <row r="76" spans="1:9" x14ac:dyDescent="0.25">
      <c r="A76" s="53" t="s">
        <v>237</v>
      </c>
      <c r="B76" s="366">
        <v>946</v>
      </c>
      <c r="C76" s="366" t="s">
        <v>168</v>
      </c>
      <c r="D76" s="366" t="s">
        <v>175</v>
      </c>
      <c r="E76" s="367" t="s">
        <v>183</v>
      </c>
      <c r="F76" s="367" t="s">
        <v>131</v>
      </c>
      <c r="G76" s="360">
        <v>35.4</v>
      </c>
      <c r="H76" s="55">
        <v>35.4</v>
      </c>
      <c r="I76" s="170">
        <f t="shared" si="0"/>
        <v>100</v>
      </c>
    </row>
    <row r="77" spans="1:9" x14ac:dyDescent="0.25">
      <c r="A77" s="56" t="s">
        <v>237</v>
      </c>
      <c r="B77" s="195">
        <v>946</v>
      </c>
      <c r="C77" s="195" t="s">
        <v>168</v>
      </c>
      <c r="D77" s="195" t="s">
        <v>175</v>
      </c>
      <c r="E77" s="195" t="s">
        <v>238</v>
      </c>
      <c r="F77" s="195" t="s">
        <v>131</v>
      </c>
      <c r="G77" s="58">
        <v>35.4</v>
      </c>
      <c r="H77" s="58">
        <v>35.4</v>
      </c>
      <c r="I77" s="171">
        <f t="shared" ref="I77:I133" si="5">H77*100/G77</f>
        <v>100</v>
      </c>
    </row>
    <row r="78" spans="1:9" ht="22.5" x14ac:dyDescent="0.25">
      <c r="A78" s="56" t="s">
        <v>361</v>
      </c>
      <c r="B78" s="195">
        <v>946</v>
      </c>
      <c r="C78" s="195" t="s">
        <v>168</v>
      </c>
      <c r="D78" s="195" t="s">
        <v>175</v>
      </c>
      <c r="E78" s="195" t="s">
        <v>238</v>
      </c>
      <c r="F78" s="195" t="s">
        <v>131</v>
      </c>
      <c r="G78" s="58">
        <v>35.4</v>
      </c>
      <c r="H78" s="58">
        <v>35.4</v>
      </c>
      <c r="I78" s="171">
        <f t="shared" si="5"/>
        <v>100</v>
      </c>
    </row>
    <row r="79" spans="1:9" x14ac:dyDescent="0.25">
      <c r="A79" s="56" t="s">
        <v>213</v>
      </c>
      <c r="B79" s="195">
        <v>946</v>
      </c>
      <c r="C79" s="195" t="s">
        <v>168</v>
      </c>
      <c r="D79" s="195" t="s">
        <v>175</v>
      </c>
      <c r="E79" s="195" t="s">
        <v>238</v>
      </c>
      <c r="F79" s="195" t="s">
        <v>214</v>
      </c>
      <c r="G79" s="58">
        <v>35.4</v>
      </c>
      <c r="H79" s="58">
        <v>35.4</v>
      </c>
      <c r="I79" s="171">
        <f t="shared" si="5"/>
        <v>100</v>
      </c>
    </row>
    <row r="80" spans="1:9" x14ac:dyDescent="0.25">
      <c r="A80" s="56" t="s">
        <v>240</v>
      </c>
      <c r="B80" s="195">
        <v>946</v>
      </c>
      <c r="C80" s="195" t="s">
        <v>168</v>
      </c>
      <c r="D80" s="195" t="s">
        <v>175</v>
      </c>
      <c r="E80" s="195" t="s">
        <v>238</v>
      </c>
      <c r="F80" s="195" t="s">
        <v>241</v>
      </c>
      <c r="G80" s="58">
        <v>35.4</v>
      </c>
      <c r="H80" s="58">
        <v>35.4</v>
      </c>
      <c r="I80" s="171">
        <f t="shared" si="5"/>
        <v>100</v>
      </c>
    </row>
    <row r="81" spans="1:9" x14ac:dyDescent="0.25">
      <c r="A81" s="53" t="s">
        <v>242</v>
      </c>
      <c r="B81" s="195">
        <v>946</v>
      </c>
      <c r="C81" s="366" t="s">
        <v>168</v>
      </c>
      <c r="D81" s="366">
        <v>13</v>
      </c>
      <c r="E81" s="366"/>
      <c r="F81" s="366"/>
      <c r="G81" s="55">
        <f>G82+G97+G89+G93</f>
        <v>2913.1</v>
      </c>
      <c r="H81" s="55">
        <f>H82+H97+H89+H93</f>
        <v>2913</v>
      </c>
      <c r="I81" s="170">
        <f t="shared" si="5"/>
        <v>99.996567230785075</v>
      </c>
    </row>
    <row r="82" spans="1:9" ht="45" x14ac:dyDescent="0.25">
      <c r="A82" s="56" t="s">
        <v>248</v>
      </c>
      <c r="B82" s="195">
        <v>946</v>
      </c>
      <c r="C82" s="195" t="s">
        <v>168</v>
      </c>
      <c r="D82" s="195">
        <v>13</v>
      </c>
      <c r="E82" s="195" t="s">
        <v>249</v>
      </c>
      <c r="F82" s="195"/>
      <c r="G82" s="58">
        <v>337</v>
      </c>
      <c r="H82" s="58">
        <f>H83+H86</f>
        <v>337</v>
      </c>
      <c r="I82" s="171">
        <f t="shared" si="5"/>
        <v>100</v>
      </c>
    </row>
    <row r="83" spans="1:9" ht="56.25" x14ac:dyDescent="0.25">
      <c r="A83" s="56" t="s">
        <v>250</v>
      </c>
      <c r="B83" s="195">
        <v>946</v>
      </c>
      <c r="C83" s="195" t="s">
        <v>168</v>
      </c>
      <c r="D83" s="195">
        <v>13</v>
      </c>
      <c r="E83" s="195" t="s">
        <v>249</v>
      </c>
      <c r="F83" s="195">
        <v>100</v>
      </c>
      <c r="G83" s="58">
        <v>310.2</v>
      </c>
      <c r="H83" s="58">
        <v>310.2</v>
      </c>
      <c r="I83" s="171">
        <f t="shared" si="5"/>
        <v>100</v>
      </c>
    </row>
    <row r="84" spans="1:9" ht="22.5" x14ac:dyDescent="0.25">
      <c r="A84" s="56" t="s">
        <v>189</v>
      </c>
      <c r="B84" s="195">
        <v>946</v>
      </c>
      <c r="C84" s="195" t="s">
        <v>168</v>
      </c>
      <c r="D84" s="195">
        <v>13</v>
      </c>
      <c r="E84" s="195" t="s">
        <v>249</v>
      </c>
      <c r="F84" s="195">
        <v>120</v>
      </c>
      <c r="G84" s="58">
        <v>310.2</v>
      </c>
      <c r="H84" s="58">
        <v>310.2</v>
      </c>
      <c r="I84" s="171">
        <f t="shared" si="5"/>
        <v>100</v>
      </c>
    </row>
    <row r="85" spans="1:9" x14ac:dyDescent="0.25">
      <c r="A85" s="56" t="s">
        <v>191</v>
      </c>
      <c r="B85" s="195">
        <v>946</v>
      </c>
      <c r="C85" s="195" t="s">
        <v>168</v>
      </c>
      <c r="D85" s="195">
        <v>13</v>
      </c>
      <c r="E85" s="195" t="s">
        <v>249</v>
      </c>
      <c r="F85" s="195">
        <v>121</v>
      </c>
      <c r="G85" s="58">
        <v>310.2</v>
      </c>
      <c r="H85" s="58">
        <v>310.2</v>
      </c>
      <c r="I85" s="171">
        <f t="shared" si="5"/>
        <v>100</v>
      </c>
    </row>
    <row r="86" spans="1:9" ht="22.5" x14ac:dyDescent="0.25">
      <c r="A86" s="56" t="s">
        <v>124</v>
      </c>
      <c r="B86" s="195">
        <v>946</v>
      </c>
      <c r="C86" s="195" t="s">
        <v>168</v>
      </c>
      <c r="D86" s="195">
        <v>13</v>
      </c>
      <c r="E86" s="195" t="s">
        <v>249</v>
      </c>
      <c r="F86" s="195">
        <v>200</v>
      </c>
      <c r="G86" s="58">
        <v>26.8</v>
      </c>
      <c r="H86" s="58">
        <v>26.8</v>
      </c>
      <c r="I86" s="171">
        <f t="shared" si="5"/>
        <v>100</v>
      </c>
    </row>
    <row r="87" spans="1:9" ht="22.5" x14ac:dyDescent="0.25">
      <c r="A87" s="56" t="s">
        <v>125</v>
      </c>
      <c r="B87" s="195">
        <v>946</v>
      </c>
      <c r="C87" s="195" t="s">
        <v>168</v>
      </c>
      <c r="D87" s="195">
        <v>13</v>
      </c>
      <c r="E87" s="195" t="s">
        <v>249</v>
      </c>
      <c r="F87" s="195">
        <v>240</v>
      </c>
      <c r="G87" s="58">
        <v>26.8</v>
      </c>
      <c r="H87" s="58">
        <v>26.8</v>
      </c>
      <c r="I87" s="171">
        <f t="shared" si="5"/>
        <v>100</v>
      </c>
    </row>
    <row r="88" spans="1:9" ht="22.5" x14ac:dyDescent="0.25">
      <c r="A88" s="56" t="s">
        <v>126</v>
      </c>
      <c r="B88" s="195">
        <v>946</v>
      </c>
      <c r="C88" s="195" t="s">
        <v>168</v>
      </c>
      <c r="D88" s="195">
        <v>13</v>
      </c>
      <c r="E88" s="195" t="s">
        <v>249</v>
      </c>
      <c r="F88" s="195">
        <v>244</v>
      </c>
      <c r="G88" s="58">
        <v>26.8</v>
      </c>
      <c r="H88" s="58">
        <v>26.8</v>
      </c>
      <c r="I88" s="171">
        <f t="shared" si="5"/>
        <v>100</v>
      </c>
    </row>
    <row r="89" spans="1:9" x14ac:dyDescent="0.25">
      <c r="A89" s="56" t="s">
        <v>418</v>
      </c>
      <c r="B89" s="195">
        <v>946</v>
      </c>
      <c r="C89" s="195" t="s">
        <v>168</v>
      </c>
      <c r="D89" s="195">
        <v>13</v>
      </c>
      <c r="E89" s="195" t="s">
        <v>419</v>
      </c>
      <c r="F89" s="195"/>
      <c r="G89" s="58">
        <v>80</v>
      </c>
      <c r="H89" s="58">
        <v>80</v>
      </c>
      <c r="I89" s="171">
        <f t="shared" si="5"/>
        <v>100</v>
      </c>
    </row>
    <row r="90" spans="1:9" ht="22.5" x14ac:dyDescent="0.25">
      <c r="A90" s="56" t="s">
        <v>124</v>
      </c>
      <c r="B90" s="195">
        <v>946</v>
      </c>
      <c r="C90" s="195" t="s">
        <v>168</v>
      </c>
      <c r="D90" s="195">
        <v>13</v>
      </c>
      <c r="E90" s="195" t="s">
        <v>419</v>
      </c>
      <c r="F90" s="195">
        <v>200</v>
      </c>
      <c r="G90" s="58">
        <v>80</v>
      </c>
      <c r="H90" s="58">
        <v>80</v>
      </c>
      <c r="I90" s="171">
        <f t="shared" si="5"/>
        <v>100</v>
      </c>
    </row>
    <row r="91" spans="1:9" ht="22.5" x14ac:dyDescent="0.25">
      <c r="A91" s="56" t="s">
        <v>125</v>
      </c>
      <c r="B91" s="195">
        <v>946</v>
      </c>
      <c r="C91" s="195" t="s">
        <v>168</v>
      </c>
      <c r="D91" s="195">
        <v>13</v>
      </c>
      <c r="E91" s="195" t="s">
        <v>419</v>
      </c>
      <c r="F91" s="195">
        <v>240</v>
      </c>
      <c r="G91" s="58">
        <v>80</v>
      </c>
      <c r="H91" s="58">
        <v>80</v>
      </c>
      <c r="I91" s="171">
        <f t="shared" si="5"/>
        <v>100</v>
      </c>
    </row>
    <row r="92" spans="1:9" ht="22.5" x14ac:dyDescent="0.25">
      <c r="A92" s="56" t="s">
        <v>126</v>
      </c>
      <c r="B92" s="195">
        <v>946</v>
      </c>
      <c r="C92" s="195" t="s">
        <v>168</v>
      </c>
      <c r="D92" s="195">
        <v>13</v>
      </c>
      <c r="E92" s="195" t="s">
        <v>419</v>
      </c>
      <c r="F92" s="195">
        <v>244</v>
      </c>
      <c r="G92" s="58">
        <v>80</v>
      </c>
      <c r="H92" s="58">
        <v>80</v>
      </c>
      <c r="I92" s="171">
        <f t="shared" si="5"/>
        <v>100</v>
      </c>
    </row>
    <row r="93" spans="1:9" x14ac:dyDescent="0.25">
      <c r="A93" s="56" t="s">
        <v>243</v>
      </c>
      <c r="B93" s="195">
        <v>946</v>
      </c>
      <c r="C93" s="195" t="s">
        <v>168</v>
      </c>
      <c r="D93" s="195">
        <v>13</v>
      </c>
      <c r="E93" s="195" t="s">
        <v>244</v>
      </c>
      <c r="F93" s="366"/>
      <c r="G93" s="58">
        <v>1</v>
      </c>
      <c r="H93" s="58">
        <v>1</v>
      </c>
      <c r="I93" s="171">
        <f t="shared" si="5"/>
        <v>100</v>
      </c>
    </row>
    <row r="94" spans="1:9" ht="22.5" x14ac:dyDescent="0.25">
      <c r="A94" s="56" t="s">
        <v>245</v>
      </c>
      <c r="B94" s="195">
        <v>946</v>
      </c>
      <c r="C94" s="195" t="s">
        <v>168</v>
      </c>
      <c r="D94" s="195">
        <v>13</v>
      </c>
      <c r="E94" s="195" t="s">
        <v>244</v>
      </c>
      <c r="F94" s="366"/>
      <c r="G94" s="58">
        <v>1</v>
      </c>
      <c r="H94" s="58">
        <v>1</v>
      </c>
      <c r="I94" s="171">
        <f t="shared" si="5"/>
        <v>100</v>
      </c>
    </row>
    <row r="95" spans="1:9" ht="22.5" x14ac:dyDescent="0.25">
      <c r="A95" s="56" t="s">
        <v>125</v>
      </c>
      <c r="B95" s="195">
        <v>946</v>
      </c>
      <c r="C95" s="195" t="s">
        <v>168</v>
      </c>
      <c r="D95" s="195">
        <v>13</v>
      </c>
      <c r="E95" s="195" t="s">
        <v>244</v>
      </c>
      <c r="F95" s="195">
        <v>244</v>
      </c>
      <c r="G95" s="58">
        <v>1</v>
      </c>
      <c r="H95" s="58">
        <v>1</v>
      </c>
      <c r="I95" s="171">
        <f t="shared" si="5"/>
        <v>100</v>
      </c>
    </row>
    <row r="96" spans="1:9" ht="22.5" x14ac:dyDescent="0.25">
      <c r="A96" s="56" t="s">
        <v>126</v>
      </c>
      <c r="B96" s="195">
        <v>946</v>
      </c>
      <c r="C96" s="195" t="s">
        <v>168</v>
      </c>
      <c r="D96" s="195">
        <v>13</v>
      </c>
      <c r="E96" s="195" t="s">
        <v>244</v>
      </c>
      <c r="F96" s="195">
        <v>244</v>
      </c>
      <c r="G96" s="58">
        <v>1</v>
      </c>
      <c r="H96" s="58">
        <v>1</v>
      </c>
      <c r="I96" s="171">
        <f t="shared" si="5"/>
        <v>100</v>
      </c>
    </row>
    <row r="97" spans="1:9" ht="22.5" x14ac:dyDescent="0.25">
      <c r="A97" s="56" t="s">
        <v>251</v>
      </c>
      <c r="B97" s="195">
        <v>946</v>
      </c>
      <c r="C97" s="195" t="s">
        <v>168</v>
      </c>
      <c r="D97" s="195">
        <v>13</v>
      </c>
      <c r="E97" s="366"/>
      <c r="F97" s="366"/>
      <c r="G97" s="58">
        <v>2495.1</v>
      </c>
      <c r="H97" s="58">
        <v>2495</v>
      </c>
      <c r="I97" s="171">
        <f t="shared" si="5"/>
        <v>99.99599214460342</v>
      </c>
    </row>
    <row r="98" spans="1:9" ht="56.25" x14ac:dyDescent="0.25">
      <c r="A98" s="56" t="s">
        <v>250</v>
      </c>
      <c r="B98" s="195">
        <v>946</v>
      </c>
      <c r="C98" s="195" t="s">
        <v>168</v>
      </c>
      <c r="D98" s="195">
        <v>13</v>
      </c>
      <c r="E98" s="195" t="s">
        <v>252</v>
      </c>
      <c r="F98" s="195">
        <v>100</v>
      </c>
      <c r="G98" s="58">
        <v>2495.1</v>
      </c>
      <c r="H98" s="58">
        <v>2495</v>
      </c>
      <c r="I98" s="171">
        <f t="shared" si="5"/>
        <v>99.99599214460342</v>
      </c>
    </row>
    <row r="99" spans="1:9" ht="22.5" x14ac:dyDescent="0.25">
      <c r="A99" s="56" t="s">
        <v>253</v>
      </c>
      <c r="B99" s="195">
        <v>946</v>
      </c>
      <c r="C99" s="195" t="s">
        <v>168</v>
      </c>
      <c r="D99" s="195">
        <v>13</v>
      </c>
      <c r="E99" s="195" t="s">
        <v>252</v>
      </c>
      <c r="F99" s="195">
        <v>110</v>
      </c>
      <c r="G99" s="58">
        <v>2495.1</v>
      </c>
      <c r="H99" s="58">
        <v>2495</v>
      </c>
      <c r="I99" s="171">
        <f t="shared" si="5"/>
        <v>99.99599214460342</v>
      </c>
    </row>
    <row r="100" spans="1:9" x14ac:dyDescent="0.25">
      <c r="A100" s="56" t="s">
        <v>191</v>
      </c>
      <c r="B100" s="195">
        <v>946</v>
      </c>
      <c r="C100" s="195" t="s">
        <v>168</v>
      </c>
      <c r="D100" s="195">
        <v>13</v>
      </c>
      <c r="E100" s="195" t="s">
        <v>252</v>
      </c>
      <c r="F100" s="195">
        <v>111</v>
      </c>
      <c r="G100" s="58">
        <v>2495.1</v>
      </c>
      <c r="H100" s="58">
        <v>2495</v>
      </c>
      <c r="I100" s="171">
        <f t="shared" si="5"/>
        <v>99.99599214460342</v>
      </c>
    </row>
    <row r="101" spans="1:9" ht="21" x14ac:dyDescent="0.25">
      <c r="A101" s="53" t="s">
        <v>263</v>
      </c>
      <c r="B101" s="366">
        <v>946</v>
      </c>
      <c r="C101" s="366" t="s">
        <v>121</v>
      </c>
      <c r="D101" s="366"/>
      <c r="E101" s="366"/>
      <c r="F101" s="366"/>
      <c r="G101" s="55">
        <f>G102+G108</f>
        <v>1057.5</v>
      </c>
      <c r="H101" s="55">
        <f>H102+H108</f>
        <v>1057.0999999999999</v>
      </c>
      <c r="I101" s="170">
        <f t="shared" si="5"/>
        <v>99.962174940898336</v>
      </c>
    </row>
    <row r="102" spans="1:9" ht="31.5" x14ac:dyDescent="0.25">
      <c r="A102" s="53" t="s">
        <v>264</v>
      </c>
      <c r="B102" s="366">
        <v>946</v>
      </c>
      <c r="C102" s="366" t="s">
        <v>121</v>
      </c>
      <c r="D102" s="366" t="s">
        <v>265</v>
      </c>
      <c r="E102" s="366"/>
      <c r="F102" s="366"/>
      <c r="G102" s="55">
        <f t="shared" ref="G102:G104" si="6">G103</f>
        <v>652.1</v>
      </c>
      <c r="H102" s="55">
        <v>652</v>
      </c>
      <c r="I102" s="170">
        <f t="shared" si="5"/>
        <v>99.984664928691913</v>
      </c>
    </row>
    <row r="103" spans="1:9" ht="33.75" x14ac:dyDescent="0.25">
      <c r="A103" s="56" t="s">
        <v>266</v>
      </c>
      <c r="B103" s="195">
        <v>946</v>
      </c>
      <c r="C103" s="195" t="s">
        <v>121</v>
      </c>
      <c r="D103" s="195" t="s">
        <v>265</v>
      </c>
      <c r="E103" s="195" t="s">
        <v>267</v>
      </c>
      <c r="F103" s="195"/>
      <c r="G103" s="58">
        <f t="shared" si="6"/>
        <v>652.1</v>
      </c>
      <c r="H103" s="58">
        <v>652</v>
      </c>
      <c r="I103" s="171">
        <f t="shared" si="5"/>
        <v>99.984664928691913</v>
      </c>
    </row>
    <row r="104" spans="1:9" ht="33.75" x14ac:dyDescent="0.25">
      <c r="A104" s="56" t="s">
        <v>268</v>
      </c>
      <c r="B104" s="195">
        <v>946</v>
      </c>
      <c r="C104" s="195" t="s">
        <v>121</v>
      </c>
      <c r="D104" s="195" t="s">
        <v>265</v>
      </c>
      <c r="E104" s="195" t="s">
        <v>267</v>
      </c>
      <c r="F104" s="195"/>
      <c r="G104" s="58">
        <f t="shared" si="6"/>
        <v>652.1</v>
      </c>
      <c r="H104" s="58">
        <v>652</v>
      </c>
      <c r="I104" s="171">
        <f t="shared" si="5"/>
        <v>99.984664928691913</v>
      </c>
    </row>
    <row r="105" spans="1:9" ht="56.25" x14ac:dyDescent="0.25">
      <c r="A105" s="56" t="s">
        <v>250</v>
      </c>
      <c r="B105" s="195">
        <v>946</v>
      </c>
      <c r="C105" s="195" t="s">
        <v>121</v>
      </c>
      <c r="D105" s="195" t="s">
        <v>265</v>
      </c>
      <c r="E105" s="195" t="s">
        <v>267</v>
      </c>
      <c r="F105" s="195">
        <v>100</v>
      </c>
      <c r="G105" s="58">
        <v>652.1</v>
      </c>
      <c r="H105" s="58">
        <v>652</v>
      </c>
      <c r="I105" s="171">
        <f t="shared" si="5"/>
        <v>99.984664928691913</v>
      </c>
    </row>
    <row r="106" spans="1:9" ht="22.5" x14ac:dyDescent="0.25">
      <c r="A106" s="56" t="s">
        <v>189</v>
      </c>
      <c r="B106" s="195">
        <v>946</v>
      </c>
      <c r="C106" s="195" t="s">
        <v>121</v>
      </c>
      <c r="D106" s="195" t="s">
        <v>265</v>
      </c>
      <c r="E106" s="195" t="s">
        <v>267</v>
      </c>
      <c r="F106" s="195">
        <v>110</v>
      </c>
      <c r="G106" s="58">
        <v>652.1</v>
      </c>
      <c r="H106" s="58">
        <v>652</v>
      </c>
      <c r="I106" s="171">
        <f t="shared" si="5"/>
        <v>99.984664928691913</v>
      </c>
    </row>
    <row r="107" spans="1:9" x14ac:dyDescent="0.25">
      <c r="A107" s="56" t="s">
        <v>191</v>
      </c>
      <c r="B107" s="195">
        <v>946</v>
      </c>
      <c r="C107" s="195" t="s">
        <v>121</v>
      </c>
      <c r="D107" s="195" t="s">
        <v>265</v>
      </c>
      <c r="E107" s="195" t="s">
        <v>267</v>
      </c>
      <c r="F107" s="195">
        <v>111</v>
      </c>
      <c r="G107" s="58">
        <v>652.1</v>
      </c>
      <c r="H107" s="58">
        <v>652</v>
      </c>
      <c r="I107" s="171">
        <f t="shared" si="5"/>
        <v>99.984664928691913</v>
      </c>
    </row>
    <row r="108" spans="1:9" x14ac:dyDescent="0.25">
      <c r="A108" s="53" t="s">
        <v>120</v>
      </c>
      <c r="B108" s="366">
        <v>946</v>
      </c>
      <c r="C108" s="366" t="s">
        <v>121</v>
      </c>
      <c r="D108" s="366">
        <v>10</v>
      </c>
      <c r="E108" s="366"/>
      <c r="F108" s="366"/>
      <c r="G108" s="55">
        <f>G109</f>
        <v>405.4</v>
      </c>
      <c r="H108" s="55">
        <v>405.1</v>
      </c>
      <c r="I108" s="170">
        <f t="shared" si="5"/>
        <v>99.92599901332018</v>
      </c>
    </row>
    <row r="109" spans="1:9" ht="33.75" x14ac:dyDescent="0.25">
      <c r="A109" s="56" t="s">
        <v>122</v>
      </c>
      <c r="B109" s="195">
        <v>946</v>
      </c>
      <c r="C109" s="195" t="s">
        <v>121</v>
      </c>
      <c r="D109" s="195">
        <v>10</v>
      </c>
      <c r="E109" s="195" t="s">
        <v>123</v>
      </c>
      <c r="F109" s="195"/>
      <c r="G109" s="58">
        <v>405.4</v>
      </c>
      <c r="H109" s="58">
        <v>405.1</v>
      </c>
      <c r="I109" s="171">
        <f t="shared" si="5"/>
        <v>99.92599901332018</v>
      </c>
    </row>
    <row r="110" spans="1:9" ht="22.5" x14ac:dyDescent="0.25">
      <c r="A110" s="56" t="s">
        <v>124</v>
      </c>
      <c r="B110" s="195">
        <v>946</v>
      </c>
      <c r="C110" s="195" t="s">
        <v>121</v>
      </c>
      <c r="D110" s="195">
        <v>10</v>
      </c>
      <c r="E110" s="195" t="s">
        <v>123</v>
      </c>
      <c r="F110" s="195">
        <v>200</v>
      </c>
      <c r="G110" s="58">
        <v>405.4</v>
      </c>
      <c r="H110" s="58">
        <v>405.1</v>
      </c>
      <c r="I110" s="171">
        <f t="shared" si="5"/>
        <v>99.92599901332018</v>
      </c>
    </row>
    <row r="111" spans="1:9" ht="22.5" x14ac:dyDescent="0.25">
      <c r="A111" s="56" t="s">
        <v>125</v>
      </c>
      <c r="B111" s="195">
        <v>946</v>
      </c>
      <c r="C111" s="195" t="s">
        <v>121</v>
      </c>
      <c r="D111" s="195">
        <v>10</v>
      </c>
      <c r="E111" s="195" t="s">
        <v>123</v>
      </c>
      <c r="F111" s="195">
        <v>240</v>
      </c>
      <c r="G111" s="58">
        <v>405.4</v>
      </c>
      <c r="H111" s="58">
        <v>405.1</v>
      </c>
      <c r="I111" s="171">
        <f t="shared" si="5"/>
        <v>99.92599901332018</v>
      </c>
    </row>
    <row r="112" spans="1:9" ht="22.5" x14ac:dyDescent="0.25">
      <c r="A112" s="56" t="s">
        <v>126</v>
      </c>
      <c r="B112" s="195">
        <v>946</v>
      </c>
      <c r="C112" s="195" t="s">
        <v>121</v>
      </c>
      <c r="D112" s="195">
        <v>10</v>
      </c>
      <c r="E112" s="195" t="s">
        <v>123</v>
      </c>
      <c r="F112" s="195">
        <v>244</v>
      </c>
      <c r="G112" s="58">
        <v>405.4</v>
      </c>
      <c r="H112" s="58">
        <v>405.1</v>
      </c>
      <c r="I112" s="171">
        <f t="shared" si="5"/>
        <v>99.92599901332018</v>
      </c>
    </row>
    <row r="113" spans="1:9" x14ac:dyDescent="0.25">
      <c r="A113" s="165" t="s">
        <v>269</v>
      </c>
      <c r="B113" s="366">
        <v>946</v>
      </c>
      <c r="C113" s="367" t="s">
        <v>128</v>
      </c>
      <c r="D113" s="367" t="s">
        <v>255</v>
      </c>
      <c r="E113" s="367" t="s">
        <v>183</v>
      </c>
      <c r="F113" s="367" t="s">
        <v>131</v>
      </c>
      <c r="G113" s="167">
        <f>G114+G135+G140</f>
        <v>7585.7999999999993</v>
      </c>
      <c r="H113" s="167">
        <f>H114+H135+H140</f>
        <v>7585.5</v>
      </c>
      <c r="I113" s="170">
        <f t="shared" si="5"/>
        <v>99.996045242426646</v>
      </c>
    </row>
    <row r="114" spans="1:9" x14ac:dyDescent="0.25">
      <c r="A114" s="165" t="s">
        <v>270</v>
      </c>
      <c r="B114" s="366">
        <v>946</v>
      </c>
      <c r="C114" s="367" t="s">
        <v>128</v>
      </c>
      <c r="D114" s="367" t="s">
        <v>132</v>
      </c>
      <c r="E114" s="367" t="s">
        <v>183</v>
      </c>
      <c r="F114" s="367" t="s">
        <v>131</v>
      </c>
      <c r="G114" s="167">
        <f>G115+G124+G129</f>
        <v>4184.3999999999996</v>
      </c>
      <c r="H114" s="167">
        <f>H115+H124+H129</f>
        <v>4184.2</v>
      </c>
      <c r="I114" s="170">
        <f t="shared" si="5"/>
        <v>99.995220342223504</v>
      </c>
    </row>
    <row r="115" spans="1:9" ht="22.5" x14ac:dyDescent="0.25">
      <c r="A115" s="56" t="s">
        <v>271</v>
      </c>
      <c r="B115" s="195">
        <v>946</v>
      </c>
      <c r="C115" s="195" t="s">
        <v>128</v>
      </c>
      <c r="D115" s="195" t="s">
        <v>132</v>
      </c>
      <c r="E115" s="195" t="s">
        <v>272</v>
      </c>
      <c r="F115" s="195" t="s">
        <v>131</v>
      </c>
      <c r="G115" s="58">
        <f>G116+G120</f>
        <v>1613.7</v>
      </c>
      <c r="H115" s="58">
        <f>H116+H120</f>
        <v>1613.6000000000001</v>
      </c>
      <c r="I115" s="171">
        <f t="shared" si="5"/>
        <v>99.993803061287721</v>
      </c>
    </row>
    <row r="116" spans="1:9" ht="56.25" x14ac:dyDescent="0.25">
      <c r="A116" s="56" t="s">
        <v>196</v>
      </c>
      <c r="B116" s="195">
        <v>946</v>
      </c>
      <c r="C116" s="195" t="s">
        <v>128</v>
      </c>
      <c r="D116" s="195" t="s">
        <v>132</v>
      </c>
      <c r="E116" s="195" t="s">
        <v>273</v>
      </c>
      <c r="F116" s="195" t="s">
        <v>188</v>
      </c>
      <c r="G116" s="58">
        <f>G117+G119</f>
        <v>1555.3</v>
      </c>
      <c r="H116" s="58">
        <f>H117</f>
        <v>1555.2</v>
      </c>
      <c r="I116" s="171">
        <f t="shared" si="5"/>
        <v>99.993570372275443</v>
      </c>
    </row>
    <row r="117" spans="1:9" ht="22.5" x14ac:dyDescent="0.25">
      <c r="A117" s="56" t="s">
        <v>189</v>
      </c>
      <c r="B117" s="195">
        <v>946</v>
      </c>
      <c r="C117" s="195" t="s">
        <v>128</v>
      </c>
      <c r="D117" s="195" t="s">
        <v>132</v>
      </c>
      <c r="E117" s="195" t="s">
        <v>273</v>
      </c>
      <c r="F117" s="195" t="s">
        <v>190</v>
      </c>
      <c r="G117" s="58">
        <v>1553.1</v>
      </c>
      <c r="H117" s="58">
        <f>H118+H119</f>
        <v>1555.2</v>
      </c>
      <c r="I117" s="171">
        <f t="shared" si="5"/>
        <v>100.13521344407958</v>
      </c>
    </row>
    <row r="118" spans="1:9" x14ac:dyDescent="0.25">
      <c r="A118" s="56" t="s">
        <v>191</v>
      </c>
      <c r="B118" s="195">
        <v>946</v>
      </c>
      <c r="C118" s="195" t="s">
        <v>128</v>
      </c>
      <c r="D118" s="195" t="s">
        <v>132</v>
      </c>
      <c r="E118" s="195" t="s">
        <v>273</v>
      </c>
      <c r="F118" s="195" t="s">
        <v>192</v>
      </c>
      <c r="G118" s="58">
        <v>1553.1</v>
      </c>
      <c r="H118" s="58">
        <v>1553</v>
      </c>
      <c r="I118" s="171">
        <f t="shared" si="5"/>
        <v>99.993561264567646</v>
      </c>
    </row>
    <row r="119" spans="1:9" ht="22.5" x14ac:dyDescent="0.25">
      <c r="A119" s="56" t="s">
        <v>225</v>
      </c>
      <c r="B119" s="195">
        <v>946</v>
      </c>
      <c r="C119" s="195" t="s">
        <v>128</v>
      </c>
      <c r="D119" s="195" t="s">
        <v>132</v>
      </c>
      <c r="E119" s="195" t="s">
        <v>273</v>
      </c>
      <c r="F119" s="195">
        <v>122</v>
      </c>
      <c r="G119" s="133">
        <v>2.2000000000000002</v>
      </c>
      <c r="H119" s="58">
        <v>2.2000000000000002</v>
      </c>
      <c r="I119" s="171">
        <f t="shared" si="5"/>
        <v>100</v>
      </c>
    </row>
    <row r="120" spans="1:9" ht="22.5" x14ac:dyDescent="0.25">
      <c r="A120" s="56" t="s">
        <v>189</v>
      </c>
      <c r="B120" s="195">
        <v>946</v>
      </c>
      <c r="C120" s="195" t="s">
        <v>128</v>
      </c>
      <c r="D120" s="195" t="s">
        <v>132</v>
      </c>
      <c r="E120" s="195" t="s">
        <v>274</v>
      </c>
      <c r="F120" s="195"/>
      <c r="G120" s="58">
        <v>58.4</v>
      </c>
      <c r="H120" s="58">
        <v>58.4</v>
      </c>
      <c r="I120" s="171">
        <f t="shared" si="5"/>
        <v>100</v>
      </c>
    </row>
    <row r="121" spans="1:9" ht="22.5" x14ac:dyDescent="0.25">
      <c r="A121" s="56" t="s">
        <v>124</v>
      </c>
      <c r="B121" s="195">
        <v>946</v>
      </c>
      <c r="C121" s="195" t="s">
        <v>128</v>
      </c>
      <c r="D121" s="195" t="s">
        <v>132</v>
      </c>
      <c r="E121" s="195" t="s">
        <v>274</v>
      </c>
      <c r="F121" s="195" t="s">
        <v>177</v>
      </c>
      <c r="G121" s="58">
        <v>58.4</v>
      </c>
      <c r="H121" s="58">
        <v>58.4</v>
      </c>
      <c r="I121" s="171">
        <f t="shared" si="5"/>
        <v>100</v>
      </c>
    </row>
    <row r="122" spans="1:9" ht="22.5" x14ac:dyDescent="0.25">
      <c r="A122" s="56" t="s">
        <v>125</v>
      </c>
      <c r="B122" s="195">
        <v>946</v>
      </c>
      <c r="C122" s="195" t="s">
        <v>128</v>
      </c>
      <c r="D122" s="195" t="s">
        <v>132</v>
      </c>
      <c r="E122" s="195" t="s">
        <v>274</v>
      </c>
      <c r="F122" s="195" t="s">
        <v>178</v>
      </c>
      <c r="G122" s="58">
        <v>58.4</v>
      </c>
      <c r="H122" s="58">
        <v>58.4</v>
      </c>
      <c r="I122" s="171">
        <f t="shared" si="5"/>
        <v>100</v>
      </c>
    </row>
    <row r="123" spans="1:9" ht="22.5" x14ac:dyDescent="0.25">
      <c r="A123" s="56" t="s">
        <v>126</v>
      </c>
      <c r="B123" s="195">
        <v>946</v>
      </c>
      <c r="C123" s="195" t="s">
        <v>128</v>
      </c>
      <c r="D123" s="195" t="s">
        <v>132</v>
      </c>
      <c r="E123" s="195" t="s">
        <v>274</v>
      </c>
      <c r="F123" s="195" t="s">
        <v>179</v>
      </c>
      <c r="G123" s="58">
        <v>58.4</v>
      </c>
      <c r="H123" s="58">
        <v>58.4</v>
      </c>
      <c r="I123" s="171">
        <f t="shared" si="5"/>
        <v>100</v>
      </c>
    </row>
    <row r="124" spans="1:9" ht="22.5" x14ac:dyDescent="0.25">
      <c r="A124" s="56" t="s">
        <v>275</v>
      </c>
      <c r="B124" s="195">
        <v>946</v>
      </c>
      <c r="C124" s="195" t="s">
        <v>128</v>
      </c>
      <c r="D124" s="195" t="s">
        <v>132</v>
      </c>
      <c r="E124" s="195" t="s">
        <v>276</v>
      </c>
      <c r="F124" s="195"/>
      <c r="G124" s="58">
        <v>346</v>
      </c>
      <c r="H124" s="58">
        <v>346</v>
      </c>
      <c r="I124" s="171">
        <f t="shared" si="5"/>
        <v>100</v>
      </c>
    </row>
    <row r="125" spans="1:9" ht="22.5" x14ac:dyDescent="0.25">
      <c r="A125" s="56" t="s">
        <v>277</v>
      </c>
      <c r="B125" s="195">
        <v>946</v>
      </c>
      <c r="C125" s="195" t="s">
        <v>128</v>
      </c>
      <c r="D125" s="195" t="s">
        <v>132</v>
      </c>
      <c r="E125" s="195" t="s">
        <v>276</v>
      </c>
      <c r="F125" s="195"/>
      <c r="G125" s="58">
        <v>346</v>
      </c>
      <c r="H125" s="58">
        <v>346</v>
      </c>
      <c r="I125" s="171">
        <f t="shared" si="5"/>
        <v>100</v>
      </c>
    </row>
    <row r="126" spans="1:9" ht="22.5" x14ac:dyDescent="0.25">
      <c r="A126" s="56" t="s">
        <v>124</v>
      </c>
      <c r="B126" s="195">
        <v>946</v>
      </c>
      <c r="C126" s="195" t="s">
        <v>128</v>
      </c>
      <c r="D126" s="195" t="s">
        <v>132</v>
      </c>
      <c r="E126" s="195" t="s">
        <v>276</v>
      </c>
      <c r="F126" s="195">
        <v>200</v>
      </c>
      <c r="G126" s="58">
        <v>346</v>
      </c>
      <c r="H126" s="58">
        <v>346</v>
      </c>
      <c r="I126" s="171">
        <f t="shared" si="5"/>
        <v>100</v>
      </c>
    </row>
    <row r="127" spans="1:9" ht="22.5" x14ac:dyDescent="0.25">
      <c r="A127" s="56" t="s">
        <v>125</v>
      </c>
      <c r="B127" s="195">
        <v>946</v>
      </c>
      <c r="C127" s="195" t="s">
        <v>128</v>
      </c>
      <c r="D127" s="195" t="s">
        <v>132</v>
      </c>
      <c r="E127" s="195" t="s">
        <v>276</v>
      </c>
      <c r="F127" s="195">
        <v>240</v>
      </c>
      <c r="G127" s="58">
        <v>346</v>
      </c>
      <c r="H127" s="58">
        <v>346</v>
      </c>
      <c r="I127" s="171">
        <f t="shared" si="5"/>
        <v>100</v>
      </c>
    </row>
    <row r="128" spans="1:9" ht="22.5" x14ac:dyDescent="0.25">
      <c r="A128" s="56" t="s">
        <v>126</v>
      </c>
      <c r="B128" s="195">
        <v>946</v>
      </c>
      <c r="C128" s="195" t="s">
        <v>128</v>
      </c>
      <c r="D128" s="195" t="s">
        <v>132</v>
      </c>
      <c r="E128" s="195" t="s">
        <v>276</v>
      </c>
      <c r="F128" s="195">
        <v>244</v>
      </c>
      <c r="G128" s="58">
        <v>346</v>
      </c>
      <c r="H128" s="58">
        <v>346</v>
      </c>
      <c r="I128" s="171">
        <f t="shared" si="5"/>
        <v>100</v>
      </c>
    </row>
    <row r="129" spans="1:9" ht="45" x14ac:dyDescent="0.25">
      <c r="A129" s="56" t="s">
        <v>133</v>
      </c>
      <c r="B129" s="195">
        <v>946</v>
      </c>
      <c r="C129" s="195" t="s">
        <v>128</v>
      </c>
      <c r="D129" s="195" t="s">
        <v>132</v>
      </c>
      <c r="E129" s="195" t="s">
        <v>134</v>
      </c>
      <c r="F129" s="195"/>
      <c r="G129" s="58">
        <f>G130+G133</f>
        <v>2224.6999999999998</v>
      </c>
      <c r="H129" s="58">
        <f>H130+H133</f>
        <v>2224.6</v>
      </c>
      <c r="I129" s="171">
        <f t="shared" si="5"/>
        <v>99.995505011911732</v>
      </c>
    </row>
    <row r="130" spans="1:9" ht="22.5" x14ac:dyDescent="0.25">
      <c r="A130" s="56" t="s">
        <v>124</v>
      </c>
      <c r="B130" s="195">
        <v>946</v>
      </c>
      <c r="C130" s="195" t="s">
        <v>128</v>
      </c>
      <c r="D130" s="195" t="s">
        <v>132</v>
      </c>
      <c r="E130" s="195" t="s">
        <v>134</v>
      </c>
      <c r="F130" s="195">
        <v>200</v>
      </c>
      <c r="G130" s="58">
        <v>525.1</v>
      </c>
      <c r="H130" s="58">
        <v>525.1</v>
      </c>
      <c r="I130" s="171">
        <f t="shared" si="5"/>
        <v>100</v>
      </c>
    </row>
    <row r="131" spans="1:9" ht="22.5" x14ac:dyDescent="0.25">
      <c r="A131" s="56" t="s">
        <v>125</v>
      </c>
      <c r="B131" s="195">
        <v>946</v>
      </c>
      <c r="C131" s="195" t="s">
        <v>128</v>
      </c>
      <c r="D131" s="195" t="s">
        <v>132</v>
      </c>
      <c r="E131" s="195" t="s">
        <v>134</v>
      </c>
      <c r="F131" s="195">
        <v>240</v>
      </c>
      <c r="G131" s="58">
        <v>525.1</v>
      </c>
      <c r="H131" s="58">
        <v>525.1</v>
      </c>
      <c r="I131" s="171">
        <f t="shared" si="5"/>
        <v>100</v>
      </c>
    </row>
    <row r="132" spans="1:9" ht="22.5" x14ac:dyDescent="0.25">
      <c r="A132" s="56" t="s">
        <v>126</v>
      </c>
      <c r="B132" s="195">
        <v>946</v>
      </c>
      <c r="C132" s="195" t="s">
        <v>128</v>
      </c>
      <c r="D132" s="195" t="s">
        <v>132</v>
      </c>
      <c r="E132" s="195" t="s">
        <v>134</v>
      </c>
      <c r="F132" s="195">
        <v>244</v>
      </c>
      <c r="G132" s="58">
        <v>525.1</v>
      </c>
      <c r="H132" s="58">
        <v>525.1</v>
      </c>
      <c r="I132" s="171">
        <f t="shared" si="5"/>
        <v>100</v>
      </c>
    </row>
    <row r="133" spans="1:9" x14ac:dyDescent="0.25">
      <c r="A133" s="56" t="s">
        <v>135</v>
      </c>
      <c r="B133" s="195">
        <v>946</v>
      </c>
      <c r="C133" s="195" t="s">
        <v>128</v>
      </c>
      <c r="D133" s="195" t="s">
        <v>132</v>
      </c>
      <c r="E133" s="195" t="s">
        <v>134</v>
      </c>
      <c r="F133" s="195">
        <v>300</v>
      </c>
      <c r="G133" s="58">
        <v>1699.6</v>
      </c>
      <c r="H133" s="58">
        <v>1699.5</v>
      </c>
      <c r="I133" s="171">
        <f t="shared" si="5"/>
        <v>99.994116262650039</v>
      </c>
    </row>
    <row r="134" spans="1:9" x14ac:dyDescent="0.25">
      <c r="A134" s="56" t="s">
        <v>136</v>
      </c>
      <c r="B134" s="195">
        <v>946</v>
      </c>
      <c r="C134" s="195" t="s">
        <v>128</v>
      </c>
      <c r="D134" s="195" t="s">
        <v>132</v>
      </c>
      <c r="E134" s="195" t="s">
        <v>134</v>
      </c>
      <c r="F134" s="195">
        <v>360</v>
      </c>
      <c r="G134" s="58">
        <v>1699.6</v>
      </c>
      <c r="H134" s="58">
        <v>1699.5</v>
      </c>
      <c r="I134" s="171">
        <f t="shared" ref="I134:I197" si="7">H134*100/G134</f>
        <v>99.994116262650039</v>
      </c>
    </row>
    <row r="135" spans="1:9" x14ac:dyDescent="0.25">
      <c r="A135" s="53" t="s">
        <v>278</v>
      </c>
      <c r="B135" s="366">
        <v>946</v>
      </c>
      <c r="C135" s="366" t="s">
        <v>128</v>
      </c>
      <c r="D135" s="366" t="s">
        <v>265</v>
      </c>
      <c r="E135" s="366"/>
      <c r="F135" s="366"/>
      <c r="G135" s="55">
        <v>2306.1999999999998</v>
      </c>
      <c r="H135" s="144">
        <f>H136</f>
        <v>2306.1999999999998</v>
      </c>
      <c r="I135" s="170">
        <f t="shared" si="7"/>
        <v>100</v>
      </c>
    </row>
    <row r="136" spans="1:9" x14ac:dyDescent="0.25">
      <c r="A136" s="56" t="s">
        <v>279</v>
      </c>
      <c r="B136" s="195">
        <v>946</v>
      </c>
      <c r="C136" s="195" t="s">
        <v>128</v>
      </c>
      <c r="D136" s="195" t="s">
        <v>265</v>
      </c>
      <c r="E136" s="195" t="s">
        <v>280</v>
      </c>
      <c r="F136" s="195"/>
      <c r="G136" s="58">
        <v>2306.1999999999998</v>
      </c>
      <c r="H136" s="58">
        <v>2306.1999999999998</v>
      </c>
      <c r="I136" s="171">
        <f t="shared" si="7"/>
        <v>100</v>
      </c>
    </row>
    <row r="137" spans="1:9" ht="22.5" x14ac:dyDescent="0.25">
      <c r="A137" s="56" t="s">
        <v>124</v>
      </c>
      <c r="B137" s="195">
        <v>946</v>
      </c>
      <c r="C137" s="195" t="s">
        <v>128</v>
      </c>
      <c r="D137" s="195" t="s">
        <v>265</v>
      </c>
      <c r="E137" s="195" t="s">
        <v>280</v>
      </c>
      <c r="F137" s="195">
        <v>200</v>
      </c>
      <c r="G137" s="58">
        <v>2306.1999999999998</v>
      </c>
      <c r="H137" s="58">
        <v>2306.1999999999998</v>
      </c>
      <c r="I137" s="171">
        <f t="shared" si="7"/>
        <v>100</v>
      </c>
    </row>
    <row r="138" spans="1:9" ht="22.5" x14ac:dyDescent="0.25">
      <c r="A138" s="56" t="s">
        <v>125</v>
      </c>
      <c r="B138" s="195">
        <v>946</v>
      </c>
      <c r="C138" s="195" t="s">
        <v>128</v>
      </c>
      <c r="D138" s="195" t="s">
        <v>265</v>
      </c>
      <c r="E138" s="195" t="s">
        <v>280</v>
      </c>
      <c r="F138" s="195">
        <v>240</v>
      </c>
      <c r="G138" s="58">
        <v>2306.1999999999998</v>
      </c>
      <c r="H138" s="58">
        <v>2306.1999999999998</v>
      </c>
      <c r="I138" s="171">
        <f t="shared" si="7"/>
        <v>100</v>
      </c>
    </row>
    <row r="139" spans="1:9" ht="22.5" x14ac:dyDescent="0.25">
      <c r="A139" s="56" t="s">
        <v>126</v>
      </c>
      <c r="B139" s="195">
        <v>946</v>
      </c>
      <c r="C139" s="195" t="s">
        <v>128</v>
      </c>
      <c r="D139" s="195" t="s">
        <v>265</v>
      </c>
      <c r="E139" s="195" t="s">
        <v>280</v>
      </c>
      <c r="F139" s="195">
        <v>244</v>
      </c>
      <c r="G139" s="58">
        <v>2306.1999999999998</v>
      </c>
      <c r="H139" s="58">
        <v>2306.1999999999998</v>
      </c>
      <c r="I139" s="171">
        <f t="shared" si="7"/>
        <v>100</v>
      </c>
    </row>
    <row r="140" spans="1:9" ht="21" x14ac:dyDescent="0.25">
      <c r="A140" s="165" t="s">
        <v>281</v>
      </c>
      <c r="B140" s="195">
        <v>946</v>
      </c>
      <c r="C140" s="367" t="s">
        <v>128</v>
      </c>
      <c r="D140" s="367" t="s">
        <v>137</v>
      </c>
      <c r="E140" s="367" t="s">
        <v>183</v>
      </c>
      <c r="F140" s="367" t="s">
        <v>131</v>
      </c>
      <c r="G140" s="360">
        <f>G141+G144+G147</f>
        <v>1095.2</v>
      </c>
      <c r="H140" s="155">
        <f>H141+H144+H147</f>
        <v>1095.1000000000001</v>
      </c>
      <c r="I140" s="170">
        <f t="shared" si="7"/>
        <v>99.990869247626009</v>
      </c>
    </row>
    <row r="141" spans="1:9" x14ac:dyDescent="0.25">
      <c r="A141" s="56" t="s">
        <v>282</v>
      </c>
      <c r="B141" s="195">
        <v>946</v>
      </c>
      <c r="C141" s="195" t="s">
        <v>128</v>
      </c>
      <c r="D141" s="195" t="s">
        <v>137</v>
      </c>
      <c r="E141" s="195" t="s">
        <v>283</v>
      </c>
      <c r="F141" s="195">
        <v>400</v>
      </c>
      <c r="G141" s="58">
        <v>929.5</v>
      </c>
      <c r="H141" s="58">
        <v>929.5</v>
      </c>
      <c r="I141" s="171">
        <f t="shared" si="7"/>
        <v>100</v>
      </c>
    </row>
    <row r="142" spans="1:9" ht="33.75" x14ac:dyDescent="0.25">
      <c r="A142" s="56" t="s">
        <v>284</v>
      </c>
      <c r="B142" s="195">
        <v>946</v>
      </c>
      <c r="C142" s="195" t="s">
        <v>128</v>
      </c>
      <c r="D142" s="195" t="s">
        <v>137</v>
      </c>
      <c r="E142" s="195" t="s">
        <v>283</v>
      </c>
      <c r="F142" s="195">
        <v>410</v>
      </c>
      <c r="G142" s="58">
        <v>929.5</v>
      </c>
      <c r="H142" s="58">
        <v>929.5</v>
      </c>
      <c r="I142" s="171">
        <f t="shared" si="7"/>
        <v>100</v>
      </c>
    </row>
    <row r="143" spans="1:9" ht="45" x14ac:dyDescent="0.25">
      <c r="A143" s="56" t="s">
        <v>285</v>
      </c>
      <c r="B143" s="195">
        <v>946</v>
      </c>
      <c r="C143" s="195" t="s">
        <v>128</v>
      </c>
      <c r="D143" s="195" t="s">
        <v>137</v>
      </c>
      <c r="E143" s="195" t="s">
        <v>283</v>
      </c>
      <c r="F143" s="195">
        <v>411</v>
      </c>
      <c r="G143" s="58">
        <v>929.5</v>
      </c>
      <c r="H143" s="58">
        <v>929.5</v>
      </c>
      <c r="I143" s="171">
        <f t="shared" si="7"/>
        <v>100</v>
      </c>
    </row>
    <row r="144" spans="1:9" ht="22.5" x14ac:dyDescent="0.25">
      <c r="A144" s="56" t="s">
        <v>124</v>
      </c>
      <c r="B144" s="195">
        <v>946</v>
      </c>
      <c r="C144" s="195" t="s">
        <v>128</v>
      </c>
      <c r="D144" s="195" t="s">
        <v>137</v>
      </c>
      <c r="E144" s="195" t="s">
        <v>426</v>
      </c>
      <c r="F144" s="195">
        <v>200</v>
      </c>
      <c r="G144" s="58">
        <v>90.3</v>
      </c>
      <c r="H144" s="58">
        <v>90.2</v>
      </c>
      <c r="I144" s="171">
        <f t="shared" si="7"/>
        <v>99.889258028792909</v>
      </c>
    </row>
    <row r="145" spans="1:9" ht="22.5" x14ac:dyDescent="0.25">
      <c r="A145" s="56" t="s">
        <v>125</v>
      </c>
      <c r="B145" s="195">
        <v>946</v>
      </c>
      <c r="C145" s="195" t="s">
        <v>128</v>
      </c>
      <c r="D145" s="195" t="s">
        <v>137</v>
      </c>
      <c r="E145" s="195" t="s">
        <v>426</v>
      </c>
      <c r="F145" s="195">
        <v>240</v>
      </c>
      <c r="G145" s="58">
        <v>90.3</v>
      </c>
      <c r="H145" s="58">
        <v>90.2</v>
      </c>
      <c r="I145" s="171">
        <f t="shared" si="7"/>
        <v>99.889258028792909</v>
      </c>
    </row>
    <row r="146" spans="1:9" ht="22.5" x14ac:dyDescent="0.25">
      <c r="A146" s="56" t="s">
        <v>126</v>
      </c>
      <c r="B146" s="195">
        <v>946</v>
      </c>
      <c r="C146" s="195" t="s">
        <v>128</v>
      </c>
      <c r="D146" s="195" t="s">
        <v>137</v>
      </c>
      <c r="E146" s="195" t="s">
        <v>426</v>
      </c>
      <c r="F146" s="195">
        <v>244</v>
      </c>
      <c r="G146" s="58">
        <v>90.3</v>
      </c>
      <c r="H146" s="58">
        <v>90.2</v>
      </c>
      <c r="I146" s="171">
        <f t="shared" si="7"/>
        <v>99.889258028792909</v>
      </c>
    </row>
    <row r="147" spans="1:9" ht="22.5" x14ac:dyDescent="0.25">
      <c r="A147" s="56" t="s">
        <v>124</v>
      </c>
      <c r="B147" s="195">
        <v>946</v>
      </c>
      <c r="C147" s="195" t="s">
        <v>128</v>
      </c>
      <c r="D147" s="195" t="s">
        <v>137</v>
      </c>
      <c r="E147" s="195" t="s">
        <v>427</v>
      </c>
      <c r="F147" s="195">
        <v>200</v>
      </c>
      <c r="G147" s="58">
        <v>75.400000000000006</v>
      </c>
      <c r="H147" s="58">
        <v>75.400000000000006</v>
      </c>
      <c r="I147" s="171">
        <f t="shared" si="7"/>
        <v>100</v>
      </c>
    </row>
    <row r="148" spans="1:9" ht="22.5" x14ac:dyDescent="0.25">
      <c r="A148" s="56" t="s">
        <v>125</v>
      </c>
      <c r="B148" s="195">
        <v>946</v>
      </c>
      <c r="C148" s="195" t="s">
        <v>128</v>
      </c>
      <c r="D148" s="195" t="s">
        <v>137</v>
      </c>
      <c r="E148" s="195" t="s">
        <v>427</v>
      </c>
      <c r="F148" s="195">
        <v>240</v>
      </c>
      <c r="G148" s="58">
        <v>75.400000000000006</v>
      </c>
      <c r="H148" s="58">
        <v>75.400000000000006</v>
      </c>
      <c r="I148" s="171">
        <f t="shared" si="7"/>
        <v>100</v>
      </c>
    </row>
    <row r="149" spans="1:9" ht="22.5" x14ac:dyDescent="0.25">
      <c r="A149" s="56" t="s">
        <v>126</v>
      </c>
      <c r="B149" s="195">
        <v>946</v>
      </c>
      <c r="C149" s="195" t="s">
        <v>128</v>
      </c>
      <c r="D149" s="195" t="s">
        <v>137</v>
      </c>
      <c r="E149" s="195" t="s">
        <v>427</v>
      </c>
      <c r="F149" s="195">
        <v>244</v>
      </c>
      <c r="G149" s="58">
        <v>75.400000000000006</v>
      </c>
      <c r="H149" s="58">
        <v>75.400000000000006</v>
      </c>
      <c r="I149" s="171">
        <f t="shared" si="7"/>
        <v>100</v>
      </c>
    </row>
    <row r="150" spans="1:9" x14ac:dyDescent="0.25">
      <c r="A150" s="53" t="s">
        <v>362</v>
      </c>
      <c r="B150" s="366">
        <v>946</v>
      </c>
      <c r="C150" s="366" t="s">
        <v>139</v>
      </c>
      <c r="D150" s="366"/>
      <c r="E150" s="366"/>
      <c r="F150" s="366"/>
      <c r="G150" s="55">
        <v>339</v>
      </c>
      <c r="H150" s="55">
        <v>337.8</v>
      </c>
      <c r="I150" s="170">
        <f t="shared" si="7"/>
        <v>99.646017699115049</v>
      </c>
    </row>
    <row r="151" spans="1:9" ht="33.75" x14ac:dyDescent="0.25">
      <c r="A151" s="56" t="s">
        <v>138</v>
      </c>
      <c r="B151" s="195">
        <v>946</v>
      </c>
      <c r="C151" s="366" t="s">
        <v>139</v>
      </c>
      <c r="D151" s="366" t="s">
        <v>140</v>
      </c>
      <c r="E151" s="366" t="s">
        <v>141</v>
      </c>
      <c r="F151" s="366"/>
      <c r="G151" s="55">
        <v>339</v>
      </c>
      <c r="H151" s="55">
        <v>337.8</v>
      </c>
      <c r="I151" s="170">
        <f t="shared" si="7"/>
        <v>99.646017699115049</v>
      </c>
    </row>
    <row r="152" spans="1:9" ht="22.5" x14ac:dyDescent="0.25">
      <c r="A152" s="56" t="s">
        <v>124</v>
      </c>
      <c r="B152" s="195">
        <v>946</v>
      </c>
      <c r="C152" s="195" t="s">
        <v>139</v>
      </c>
      <c r="D152" s="195" t="s">
        <v>140</v>
      </c>
      <c r="E152" s="195" t="s">
        <v>141</v>
      </c>
      <c r="F152" s="195">
        <v>200</v>
      </c>
      <c r="G152" s="58">
        <v>339</v>
      </c>
      <c r="H152" s="58">
        <v>337.8</v>
      </c>
      <c r="I152" s="171">
        <f t="shared" si="7"/>
        <v>99.646017699115049</v>
      </c>
    </row>
    <row r="153" spans="1:9" ht="22.5" x14ac:dyDescent="0.25">
      <c r="A153" s="56" t="s">
        <v>125</v>
      </c>
      <c r="B153" s="195">
        <v>946</v>
      </c>
      <c r="C153" s="195" t="s">
        <v>139</v>
      </c>
      <c r="D153" s="195" t="s">
        <v>140</v>
      </c>
      <c r="E153" s="195" t="s">
        <v>141</v>
      </c>
      <c r="F153" s="195">
        <v>240</v>
      </c>
      <c r="G153" s="58">
        <v>339</v>
      </c>
      <c r="H153" s="58">
        <v>337.8</v>
      </c>
      <c r="I153" s="171">
        <f t="shared" si="7"/>
        <v>99.646017699115049</v>
      </c>
    </row>
    <row r="154" spans="1:9" ht="22.5" x14ac:dyDescent="0.25">
      <c r="A154" s="56" t="s">
        <v>126</v>
      </c>
      <c r="B154" s="195">
        <v>946</v>
      </c>
      <c r="C154" s="195" t="s">
        <v>139</v>
      </c>
      <c r="D154" s="195" t="s">
        <v>140</v>
      </c>
      <c r="E154" s="195" t="s">
        <v>141</v>
      </c>
      <c r="F154" s="195">
        <v>244</v>
      </c>
      <c r="G154" s="58">
        <v>339</v>
      </c>
      <c r="H154" s="58">
        <v>337.8</v>
      </c>
      <c r="I154" s="171">
        <f t="shared" si="7"/>
        <v>99.646017699115049</v>
      </c>
    </row>
    <row r="155" spans="1:9" x14ac:dyDescent="0.25">
      <c r="A155" s="53" t="s">
        <v>286</v>
      </c>
      <c r="B155" s="366">
        <v>946</v>
      </c>
      <c r="C155" s="366" t="s">
        <v>143</v>
      </c>
      <c r="D155" s="366"/>
      <c r="E155" s="366"/>
      <c r="F155" s="366"/>
      <c r="G155" s="167">
        <f>G156+G162</f>
        <v>5529.3</v>
      </c>
      <c r="H155" s="167">
        <f>H156+H162</f>
        <v>5492.5999999999995</v>
      </c>
      <c r="I155" s="170">
        <f t="shared" si="7"/>
        <v>99.336263179787679</v>
      </c>
    </row>
    <row r="156" spans="1:9" ht="22.5" x14ac:dyDescent="0.25">
      <c r="A156" s="56" t="s">
        <v>287</v>
      </c>
      <c r="B156" s="195">
        <v>946</v>
      </c>
      <c r="C156" s="195" t="s">
        <v>143</v>
      </c>
      <c r="D156" s="195" t="s">
        <v>132</v>
      </c>
      <c r="E156" s="366" t="s">
        <v>183</v>
      </c>
      <c r="F156" s="366" t="s">
        <v>131</v>
      </c>
      <c r="G156" s="58">
        <v>7.2</v>
      </c>
      <c r="H156" s="58">
        <v>7.2</v>
      </c>
      <c r="I156" s="171">
        <f t="shared" si="7"/>
        <v>100</v>
      </c>
    </row>
    <row r="157" spans="1:9" ht="22.5" x14ac:dyDescent="0.25">
      <c r="A157" s="56" t="s">
        <v>288</v>
      </c>
      <c r="B157" s="195">
        <v>946</v>
      </c>
      <c r="C157" s="195" t="s">
        <v>143</v>
      </c>
      <c r="D157" s="195" t="s">
        <v>132</v>
      </c>
      <c r="E157" s="195" t="s">
        <v>289</v>
      </c>
      <c r="F157" s="195" t="s">
        <v>131</v>
      </c>
      <c r="G157" s="58">
        <v>7.2</v>
      </c>
      <c r="H157" s="58">
        <v>7.2</v>
      </c>
      <c r="I157" s="171">
        <f t="shared" si="7"/>
        <v>100</v>
      </c>
    </row>
    <row r="158" spans="1:9" x14ac:dyDescent="0.25">
      <c r="A158" s="56" t="s">
        <v>290</v>
      </c>
      <c r="B158" s="195">
        <v>946</v>
      </c>
      <c r="C158" s="195" t="s">
        <v>143</v>
      </c>
      <c r="D158" s="195" t="s">
        <v>132</v>
      </c>
      <c r="E158" s="195" t="s">
        <v>289</v>
      </c>
      <c r="F158" s="195" t="s">
        <v>131</v>
      </c>
      <c r="G158" s="58">
        <v>7.2</v>
      </c>
      <c r="H158" s="58">
        <v>7.2</v>
      </c>
      <c r="I158" s="171">
        <f t="shared" si="7"/>
        <v>100</v>
      </c>
    </row>
    <row r="159" spans="1:9" ht="22.5" x14ac:dyDescent="0.25">
      <c r="A159" s="56" t="s">
        <v>124</v>
      </c>
      <c r="B159" s="195">
        <v>946</v>
      </c>
      <c r="C159" s="195" t="s">
        <v>143</v>
      </c>
      <c r="D159" s="195" t="s">
        <v>132</v>
      </c>
      <c r="E159" s="195" t="s">
        <v>289</v>
      </c>
      <c r="F159" s="195" t="s">
        <v>177</v>
      </c>
      <c r="G159" s="58">
        <v>7.2</v>
      </c>
      <c r="H159" s="58">
        <v>7.2</v>
      </c>
      <c r="I159" s="171">
        <f t="shared" si="7"/>
        <v>100</v>
      </c>
    </row>
    <row r="160" spans="1:9" ht="22.5" x14ac:dyDescent="0.25">
      <c r="A160" s="56" t="s">
        <v>125</v>
      </c>
      <c r="B160" s="195">
        <v>946</v>
      </c>
      <c r="C160" s="195" t="s">
        <v>143</v>
      </c>
      <c r="D160" s="195" t="s">
        <v>132</v>
      </c>
      <c r="E160" s="195" t="s">
        <v>289</v>
      </c>
      <c r="F160" s="195" t="s">
        <v>178</v>
      </c>
      <c r="G160" s="58">
        <v>7.2</v>
      </c>
      <c r="H160" s="58">
        <v>7.2</v>
      </c>
      <c r="I160" s="171">
        <f t="shared" si="7"/>
        <v>100</v>
      </c>
    </row>
    <row r="161" spans="1:9" ht="22.5" x14ac:dyDescent="0.25">
      <c r="A161" s="56" t="s">
        <v>126</v>
      </c>
      <c r="B161" s="195">
        <v>946</v>
      </c>
      <c r="C161" s="195" t="s">
        <v>143</v>
      </c>
      <c r="D161" s="195" t="s">
        <v>132</v>
      </c>
      <c r="E161" s="195" t="s">
        <v>289</v>
      </c>
      <c r="F161" s="195" t="s">
        <v>179</v>
      </c>
      <c r="G161" s="58">
        <v>7.2</v>
      </c>
      <c r="H161" s="58">
        <v>7.2</v>
      </c>
      <c r="I161" s="171">
        <f t="shared" si="7"/>
        <v>100</v>
      </c>
    </row>
    <row r="162" spans="1:9" x14ac:dyDescent="0.25">
      <c r="A162" s="53" t="s">
        <v>291</v>
      </c>
      <c r="B162" s="366">
        <v>946</v>
      </c>
      <c r="C162" s="366" t="s">
        <v>143</v>
      </c>
      <c r="D162" s="366" t="s">
        <v>292</v>
      </c>
      <c r="E162" s="366"/>
      <c r="F162" s="366"/>
      <c r="G162" s="55">
        <f>G163+G167+G175+G179+G183+G191</f>
        <v>5522.1</v>
      </c>
      <c r="H162" s="190">
        <f>H163+H167+H175+H179+H183</f>
        <v>5485.4</v>
      </c>
      <c r="I162" s="170">
        <f t="shared" si="7"/>
        <v>99.33539776534289</v>
      </c>
    </row>
    <row r="163" spans="1:9" ht="22.5" x14ac:dyDescent="0.25">
      <c r="A163" s="56" t="s">
        <v>271</v>
      </c>
      <c r="B163" s="195">
        <v>946</v>
      </c>
      <c r="C163" s="195" t="s">
        <v>143</v>
      </c>
      <c r="D163" s="195" t="s">
        <v>292</v>
      </c>
      <c r="E163" s="195" t="s">
        <v>293</v>
      </c>
      <c r="F163" s="195" t="s">
        <v>131</v>
      </c>
      <c r="G163" s="58">
        <v>1141.5</v>
      </c>
      <c r="H163" s="58">
        <v>1141.5</v>
      </c>
      <c r="I163" s="171">
        <f t="shared" si="7"/>
        <v>100</v>
      </c>
    </row>
    <row r="164" spans="1:9" ht="56.25" x14ac:dyDescent="0.25">
      <c r="A164" s="56" t="s">
        <v>196</v>
      </c>
      <c r="B164" s="195">
        <v>946</v>
      </c>
      <c r="C164" s="195" t="s">
        <v>143</v>
      </c>
      <c r="D164" s="195" t="s">
        <v>292</v>
      </c>
      <c r="E164" s="195" t="s">
        <v>294</v>
      </c>
      <c r="F164" s="195" t="s">
        <v>188</v>
      </c>
      <c r="G164" s="58">
        <v>1141.5</v>
      </c>
      <c r="H164" s="58">
        <v>1141.5</v>
      </c>
      <c r="I164" s="171">
        <f t="shared" si="7"/>
        <v>100</v>
      </c>
    </row>
    <row r="165" spans="1:9" ht="22.5" x14ac:dyDescent="0.25">
      <c r="A165" s="56" t="s">
        <v>189</v>
      </c>
      <c r="B165" s="195">
        <v>946</v>
      </c>
      <c r="C165" s="195" t="s">
        <v>143</v>
      </c>
      <c r="D165" s="195" t="s">
        <v>292</v>
      </c>
      <c r="E165" s="195" t="s">
        <v>294</v>
      </c>
      <c r="F165" s="195" t="s">
        <v>190</v>
      </c>
      <c r="G165" s="58">
        <v>1141.5</v>
      </c>
      <c r="H165" s="58">
        <v>1141.5</v>
      </c>
      <c r="I165" s="171">
        <f t="shared" si="7"/>
        <v>100</v>
      </c>
    </row>
    <row r="166" spans="1:9" x14ac:dyDescent="0.25">
      <c r="A166" s="56" t="s">
        <v>191</v>
      </c>
      <c r="B166" s="195">
        <v>946</v>
      </c>
      <c r="C166" s="195" t="s">
        <v>143</v>
      </c>
      <c r="D166" s="195" t="s">
        <v>292</v>
      </c>
      <c r="E166" s="195" t="s">
        <v>294</v>
      </c>
      <c r="F166" s="195" t="s">
        <v>192</v>
      </c>
      <c r="G166" s="58">
        <v>1141.5</v>
      </c>
      <c r="H166" s="58">
        <v>1141.5</v>
      </c>
      <c r="I166" s="171">
        <f t="shared" si="7"/>
        <v>100</v>
      </c>
    </row>
    <row r="167" spans="1:9" ht="22.5" x14ac:dyDescent="0.25">
      <c r="A167" s="56" t="s">
        <v>295</v>
      </c>
      <c r="B167" s="195">
        <v>946</v>
      </c>
      <c r="C167" s="195" t="s">
        <v>143</v>
      </c>
      <c r="D167" s="195" t="s">
        <v>292</v>
      </c>
      <c r="E167" s="195" t="s">
        <v>296</v>
      </c>
      <c r="F167" s="195"/>
      <c r="G167" s="58">
        <v>391</v>
      </c>
      <c r="H167" s="58">
        <f>H168+H171</f>
        <v>391</v>
      </c>
      <c r="I167" s="171">
        <f t="shared" si="7"/>
        <v>100</v>
      </c>
    </row>
    <row r="168" spans="1:9" ht="56.25" x14ac:dyDescent="0.25">
      <c r="A168" s="56" t="s">
        <v>196</v>
      </c>
      <c r="B168" s="195">
        <v>946</v>
      </c>
      <c r="C168" s="195" t="s">
        <v>143</v>
      </c>
      <c r="D168" s="195" t="s">
        <v>292</v>
      </c>
      <c r="E168" s="195" t="s">
        <v>296</v>
      </c>
      <c r="F168" s="195">
        <v>100</v>
      </c>
      <c r="G168" s="58">
        <v>277.5</v>
      </c>
      <c r="H168" s="58">
        <v>277.5</v>
      </c>
      <c r="I168" s="171">
        <f t="shared" si="7"/>
        <v>100</v>
      </c>
    </row>
    <row r="169" spans="1:9" ht="22.5" x14ac:dyDescent="0.25">
      <c r="A169" s="56" t="s">
        <v>253</v>
      </c>
      <c r="B169" s="195">
        <v>946</v>
      </c>
      <c r="C169" s="195" t="s">
        <v>143</v>
      </c>
      <c r="D169" s="195" t="s">
        <v>292</v>
      </c>
      <c r="E169" s="195" t="s">
        <v>296</v>
      </c>
      <c r="F169" s="195">
        <v>110</v>
      </c>
      <c r="G169" s="58">
        <v>277.5</v>
      </c>
      <c r="H169" s="58">
        <v>277.5</v>
      </c>
      <c r="I169" s="171">
        <f t="shared" si="7"/>
        <v>100</v>
      </c>
    </row>
    <row r="170" spans="1:9" x14ac:dyDescent="0.25">
      <c r="A170" s="56" t="s">
        <v>191</v>
      </c>
      <c r="B170" s="195">
        <v>946</v>
      </c>
      <c r="C170" s="195" t="s">
        <v>143</v>
      </c>
      <c r="D170" s="195" t="s">
        <v>292</v>
      </c>
      <c r="E170" s="195" t="s">
        <v>296</v>
      </c>
      <c r="F170" s="195">
        <v>111</v>
      </c>
      <c r="G170" s="58">
        <v>277.5</v>
      </c>
      <c r="H170" s="58">
        <v>277.5</v>
      </c>
      <c r="I170" s="171">
        <f t="shared" si="7"/>
        <v>100</v>
      </c>
    </row>
    <row r="171" spans="1:9" ht="22.5" x14ac:dyDescent="0.25">
      <c r="A171" s="56" t="s">
        <v>124</v>
      </c>
      <c r="B171" s="195">
        <v>946</v>
      </c>
      <c r="C171" s="195" t="s">
        <v>143</v>
      </c>
      <c r="D171" s="195" t="s">
        <v>292</v>
      </c>
      <c r="E171" s="195" t="s">
        <v>296</v>
      </c>
      <c r="F171" s="195">
        <v>200</v>
      </c>
      <c r="G171" s="58">
        <f>G172</f>
        <v>113.5</v>
      </c>
      <c r="H171" s="58">
        <v>113.5</v>
      </c>
      <c r="I171" s="171">
        <f t="shared" si="7"/>
        <v>100</v>
      </c>
    </row>
    <row r="172" spans="1:9" ht="22.5" x14ac:dyDescent="0.25">
      <c r="A172" s="56" t="s">
        <v>125</v>
      </c>
      <c r="B172" s="195">
        <v>946</v>
      </c>
      <c r="C172" s="195" t="s">
        <v>143</v>
      </c>
      <c r="D172" s="195" t="s">
        <v>292</v>
      </c>
      <c r="E172" s="195" t="s">
        <v>296</v>
      </c>
      <c r="F172" s="195">
        <v>240</v>
      </c>
      <c r="G172" s="58">
        <f>G173+G174</f>
        <v>113.5</v>
      </c>
      <c r="H172" s="58">
        <v>113.5</v>
      </c>
      <c r="I172" s="171">
        <f t="shared" si="7"/>
        <v>100</v>
      </c>
    </row>
    <row r="173" spans="1:9" ht="22.5" x14ac:dyDescent="0.25">
      <c r="A173" s="56" t="s">
        <v>200</v>
      </c>
      <c r="B173" s="195">
        <v>946</v>
      </c>
      <c r="C173" s="195" t="s">
        <v>143</v>
      </c>
      <c r="D173" s="195" t="s">
        <v>292</v>
      </c>
      <c r="E173" s="195" t="s">
        <v>296</v>
      </c>
      <c r="F173" s="195">
        <v>242</v>
      </c>
      <c r="G173" s="58">
        <v>32.6</v>
      </c>
      <c r="H173" s="58">
        <v>32.6</v>
      </c>
      <c r="I173" s="171"/>
    </row>
    <row r="174" spans="1:9" ht="22.5" x14ac:dyDescent="0.25">
      <c r="A174" s="56" t="s">
        <v>126</v>
      </c>
      <c r="B174" s="195">
        <v>946</v>
      </c>
      <c r="C174" s="195" t="s">
        <v>143</v>
      </c>
      <c r="D174" s="195" t="s">
        <v>292</v>
      </c>
      <c r="E174" s="195" t="s">
        <v>296</v>
      </c>
      <c r="F174" s="195">
        <v>244</v>
      </c>
      <c r="G174" s="58">
        <v>80.900000000000006</v>
      </c>
      <c r="H174" s="58">
        <v>80.900000000000006</v>
      </c>
      <c r="I174" s="171">
        <f t="shared" si="7"/>
        <v>100</v>
      </c>
    </row>
    <row r="175" spans="1:9" ht="22.5" x14ac:dyDescent="0.25">
      <c r="A175" s="56" t="s">
        <v>297</v>
      </c>
      <c r="B175" s="195">
        <v>946</v>
      </c>
      <c r="C175" s="195" t="s">
        <v>143</v>
      </c>
      <c r="D175" s="195" t="s">
        <v>292</v>
      </c>
      <c r="E175" s="195" t="s">
        <v>298</v>
      </c>
      <c r="F175" s="195" t="s">
        <v>131</v>
      </c>
      <c r="G175" s="58">
        <v>66.400000000000006</v>
      </c>
      <c r="H175" s="58">
        <v>66.400000000000006</v>
      </c>
      <c r="I175" s="171">
        <f t="shared" si="7"/>
        <v>100</v>
      </c>
    </row>
    <row r="176" spans="1:9" ht="22.5" x14ac:dyDescent="0.25">
      <c r="A176" s="56" t="s">
        <v>124</v>
      </c>
      <c r="B176" s="195">
        <v>946</v>
      </c>
      <c r="C176" s="195" t="s">
        <v>143</v>
      </c>
      <c r="D176" s="195" t="s">
        <v>292</v>
      </c>
      <c r="E176" s="195" t="s">
        <v>298</v>
      </c>
      <c r="F176" s="195" t="s">
        <v>177</v>
      </c>
      <c r="G176" s="58">
        <v>66.400000000000006</v>
      </c>
      <c r="H176" s="58">
        <v>66.400000000000006</v>
      </c>
      <c r="I176" s="171">
        <f t="shared" si="7"/>
        <v>100</v>
      </c>
    </row>
    <row r="177" spans="1:9" ht="22.5" x14ac:dyDescent="0.25">
      <c r="A177" s="56" t="s">
        <v>125</v>
      </c>
      <c r="B177" s="195">
        <v>946</v>
      </c>
      <c r="C177" s="195" t="s">
        <v>143</v>
      </c>
      <c r="D177" s="195" t="s">
        <v>292</v>
      </c>
      <c r="E177" s="195" t="s">
        <v>298</v>
      </c>
      <c r="F177" s="195" t="s">
        <v>178</v>
      </c>
      <c r="G177" s="58">
        <v>66.400000000000006</v>
      </c>
      <c r="H177" s="58">
        <v>66.400000000000006</v>
      </c>
      <c r="I177" s="171">
        <f t="shared" si="7"/>
        <v>100</v>
      </c>
    </row>
    <row r="178" spans="1:9" ht="22.5" x14ac:dyDescent="0.25">
      <c r="A178" s="56" t="s">
        <v>126</v>
      </c>
      <c r="B178" s="195">
        <v>946</v>
      </c>
      <c r="C178" s="195" t="s">
        <v>143</v>
      </c>
      <c r="D178" s="195" t="s">
        <v>292</v>
      </c>
      <c r="E178" s="195" t="s">
        <v>298</v>
      </c>
      <c r="F178" s="195" t="s">
        <v>179</v>
      </c>
      <c r="G178" s="58">
        <v>66.400000000000006</v>
      </c>
      <c r="H178" s="58">
        <v>66.400000000000006</v>
      </c>
      <c r="I178" s="171">
        <f t="shared" si="7"/>
        <v>100</v>
      </c>
    </row>
    <row r="179" spans="1:9" ht="22.5" x14ac:dyDescent="0.25">
      <c r="A179" s="56" t="s">
        <v>299</v>
      </c>
      <c r="B179" s="195">
        <v>946</v>
      </c>
      <c r="C179" s="195" t="s">
        <v>143</v>
      </c>
      <c r="D179" s="195" t="s">
        <v>292</v>
      </c>
      <c r="E179" s="195" t="s">
        <v>300</v>
      </c>
      <c r="F179" s="195" t="s">
        <v>131</v>
      </c>
      <c r="G179" s="58">
        <v>56.6</v>
      </c>
      <c r="H179" s="58">
        <v>56.6</v>
      </c>
      <c r="I179" s="171">
        <f t="shared" si="7"/>
        <v>100</v>
      </c>
    </row>
    <row r="180" spans="1:9" ht="22.5" x14ac:dyDescent="0.25">
      <c r="A180" s="56" t="s">
        <v>124</v>
      </c>
      <c r="B180" s="195">
        <v>946</v>
      </c>
      <c r="C180" s="195" t="s">
        <v>143</v>
      </c>
      <c r="D180" s="195" t="s">
        <v>292</v>
      </c>
      <c r="E180" s="195" t="s">
        <v>300</v>
      </c>
      <c r="F180" s="195" t="s">
        <v>177</v>
      </c>
      <c r="G180" s="58">
        <v>56.6</v>
      </c>
      <c r="H180" s="58">
        <v>56.6</v>
      </c>
      <c r="I180" s="171">
        <f t="shared" si="7"/>
        <v>100</v>
      </c>
    </row>
    <row r="181" spans="1:9" ht="22.5" x14ac:dyDescent="0.25">
      <c r="A181" s="56" t="s">
        <v>125</v>
      </c>
      <c r="B181" s="195">
        <v>946</v>
      </c>
      <c r="C181" s="195" t="s">
        <v>143</v>
      </c>
      <c r="D181" s="195" t="s">
        <v>292</v>
      </c>
      <c r="E181" s="195" t="s">
        <v>300</v>
      </c>
      <c r="F181" s="195" t="s">
        <v>178</v>
      </c>
      <c r="G181" s="58">
        <v>56.6</v>
      </c>
      <c r="H181" s="58">
        <v>56.6</v>
      </c>
      <c r="I181" s="171">
        <f t="shared" si="7"/>
        <v>100</v>
      </c>
    </row>
    <row r="182" spans="1:9" ht="22.5" x14ac:dyDescent="0.25">
      <c r="A182" s="56" t="s">
        <v>126</v>
      </c>
      <c r="B182" s="195">
        <v>946</v>
      </c>
      <c r="C182" s="195" t="s">
        <v>143</v>
      </c>
      <c r="D182" s="195" t="s">
        <v>292</v>
      </c>
      <c r="E182" s="195" t="s">
        <v>300</v>
      </c>
      <c r="F182" s="195" t="s">
        <v>179</v>
      </c>
      <c r="G182" s="58">
        <v>56.6</v>
      </c>
      <c r="H182" s="58">
        <v>56.6</v>
      </c>
      <c r="I182" s="171">
        <f t="shared" si="7"/>
        <v>100</v>
      </c>
    </row>
    <row r="183" spans="1:9" ht="56.25" x14ac:dyDescent="0.25">
      <c r="A183" s="56" t="s">
        <v>301</v>
      </c>
      <c r="B183" s="195">
        <v>946</v>
      </c>
      <c r="C183" s="195" t="s">
        <v>143</v>
      </c>
      <c r="D183" s="195" t="s">
        <v>292</v>
      </c>
      <c r="E183" s="195"/>
      <c r="F183" s="195" t="s">
        <v>131</v>
      </c>
      <c r="G183" s="58">
        <f>G184+G187</f>
        <v>3841.6</v>
      </c>
      <c r="H183" s="58">
        <f>H184+H187+H191</f>
        <v>3829.9</v>
      </c>
      <c r="I183" s="171">
        <f t="shared" si="7"/>
        <v>99.695439400249896</v>
      </c>
    </row>
    <row r="184" spans="1:9" ht="56.25" x14ac:dyDescent="0.25">
      <c r="A184" s="56" t="s">
        <v>196</v>
      </c>
      <c r="B184" s="195">
        <v>946</v>
      </c>
      <c r="C184" s="195" t="s">
        <v>143</v>
      </c>
      <c r="D184" s="195" t="s">
        <v>292</v>
      </c>
      <c r="E184" s="195" t="s">
        <v>302</v>
      </c>
      <c r="F184" s="195">
        <v>100</v>
      </c>
      <c r="G184" s="58">
        <v>3631.5</v>
      </c>
      <c r="H184" s="58">
        <v>3594.9</v>
      </c>
      <c r="I184" s="171">
        <f t="shared" si="7"/>
        <v>98.992152003304426</v>
      </c>
    </row>
    <row r="185" spans="1:9" ht="22.5" x14ac:dyDescent="0.25">
      <c r="A185" s="56" t="s">
        <v>253</v>
      </c>
      <c r="B185" s="195">
        <v>946</v>
      </c>
      <c r="C185" s="195" t="s">
        <v>143</v>
      </c>
      <c r="D185" s="195" t="s">
        <v>292</v>
      </c>
      <c r="E185" s="195" t="s">
        <v>302</v>
      </c>
      <c r="F185" s="195">
        <v>110</v>
      </c>
      <c r="G185" s="58">
        <v>3631.5</v>
      </c>
      <c r="H185" s="58">
        <v>3594.9</v>
      </c>
      <c r="I185" s="171">
        <f t="shared" si="7"/>
        <v>98.992152003304426</v>
      </c>
    </row>
    <row r="186" spans="1:9" x14ac:dyDescent="0.25">
      <c r="A186" s="56" t="s">
        <v>191</v>
      </c>
      <c r="B186" s="195">
        <v>946</v>
      </c>
      <c r="C186" s="195" t="s">
        <v>143</v>
      </c>
      <c r="D186" s="195" t="s">
        <v>292</v>
      </c>
      <c r="E186" s="195" t="s">
        <v>302</v>
      </c>
      <c r="F186" s="195">
        <v>111</v>
      </c>
      <c r="G186" s="58">
        <v>3631.5</v>
      </c>
      <c r="H186" s="58">
        <v>3594.9</v>
      </c>
      <c r="I186" s="171">
        <f t="shared" si="7"/>
        <v>98.992152003304426</v>
      </c>
    </row>
    <row r="187" spans="1:9" ht="22.5" x14ac:dyDescent="0.25">
      <c r="A187" s="56" t="s">
        <v>124</v>
      </c>
      <c r="B187" s="195">
        <v>946</v>
      </c>
      <c r="C187" s="195" t="s">
        <v>143</v>
      </c>
      <c r="D187" s="195" t="s">
        <v>292</v>
      </c>
      <c r="E187" s="195" t="s">
        <v>302</v>
      </c>
      <c r="F187" s="195">
        <v>200</v>
      </c>
      <c r="G187" s="58">
        <f>G188</f>
        <v>210.10000000000002</v>
      </c>
      <c r="H187" s="58">
        <f>H188</f>
        <v>210</v>
      </c>
      <c r="I187" s="171">
        <f t="shared" si="7"/>
        <v>99.952403617325075</v>
      </c>
    </row>
    <row r="188" spans="1:9" ht="22.5" x14ac:dyDescent="0.25">
      <c r="A188" s="56" t="s">
        <v>125</v>
      </c>
      <c r="B188" s="195">
        <v>946</v>
      </c>
      <c r="C188" s="195" t="s">
        <v>143</v>
      </c>
      <c r="D188" s="195" t="s">
        <v>292</v>
      </c>
      <c r="E188" s="195" t="s">
        <v>302</v>
      </c>
      <c r="F188" s="195">
        <v>240</v>
      </c>
      <c r="G188" s="58">
        <f>G189+G190</f>
        <v>210.10000000000002</v>
      </c>
      <c r="H188" s="58">
        <f>H189+H190</f>
        <v>210</v>
      </c>
      <c r="I188" s="171">
        <f t="shared" si="7"/>
        <v>99.952403617325075</v>
      </c>
    </row>
    <row r="189" spans="1:9" ht="22.5" x14ac:dyDescent="0.25">
      <c r="A189" s="56" t="s">
        <v>200</v>
      </c>
      <c r="B189" s="195">
        <v>946</v>
      </c>
      <c r="C189" s="195" t="s">
        <v>143</v>
      </c>
      <c r="D189" s="195" t="s">
        <v>292</v>
      </c>
      <c r="E189" s="195" t="s">
        <v>302</v>
      </c>
      <c r="F189" s="195">
        <v>242</v>
      </c>
      <c r="G189" s="58">
        <v>82.9</v>
      </c>
      <c r="H189" s="58">
        <v>82.9</v>
      </c>
      <c r="I189" s="171">
        <f t="shared" si="7"/>
        <v>100</v>
      </c>
    </row>
    <row r="190" spans="1:9" ht="22.5" x14ac:dyDescent="0.25">
      <c r="A190" s="56" t="s">
        <v>126</v>
      </c>
      <c r="B190" s="195">
        <v>946</v>
      </c>
      <c r="C190" s="195" t="s">
        <v>143</v>
      </c>
      <c r="D190" s="195" t="s">
        <v>292</v>
      </c>
      <c r="E190" s="195" t="s">
        <v>302</v>
      </c>
      <c r="F190" s="195">
        <v>244</v>
      </c>
      <c r="G190" s="58">
        <v>127.2</v>
      </c>
      <c r="H190" s="58">
        <v>127.1</v>
      </c>
      <c r="I190" s="171">
        <f t="shared" si="7"/>
        <v>99.921383647798734</v>
      </c>
    </row>
    <row r="191" spans="1:9" x14ac:dyDescent="0.25">
      <c r="A191" s="56" t="s">
        <v>213</v>
      </c>
      <c r="B191" s="195">
        <v>946</v>
      </c>
      <c r="C191" s="195" t="s">
        <v>143</v>
      </c>
      <c r="D191" s="195" t="s">
        <v>292</v>
      </c>
      <c r="E191" s="195" t="s">
        <v>302</v>
      </c>
      <c r="F191" s="195" t="s">
        <v>214</v>
      </c>
      <c r="G191" s="58">
        <v>25</v>
      </c>
      <c r="H191" s="58">
        <v>25</v>
      </c>
      <c r="I191" s="171">
        <f t="shared" si="7"/>
        <v>100</v>
      </c>
    </row>
    <row r="192" spans="1:9" x14ac:dyDescent="0.25">
      <c r="A192" s="56" t="s">
        <v>443</v>
      </c>
      <c r="B192" s="195">
        <v>946</v>
      </c>
      <c r="C192" s="195" t="s">
        <v>143</v>
      </c>
      <c r="D192" s="195" t="s">
        <v>292</v>
      </c>
      <c r="E192" s="195" t="s">
        <v>302</v>
      </c>
      <c r="F192" s="195">
        <v>830</v>
      </c>
      <c r="G192" s="58">
        <v>25</v>
      </c>
      <c r="H192" s="58">
        <v>25</v>
      </c>
      <c r="I192" s="171">
        <f t="shared" si="7"/>
        <v>100</v>
      </c>
    </row>
    <row r="193" spans="1:9" ht="22.5" x14ac:dyDescent="0.25">
      <c r="A193" s="56" t="s">
        <v>444</v>
      </c>
      <c r="B193" s="195">
        <v>946</v>
      </c>
      <c r="C193" s="195" t="s">
        <v>143</v>
      </c>
      <c r="D193" s="195" t="s">
        <v>292</v>
      </c>
      <c r="E193" s="195" t="s">
        <v>302</v>
      </c>
      <c r="F193" s="195">
        <v>831</v>
      </c>
      <c r="G193" s="58">
        <v>25</v>
      </c>
      <c r="H193" s="58">
        <v>25</v>
      </c>
      <c r="I193" s="171">
        <f t="shared" si="7"/>
        <v>100</v>
      </c>
    </row>
    <row r="194" spans="1:9" x14ac:dyDescent="0.25">
      <c r="A194" s="53" t="s">
        <v>363</v>
      </c>
      <c r="B194" s="366">
        <v>946</v>
      </c>
      <c r="C194" s="366">
        <v>11</v>
      </c>
      <c r="D194" s="366"/>
      <c r="E194" s="366"/>
      <c r="F194" s="366"/>
      <c r="G194" s="55">
        <v>308.10000000000002</v>
      </c>
      <c r="H194" s="55">
        <v>308.10000000000002</v>
      </c>
      <c r="I194" s="170">
        <f t="shared" si="7"/>
        <v>100</v>
      </c>
    </row>
    <row r="195" spans="1:9" ht="21" x14ac:dyDescent="0.25">
      <c r="A195" s="53" t="s">
        <v>174</v>
      </c>
      <c r="B195" s="195">
        <v>946</v>
      </c>
      <c r="C195" s="366" t="s">
        <v>175</v>
      </c>
      <c r="D195" s="366" t="s">
        <v>168</v>
      </c>
      <c r="E195" s="366" t="s">
        <v>176</v>
      </c>
      <c r="F195" s="366" t="s">
        <v>131</v>
      </c>
      <c r="G195" s="55">
        <v>308.10000000000002</v>
      </c>
      <c r="H195" s="68">
        <v>308.10000000000002</v>
      </c>
      <c r="I195" s="170">
        <f t="shared" si="7"/>
        <v>100</v>
      </c>
    </row>
    <row r="196" spans="1:9" ht="22.5" x14ac:dyDescent="0.25">
      <c r="A196" s="56" t="s">
        <v>124</v>
      </c>
      <c r="B196" s="195">
        <v>946</v>
      </c>
      <c r="C196" s="195" t="s">
        <v>175</v>
      </c>
      <c r="D196" s="195" t="s">
        <v>168</v>
      </c>
      <c r="E196" s="195" t="s">
        <v>176</v>
      </c>
      <c r="F196" s="195" t="s">
        <v>177</v>
      </c>
      <c r="G196" s="58">
        <v>308.10000000000002</v>
      </c>
      <c r="H196" s="69">
        <v>308.10000000000002</v>
      </c>
      <c r="I196" s="171">
        <f t="shared" si="7"/>
        <v>100</v>
      </c>
    </row>
    <row r="197" spans="1:9" ht="22.5" x14ac:dyDescent="0.25">
      <c r="A197" s="56" t="s">
        <v>125</v>
      </c>
      <c r="B197" s="195">
        <v>946</v>
      </c>
      <c r="C197" s="195" t="s">
        <v>175</v>
      </c>
      <c r="D197" s="195" t="s">
        <v>168</v>
      </c>
      <c r="E197" s="195" t="s">
        <v>176</v>
      </c>
      <c r="F197" s="195" t="s">
        <v>178</v>
      </c>
      <c r="G197" s="58">
        <v>308.10000000000002</v>
      </c>
      <c r="H197" s="69">
        <v>308.10000000000002</v>
      </c>
      <c r="I197" s="171">
        <f t="shared" si="7"/>
        <v>100</v>
      </c>
    </row>
    <row r="198" spans="1:9" ht="22.5" x14ac:dyDescent="0.25">
      <c r="A198" s="56" t="s">
        <v>126</v>
      </c>
      <c r="B198" s="195">
        <v>946</v>
      </c>
      <c r="C198" s="195" t="s">
        <v>175</v>
      </c>
      <c r="D198" s="195" t="s">
        <v>168</v>
      </c>
      <c r="E198" s="195" t="s">
        <v>176</v>
      </c>
      <c r="F198" s="195" t="s">
        <v>179</v>
      </c>
      <c r="G198" s="58">
        <v>308.10000000000002</v>
      </c>
      <c r="H198" s="69">
        <v>308.10000000000002</v>
      </c>
      <c r="I198" s="171">
        <f t="shared" ref="I198:I271" si="8">H198*100/G198</f>
        <v>100</v>
      </c>
    </row>
    <row r="199" spans="1:9" x14ac:dyDescent="0.25">
      <c r="A199" s="53" t="s">
        <v>334</v>
      </c>
      <c r="B199" s="366">
        <v>946</v>
      </c>
      <c r="C199" s="367" t="s">
        <v>137</v>
      </c>
      <c r="D199" s="367" t="s">
        <v>255</v>
      </c>
      <c r="E199" s="367" t="s">
        <v>183</v>
      </c>
      <c r="F199" s="367" t="s">
        <v>131</v>
      </c>
      <c r="G199" s="55">
        <v>391.8</v>
      </c>
      <c r="H199" s="55">
        <v>391.8</v>
      </c>
      <c r="I199" s="170">
        <f t="shared" si="8"/>
        <v>100</v>
      </c>
    </row>
    <row r="200" spans="1:9" x14ac:dyDescent="0.25">
      <c r="A200" s="56" t="s">
        <v>335</v>
      </c>
      <c r="B200" s="195">
        <v>946</v>
      </c>
      <c r="C200" s="195" t="s">
        <v>137</v>
      </c>
      <c r="D200" s="195" t="s">
        <v>157</v>
      </c>
      <c r="E200" s="195" t="s">
        <v>336</v>
      </c>
      <c r="F200" s="367" t="s">
        <v>131</v>
      </c>
      <c r="G200" s="58">
        <v>391.8</v>
      </c>
      <c r="H200" s="58">
        <v>391.8</v>
      </c>
      <c r="I200" s="171">
        <f t="shared" si="8"/>
        <v>100</v>
      </c>
    </row>
    <row r="201" spans="1:9" ht="22.5" x14ac:dyDescent="0.25">
      <c r="A201" s="56" t="s">
        <v>337</v>
      </c>
      <c r="B201" s="195">
        <v>946</v>
      </c>
      <c r="C201" s="195" t="s">
        <v>137</v>
      </c>
      <c r="D201" s="195" t="s">
        <v>157</v>
      </c>
      <c r="E201" s="195" t="s">
        <v>336</v>
      </c>
      <c r="F201" s="195" t="s">
        <v>131</v>
      </c>
      <c r="G201" s="58">
        <v>391.8</v>
      </c>
      <c r="H201" s="58">
        <v>391.8</v>
      </c>
      <c r="I201" s="171">
        <f t="shared" si="8"/>
        <v>100</v>
      </c>
    </row>
    <row r="202" spans="1:9" ht="22.5" x14ac:dyDescent="0.25">
      <c r="A202" s="56" t="s">
        <v>124</v>
      </c>
      <c r="B202" s="195">
        <v>946</v>
      </c>
      <c r="C202" s="195" t="s">
        <v>137</v>
      </c>
      <c r="D202" s="195" t="s">
        <v>157</v>
      </c>
      <c r="E202" s="195" t="s">
        <v>336</v>
      </c>
      <c r="F202" s="195" t="s">
        <v>177</v>
      </c>
      <c r="G202" s="58">
        <v>391.8</v>
      </c>
      <c r="H202" s="58">
        <v>391.8</v>
      </c>
      <c r="I202" s="171">
        <f t="shared" si="8"/>
        <v>100</v>
      </c>
    </row>
    <row r="203" spans="1:9" ht="22.5" x14ac:dyDescent="0.25">
      <c r="A203" s="56" t="s">
        <v>125</v>
      </c>
      <c r="B203" s="195">
        <v>946</v>
      </c>
      <c r="C203" s="195" t="s">
        <v>137</v>
      </c>
      <c r="D203" s="195" t="s">
        <v>157</v>
      </c>
      <c r="E203" s="195" t="s">
        <v>336</v>
      </c>
      <c r="F203" s="195" t="s">
        <v>178</v>
      </c>
      <c r="G203" s="58">
        <v>391.8</v>
      </c>
      <c r="H203" s="58">
        <v>391.8</v>
      </c>
      <c r="I203" s="171">
        <f t="shared" si="8"/>
        <v>100</v>
      </c>
    </row>
    <row r="204" spans="1:9" ht="22.5" x14ac:dyDescent="0.25">
      <c r="A204" s="56" t="s">
        <v>126</v>
      </c>
      <c r="B204" s="195">
        <v>946</v>
      </c>
      <c r="C204" s="195" t="s">
        <v>137</v>
      </c>
      <c r="D204" s="195" t="s">
        <v>157</v>
      </c>
      <c r="E204" s="195" t="s">
        <v>336</v>
      </c>
      <c r="F204" s="195" t="s">
        <v>179</v>
      </c>
      <c r="G204" s="58">
        <v>391.8</v>
      </c>
      <c r="H204" s="58">
        <v>391.8</v>
      </c>
      <c r="I204" s="171">
        <f t="shared" si="8"/>
        <v>100</v>
      </c>
    </row>
    <row r="205" spans="1:9" ht="42.75" x14ac:dyDescent="0.25">
      <c r="A205" s="164" t="s">
        <v>364</v>
      </c>
      <c r="B205" s="365">
        <v>945</v>
      </c>
      <c r="C205" s="365" t="s">
        <v>255</v>
      </c>
      <c r="D205" s="365" t="s">
        <v>255</v>
      </c>
      <c r="E205" s="365" t="s">
        <v>183</v>
      </c>
      <c r="F205" s="365" t="s">
        <v>131</v>
      </c>
      <c r="G205" s="166">
        <f>G206+G227+G232+G267+G274+G279</f>
        <v>257143.79999999996</v>
      </c>
      <c r="H205" s="166">
        <f>H206+H227+H232+H267+H274+H279</f>
        <v>257143.19999999992</v>
      </c>
      <c r="I205" s="170">
        <f t="shared" si="8"/>
        <v>99.999766667522209</v>
      </c>
    </row>
    <row r="206" spans="1:9" x14ac:dyDescent="0.25">
      <c r="A206" s="53" t="s">
        <v>181</v>
      </c>
      <c r="B206" s="366">
        <v>945</v>
      </c>
      <c r="C206" s="366" t="s">
        <v>168</v>
      </c>
      <c r="D206" s="366" t="s">
        <v>255</v>
      </c>
      <c r="E206" s="366" t="s">
        <v>183</v>
      </c>
      <c r="F206" s="366" t="s">
        <v>131</v>
      </c>
      <c r="G206" s="68">
        <f>G207+G222</f>
        <v>5234.7999999999993</v>
      </c>
      <c r="H206" s="68">
        <f>H207+H222</f>
        <v>5234.7999999999993</v>
      </c>
      <c r="I206" s="170">
        <f t="shared" si="8"/>
        <v>100</v>
      </c>
    </row>
    <row r="207" spans="1:9" ht="33.75" x14ac:dyDescent="0.25">
      <c r="A207" s="56" t="s">
        <v>220</v>
      </c>
      <c r="B207" s="195">
        <v>945</v>
      </c>
      <c r="C207" s="195" t="s">
        <v>168</v>
      </c>
      <c r="D207" s="195" t="s">
        <v>221</v>
      </c>
      <c r="E207" s="195" t="s">
        <v>183</v>
      </c>
      <c r="F207" s="195" t="s">
        <v>131</v>
      </c>
      <c r="G207" s="69">
        <f>G208</f>
        <v>5228.7999999999993</v>
      </c>
      <c r="H207" s="69">
        <f>H208</f>
        <v>5228.7999999999993</v>
      </c>
      <c r="I207" s="171">
        <f t="shared" si="8"/>
        <v>100</v>
      </c>
    </row>
    <row r="208" spans="1:9" x14ac:dyDescent="0.25">
      <c r="A208" s="56" t="s">
        <v>227</v>
      </c>
      <c r="B208" s="195">
        <v>945</v>
      </c>
      <c r="C208" s="195" t="s">
        <v>168</v>
      </c>
      <c r="D208" s="195" t="s">
        <v>221</v>
      </c>
      <c r="E208" s="195" t="s">
        <v>228</v>
      </c>
      <c r="F208" s="195" t="s">
        <v>131</v>
      </c>
      <c r="G208" s="58">
        <f>G209+G213</f>
        <v>5228.7999999999993</v>
      </c>
      <c r="H208" s="58">
        <f>H209+H213</f>
        <v>5228.7999999999993</v>
      </c>
      <c r="I208" s="171">
        <f t="shared" si="8"/>
        <v>100</v>
      </c>
    </row>
    <row r="209" spans="1:9" ht="56.25" x14ac:dyDescent="0.25">
      <c r="A209" s="56" t="s">
        <v>196</v>
      </c>
      <c r="B209" s="195">
        <v>945</v>
      </c>
      <c r="C209" s="195" t="s">
        <v>168</v>
      </c>
      <c r="D209" s="195" t="s">
        <v>221</v>
      </c>
      <c r="E209" s="195" t="s">
        <v>229</v>
      </c>
      <c r="F209" s="195" t="s">
        <v>188</v>
      </c>
      <c r="G209" s="58">
        <f>G210</f>
        <v>4601.5999999999995</v>
      </c>
      <c r="H209" s="58">
        <f>H210</f>
        <v>4601.5999999999995</v>
      </c>
      <c r="I209" s="171"/>
    </row>
    <row r="210" spans="1:9" ht="22.5" x14ac:dyDescent="0.25">
      <c r="A210" s="56" t="s">
        <v>189</v>
      </c>
      <c r="B210" s="195">
        <v>945</v>
      </c>
      <c r="C210" s="195" t="s">
        <v>168</v>
      </c>
      <c r="D210" s="195" t="s">
        <v>221</v>
      </c>
      <c r="E210" s="195" t="s">
        <v>229</v>
      </c>
      <c r="F210" s="195" t="s">
        <v>190</v>
      </c>
      <c r="G210" s="58">
        <f>G211+G212</f>
        <v>4601.5999999999995</v>
      </c>
      <c r="H210" s="58">
        <f>H211+H212</f>
        <v>4601.5999999999995</v>
      </c>
      <c r="I210" s="171">
        <f t="shared" si="8"/>
        <v>100</v>
      </c>
    </row>
    <row r="211" spans="1:9" x14ac:dyDescent="0.25">
      <c r="A211" s="56" t="s">
        <v>191</v>
      </c>
      <c r="B211" s="195">
        <v>945</v>
      </c>
      <c r="C211" s="195" t="s">
        <v>168</v>
      </c>
      <c r="D211" s="195" t="s">
        <v>221</v>
      </c>
      <c r="E211" s="195" t="s">
        <v>229</v>
      </c>
      <c r="F211" s="195" t="s">
        <v>192</v>
      </c>
      <c r="G211" s="58">
        <v>4598.3999999999996</v>
      </c>
      <c r="H211" s="58">
        <v>4598.3999999999996</v>
      </c>
      <c r="I211" s="171">
        <f t="shared" si="8"/>
        <v>100</v>
      </c>
    </row>
    <row r="212" spans="1:9" ht="22.5" x14ac:dyDescent="0.25">
      <c r="A212" s="56" t="s">
        <v>208</v>
      </c>
      <c r="B212" s="195">
        <v>945</v>
      </c>
      <c r="C212" s="195" t="s">
        <v>168</v>
      </c>
      <c r="D212" s="195" t="s">
        <v>221</v>
      </c>
      <c r="E212" s="195" t="s">
        <v>229</v>
      </c>
      <c r="F212" s="195" t="s">
        <v>209</v>
      </c>
      <c r="G212" s="58">
        <v>3.2</v>
      </c>
      <c r="H212" s="58">
        <v>3.2</v>
      </c>
      <c r="I212" s="171">
        <f t="shared" si="8"/>
        <v>100</v>
      </c>
    </row>
    <row r="213" spans="1:9" ht="22.5" x14ac:dyDescent="0.25">
      <c r="A213" s="56" t="s">
        <v>230</v>
      </c>
      <c r="B213" s="195">
        <v>945</v>
      </c>
      <c r="C213" s="195" t="s">
        <v>168</v>
      </c>
      <c r="D213" s="195" t="s">
        <v>221</v>
      </c>
      <c r="E213" s="195" t="s">
        <v>231</v>
      </c>
      <c r="F213" s="195"/>
      <c r="G213" s="58">
        <f>G214+G218</f>
        <v>627.20000000000005</v>
      </c>
      <c r="H213" s="58">
        <f>H214+H218</f>
        <v>627.20000000000005</v>
      </c>
      <c r="I213" s="171">
        <f t="shared" si="8"/>
        <v>100</v>
      </c>
    </row>
    <row r="214" spans="1:9" ht="22.5" x14ac:dyDescent="0.25">
      <c r="A214" s="56" t="s">
        <v>124</v>
      </c>
      <c r="B214" s="195">
        <v>945</v>
      </c>
      <c r="C214" s="195" t="s">
        <v>168</v>
      </c>
      <c r="D214" s="195" t="s">
        <v>221</v>
      </c>
      <c r="E214" s="195" t="s">
        <v>231</v>
      </c>
      <c r="F214" s="195" t="s">
        <v>177</v>
      </c>
      <c r="G214" s="58">
        <f>G215</f>
        <v>626.70000000000005</v>
      </c>
      <c r="H214" s="58">
        <f>H215</f>
        <v>626.70000000000005</v>
      </c>
      <c r="I214" s="171">
        <f t="shared" si="8"/>
        <v>100</v>
      </c>
    </row>
    <row r="215" spans="1:9" ht="22.5" x14ac:dyDescent="0.25">
      <c r="A215" s="56" t="s">
        <v>125</v>
      </c>
      <c r="B215" s="195">
        <v>945</v>
      </c>
      <c r="C215" s="195" t="s">
        <v>168</v>
      </c>
      <c r="D215" s="195" t="s">
        <v>221</v>
      </c>
      <c r="E215" s="195" t="s">
        <v>231</v>
      </c>
      <c r="F215" s="195" t="s">
        <v>178</v>
      </c>
      <c r="G215" s="58">
        <f>G216+G217</f>
        <v>626.70000000000005</v>
      </c>
      <c r="H215" s="58">
        <f>H216+H217</f>
        <v>626.70000000000005</v>
      </c>
      <c r="I215" s="171">
        <f t="shared" si="8"/>
        <v>100</v>
      </c>
    </row>
    <row r="216" spans="1:9" ht="22.5" x14ac:dyDescent="0.25">
      <c r="A216" s="56" t="s">
        <v>200</v>
      </c>
      <c r="B216" s="195">
        <v>945</v>
      </c>
      <c r="C216" s="195" t="s">
        <v>168</v>
      </c>
      <c r="D216" s="195" t="s">
        <v>221</v>
      </c>
      <c r="E216" s="195" t="s">
        <v>231</v>
      </c>
      <c r="F216" s="195">
        <v>242</v>
      </c>
      <c r="G216" s="58">
        <v>343</v>
      </c>
      <c r="H216" s="58">
        <v>343</v>
      </c>
      <c r="I216" s="171">
        <f t="shared" si="8"/>
        <v>100</v>
      </c>
    </row>
    <row r="217" spans="1:9" ht="22.5" x14ac:dyDescent="0.25">
      <c r="A217" s="56" t="s">
        <v>126</v>
      </c>
      <c r="B217" s="195">
        <v>945</v>
      </c>
      <c r="C217" s="195" t="s">
        <v>168</v>
      </c>
      <c r="D217" s="195" t="s">
        <v>221</v>
      </c>
      <c r="E217" s="195" t="s">
        <v>231</v>
      </c>
      <c r="F217" s="195" t="s">
        <v>179</v>
      </c>
      <c r="G217" s="58">
        <v>283.7</v>
      </c>
      <c r="H217" s="58">
        <v>283.7</v>
      </c>
      <c r="I217" s="171">
        <f t="shared" si="8"/>
        <v>100</v>
      </c>
    </row>
    <row r="218" spans="1:9" x14ac:dyDescent="0.25">
      <c r="A218" s="56" t="s">
        <v>213</v>
      </c>
      <c r="B218" s="195">
        <v>945</v>
      </c>
      <c r="C218" s="195" t="s">
        <v>168</v>
      </c>
      <c r="D218" s="195" t="s">
        <v>221</v>
      </c>
      <c r="E218" s="195" t="s">
        <v>231</v>
      </c>
      <c r="F218" s="195" t="s">
        <v>214</v>
      </c>
      <c r="G218" s="58">
        <f>G219</f>
        <v>0.5</v>
      </c>
      <c r="H218" s="58">
        <f>H219</f>
        <v>0.5</v>
      </c>
      <c r="I218" s="171">
        <f t="shared" si="8"/>
        <v>100</v>
      </c>
    </row>
    <row r="219" spans="1:9" ht="33.75" x14ac:dyDescent="0.25">
      <c r="A219" s="56" t="s">
        <v>215</v>
      </c>
      <c r="B219" s="195">
        <v>945</v>
      </c>
      <c r="C219" s="195" t="s">
        <v>168</v>
      </c>
      <c r="D219" s="195" t="s">
        <v>221</v>
      </c>
      <c r="E219" s="195" t="s">
        <v>231</v>
      </c>
      <c r="F219" s="195" t="s">
        <v>216</v>
      </c>
      <c r="G219" s="58">
        <f>G220+G221</f>
        <v>0.5</v>
      </c>
      <c r="H219" s="58">
        <f>H220+H221</f>
        <v>0.5</v>
      </c>
      <c r="I219" s="171">
        <f t="shared" si="8"/>
        <v>100</v>
      </c>
    </row>
    <row r="220" spans="1:9" ht="22.5" x14ac:dyDescent="0.25">
      <c r="A220" s="56" t="s">
        <v>217</v>
      </c>
      <c r="B220" s="195">
        <v>945</v>
      </c>
      <c r="C220" s="195" t="s">
        <v>168</v>
      </c>
      <c r="D220" s="195" t="s">
        <v>221</v>
      </c>
      <c r="E220" s="195" t="s">
        <v>231</v>
      </c>
      <c r="F220" s="195" t="s">
        <v>218</v>
      </c>
      <c r="G220" s="58"/>
      <c r="H220" s="58"/>
      <c r="I220" s="171"/>
    </row>
    <row r="221" spans="1:9" x14ac:dyDescent="0.25">
      <c r="A221" s="56" t="s">
        <v>219</v>
      </c>
      <c r="B221" s="195">
        <v>945</v>
      </c>
      <c r="C221" s="195" t="s">
        <v>168</v>
      </c>
      <c r="D221" s="195" t="s">
        <v>221</v>
      </c>
      <c r="E221" s="195" t="s">
        <v>231</v>
      </c>
      <c r="F221" s="195" t="s">
        <v>232</v>
      </c>
      <c r="G221" s="58">
        <v>0.5</v>
      </c>
      <c r="H221" s="58">
        <v>0.5</v>
      </c>
      <c r="I221" s="171">
        <f t="shared" si="8"/>
        <v>100</v>
      </c>
    </row>
    <row r="222" spans="1:9" x14ac:dyDescent="0.25">
      <c r="A222" s="53" t="s">
        <v>242</v>
      </c>
      <c r="B222" s="195">
        <v>945</v>
      </c>
      <c r="C222" s="366" t="s">
        <v>168</v>
      </c>
      <c r="D222" s="366">
        <v>13</v>
      </c>
      <c r="E222" s="366"/>
      <c r="F222" s="366"/>
      <c r="G222" s="68">
        <v>6</v>
      </c>
      <c r="H222" s="55">
        <v>6</v>
      </c>
      <c r="I222" s="170">
        <f t="shared" si="8"/>
        <v>100</v>
      </c>
    </row>
    <row r="223" spans="1:9" x14ac:dyDescent="0.25">
      <c r="A223" s="56" t="s">
        <v>243</v>
      </c>
      <c r="B223" s="195">
        <v>945</v>
      </c>
      <c r="C223" s="195" t="s">
        <v>168</v>
      </c>
      <c r="D223" s="195">
        <v>13</v>
      </c>
      <c r="E223" s="195" t="s">
        <v>365</v>
      </c>
      <c r="F223" s="366"/>
      <c r="G223" s="69">
        <v>6</v>
      </c>
      <c r="H223" s="58">
        <v>6</v>
      </c>
      <c r="I223" s="171">
        <f t="shared" si="8"/>
        <v>100</v>
      </c>
    </row>
    <row r="224" spans="1:9" ht="22.5" x14ac:dyDescent="0.25">
      <c r="A224" s="56" t="s">
        <v>245</v>
      </c>
      <c r="B224" s="195">
        <v>945</v>
      </c>
      <c r="C224" s="195" t="s">
        <v>168</v>
      </c>
      <c r="D224" s="195">
        <v>13</v>
      </c>
      <c r="E224" s="195" t="s">
        <v>365</v>
      </c>
      <c r="F224" s="366"/>
      <c r="G224" s="69">
        <v>6</v>
      </c>
      <c r="H224" s="58">
        <v>6</v>
      </c>
      <c r="I224" s="171">
        <f t="shared" si="8"/>
        <v>100</v>
      </c>
    </row>
    <row r="225" spans="1:9" x14ac:dyDescent="0.25">
      <c r="A225" s="56" t="s">
        <v>246</v>
      </c>
      <c r="B225" s="195">
        <v>945</v>
      </c>
      <c r="C225" s="195" t="s">
        <v>168</v>
      </c>
      <c r="D225" s="195">
        <v>13</v>
      </c>
      <c r="E225" s="195" t="s">
        <v>365</v>
      </c>
      <c r="F225" s="195">
        <v>530</v>
      </c>
      <c r="G225" s="69">
        <v>6</v>
      </c>
      <c r="H225" s="58">
        <v>6</v>
      </c>
      <c r="I225" s="171">
        <f t="shared" si="8"/>
        <v>100</v>
      </c>
    </row>
    <row r="226" spans="1:9" ht="22.5" x14ac:dyDescent="0.25">
      <c r="A226" s="56" t="s">
        <v>247</v>
      </c>
      <c r="B226" s="195">
        <v>945</v>
      </c>
      <c r="C226" s="195" t="s">
        <v>168</v>
      </c>
      <c r="D226" s="195">
        <v>13</v>
      </c>
      <c r="E226" s="195" t="s">
        <v>365</v>
      </c>
      <c r="F226" s="195">
        <v>530</v>
      </c>
      <c r="G226" s="69">
        <v>6</v>
      </c>
      <c r="H226" s="58">
        <v>6</v>
      </c>
      <c r="I226" s="171">
        <f t="shared" si="8"/>
        <v>100</v>
      </c>
    </row>
    <row r="227" spans="1:9" x14ac:dyDescent="0.25">
      <c r="A227" s="53" t="s">
        <v>254</v>
      </c>
      <c r="B227" s="366">
        <v>945</v>
      </c>
      <c r="C227" s="366" t="s">
        <v>157</v>
      </c>
      <c r="D227" s="366" t="s">
        <v>255</v>
      </c>
      <c r="E227" s="366" t="s">
        <v>183</v>
      </c>
      <c r="F227" s="366" t="s">
        <v>131</v>
      </c>
      <c r="G227" s="55">
        <v>412</v>
      </c>
      <c r="H227" s="55">
        <v>412</v>
      </c>
      <c r="I227" s="170">
        <f t="shared" si="8"/>
        <v>100</v>
      </c>
    </row>
    <row r="228" spans="1:9" x14ac:dyDescent="0.25">
      <c r="A228" s="56" t="s">
        <v>256</v>
      </c>
      <c r="B228" s="195">
        <v>945</v>
      </c>
      <c r="C228" s="195" t="s">
        <v>157</v>
      </c>
      <c r="D228" s="195" t="s">
        <v>121</v>
      </c>
      <c r="E228" s="195" t="s">
        <v>183</v>
      </c>
      <c r="F228" s="195" t="s">
        <v>131</v>
      </c>
      <c r="G228" s="58">
        <v>412</v>
      </c>
      <c r="H228" s="58">
        <v>412</v>
      </c>
      <c r="I228" s="171">
        <f t="shared" si="8"/>
        <v>100</v>
      </c>
    </row>
    <row r="229" spans="1:9" ht="33.75" x14ac:dyDescent="0.25">
      <c r="A229" s="56" t="s">
        <v>258</v>
      </c>
      <c r="B229" s="195">
        <v>945</v>
      </c>
      <c r="C229" s="195" t="s">
        <v>157</v>
      </c>
      <c r="D229" s="195" t="s">
        <v>121</v>
      </c>
      <c r="E229" s="195" t="s">
        <v>257</v>
      </c>
      <c r="F229" s="195" t="s">
        <v>131</v>
      </c>
      <c r="G229" s="58">
        <v>412</v>
      </c>
      <c r="H229" s="58">
        <v>412</v>
      </c>
      <c r="I229" s="171">
        <f t="shared" si="8"/>
        <v>100</v>
      </c>
    </row>
    <row r="230" spans="1:9" x14ac:dyDescent="0.25">
      <c r="A230" s="56" t="s">
        <v>259</v>
      </c>
      <c r="B230" s="195">
        <v>945</v>
      </c>
      <c r="C230" s="195" t="s">
        <v>157</v>
      </c>
      <c r="D230" s="195" t="s">
        <v>121</v>
      </c>
      <c r="E230" s="195" t="s">
        <v>257</v>
      </c>
      <c r="F230" s="195" t="s">
        <v>260</v>
      </c>
      <c r="G230" s="58">
        <v>412</v>
      </c>
      <c r="H230" s="58">
        <v>412</v>
      </c>
      <c r="I230" s="171">
        <f t="shared" si="8"/>
        <v>100</v>
      </c>
    </row>
    <row r="231" spans="1:9" x14ac:dyDescent="0.25">
      <c r="A231" s="56" t="s">
        <v>261</v>
      </c>
      <c r="B231" s="195">
        <v>945</v>
      </c>
      <c r="C231" s="195" t="s">
        <v>157</v>
      </c>
      <c r="D231" s="195" t="s">
        <v>121</v>
      </c>
      <c r="E231" s="195" t="s">
        <v>257</v>
      </c>
      <c r="F231" s="195" t="s">
        <v>262</v>
      </c>
      <c r="G231" s="58">
        <v>412</v>
      </c>
      <c r="H231" s="58">
        <v>412</v>
      </c>
      <c r="I231" s="171">
        <f t="shared" si="8"/>
        <v>100</v>
      </c>
    </row>
    <row r="232" spans="1:9" x14ac:dyDescent="0.25">
      <c r="A232" s="53" t="s">
        <v>286</v>
      </c>
      <c r="B232" s="366">
        <v>945</v>
      </c>
      <c r="C232" s="366" t="s">
        <v>143</v>
      </c>
      <c r="D232" s="366" t="s">
        <v>255</v>
      </c>
      <c r="E232" s="366" t="s">
        <v>183</v>
      </c>
      <c r="F232" s="366" t="s">
        <v>131</v>
      </c>
      <c r="G232" s="55">
        <f>G233</f>
        <v>237357.3</v>
      </c>
      <c r="H232" s="55">
        <f>H233</f>
        <v>237356.69999999995</v>
      </c>
      <c r="I232" s="170">
        <f t="shared" si="8"/>
        <v>99.999747216538097</v>
      </c>
    </row>
    <row r="233" spans="1:9" ht="31.5" x14ac:dyDescent="0.25">
      <c r="A233" s="165" t="s">
        <v>142</v>
      </c>
      <c r="B233" s="195">
        <v>945</v>
      </c>
      <c r="C233" s="367"/>
      <c r="D233" s="367"/>
      <c r="E233" s="367"/>
      <c r="F233" s="367"/>
      <c r="G233" s="360">
        <f>G234+G240+G261</f>
        <v>237357.3</v>
      </c>
      <c r="H233" s="167">
        <f>H234+H240+H261</f>
        <v>237356.69999999995</v>
      </c>
      <c r="I233" s="170">
        <f t="shared" si="8"/>
        <v>99.999747216538097</v>
      </c>
    </row>
    <row r="234" spans="1:9" x14ac:dyDescent="0.25">
      <c r="A234" s="56" t="s">
        <v>144</v>
      </c>
      <c r="B234" s="195">
        <v>945</v>
      </c>
      <c r="C234" s="195" t="s">
        <v>143</v>
      </c>
      <c r="D234" s="195" t="s">
        <v>145</v>
      </c>
      <c r="E234" s="195" t="s">
        <v>422</v>
      </c>
      <c r="F234" s="367"/>
      <c r="G234" s="58">
        <f>G235</f>
        <v>66275.8</v>
      </c>
      <c r="H234" s="58">
        <f>H235</f>
        <v>66275.8</v>
      </c>
      <c r="I234" s="171">
        <f t="shared" si="8"/>
        <v>100</v>
      </c>
    </row>
    <row r="235" spans="1:9" ht="45" x14ac:dyDescent="0.25">
      <c r="A235" s="56" t="s">
        <v>146</v>
      </c>
      <c r="B235" s="195">
        <v>945</v>
      </c>
      <c r="C235" s="195" t="s">
        <v>143</v>
      </c>
      <c r="D235" s="195" t="s">
        <v>145</v>
      </c>
      <c r="E235" s="195" t="s">
        <v>422</v>
      </c>
      <c r="F235" s="195" t="s">
        <v>147</v>
      </c>
      <c r="G235" s="58">
        <f>G236+G238</f>
        <v>66275.8</v>
      </c>
      <c r="H235" s="58">
        <f>H236+H238</f>
        <v>66275.8</v>
      </c>
      <c r="I235" s="171">
        <f t="shared" si="8"/>
        <v>100</v>
      </c>
    </row>
    <row r="236" spans="1:9" x14ac:dyDescent="0.25">
      <c r="A236" s="56" t="s">
        <v>148</v>
      </c>
      <c r="B236" s="195">
        <v>945</v>
      </c>
      <c r="C236" s="195" t="s">
        <v>143</v>
      </c>
      <c r="D236" s="195" t="s">
        <v>145</v>
      </c>
      <c r="E236" s="195" t="s">
        <v>422</v>
      </c>
      <c r="F236" s="195" t="s">
        <v>149</v>
      </c>
      <c r="G236" s="58">
        <v>53963.8</v>
      </c>
      <c r="H236" s="58">
        <v>53963.8</v>
      </c>
      <c r="I236" s="171">
        <f t="shared" si="8"/>
        <v>100</v>
      </c>
    </row>
    <row r="237" spans="1:9" ht="45" x14ac:dyDescent="0.25">
      <c r="A237" s="56" t="s">
        <v>150</v>
      </c>
      <c r="B237" s="195">
        <v>945</v>
      </c>
      <c r="C237" s="195" t="s">
        <v>143</v>
      </c>
      <c r="D237" s="195" t="s">
        <v>145</v>
      </c>
      <c r="E237" s="195" t="s">
        <v>422</v>
      </c>
      <c r="F237" s="195" t="s">
        <v>151</v>
      </c>
      <c r="G237" s="58">
        <v>53963.8</v>
      </c>
      <c r="H237" s="58">
        <v>53963.8</v>
      </c>
      <c r="I237" s="171">
        <f t="shared" si="8"/>
        <v>100</v>
      </c>
    </row>
    <row r="238" spans="1:9" x14ac:dyDescent="0.25">
      <c r="A238" s="56" t="s">
        <v>152</v>
      </c>
      <c r="B238" s="195">
        <v>945</v>
      </c>
      <c r="C238" s="195" t="s">
        <v>143</v>
      </c>
      <c r="D238" s="195" t="s">
        <v>145</v>
      </c>
      <c r="E238" s="195" t="s">
        <v>422</v>
      </c>
      <c r="F238" s="195" t="s">
        <v>153</v>
      </c>
      <c r="G238" s="58">
        <v>12312</v>
      </c>
      <c r="H238" s="58">
        <v>12312</v>
      </c>
      <c r="I238" s="171">
        <f t="shared" si="8"/>
        <v>100</v>
      </c>
    </row>
    <row r="239" spans="1:9" ht="45" x14ac:dyDescent="0.25">
      <c r="A239" s="56" t="s">
        <v>154</v>
      </c>
      <c r="B239" s="195">
        <v>945</v>
      </c>
      <c r="C239" s="195" t="s">
        <v>143</v>
      </c>
      <c r="D239" s="195" t="s">
        <v>145</v>
      </c>
      <c r="E239" s="195" t="s">
        <v>422</v>
      </c>
      <c r="F239" s="195" t="s">
        <v>155</v>
      </c>
      <c r="G239" s="58">
        <v>12312</v>
      </c>
      <c r="H239" s="58">
        <v>12312</v>
      </c>
      <c r="I239" s="171">
        <f t="shared" si="8"/>
        <v>100</v>
      </c>
    </row>
    <row r="240" spans="1:9" x14ac:dyDescent="0.25">
      <c r="A240" s="56" t="s">
        <v>156</v>
      </c>
      <c r="B240" s="195">
        <v>945</v>
      </c>
      <c r="C240" s="195" t="s">
        <v>143</v>
      </c>
      <c r="D240" s="195" t="s">
        <v>157</v>
      </c>
      <c r="E240" s="195" t="s">
        <v>423</v>
      </c>
      <c r="F240" s="367" t="s">
        <v>131</v>
      </c>
      <c r="G240" s="58">
        <f>G241+G246+G251+G255+G259</f>
        <v>168283.3</v>
      </c>
      <c r="H240" s="58">
        <f>H241+H246+H251+H255+H259</f>
        <v>168282.69999999995</v>
      </c>
      <c r="I240" s="171">
        <f t="shared" si="8"/>
        <v>99.999643458382366</v>
      </c>
    </row>
    <row r="241" spans="1:12" ht="22.5" x14ac:dyDescent="0.25">
      <c r="A241" s="56" t="s">
        <v>158</v>
      </c>
      <c r="B241" s="195">
        <v>945</v>
      </c>
      <c r="C241" s="195" t="s">
        <v>143</v>
      </c>
      <c r="D241" s="195" t="s">
        <v>157</v>
      </c>
      <c r="E241" s="195" t="s">
        <v>424</v>
      </c>
      <c r="F241" s="195" t="s">
        <v>131</v>
      </c>
      <c r="G241" s="58">
        <v>152482.1</v>
      </c>
      <c r="H241" s="58">
        <v>152481.79999999999</v>
      </c>
      <c r="I241" s="171">
        <f t="shared" ref="I241:I243" si="9">H241*100/G241</f>
        <v>99.999803255595225</v>
      </c>
    </row>
    <row r="242" spans="1:12" ht="22.5" x14ac:dyDescent="0.25">
      <c r="A242" s="56" t="s">
        <v>159</v>
      </c>
      <c r="B242" s="195">
        <v>945</v>
      </c>
      <c r="C242" s="195" t="s">
        <v>143</v>
      </c>
      <c r="D242" s="195" t="s">
        <v>157</v>
      </c>
      <c r="E242" s="195" t="s">
        <v>424</v>
      </c>
      <c r="F242" s="195" t="s">
        <v>131</v>
      </c>
      <c r="G242" s="58">
        <v>152482.1</v>
      </c>
      <c r="H242" s="58">
        <v>152481.79999999999</v>
      </c>
      <c r="I242" s="171">
        <f t="shared" si="9"/>
        <v>99.999803255595225</v>
      </c>
    </row>
    <row r="243" spans="1:12" ht="45" x14ac:dyDescent="0.25">
      <c r="A243" s="56" t="s">
        <v>146</v>
      </c>
      <c r="B243" s="195">
        <v>945</v>
      </c>
      <c r="C243" s="195" t="s">
        <v>143</v>
      </c>
      <c r="D243" s="195" t="s">
        <v>157</v>
      </c>
      <c r="E243" s="195" t="s">
        <v>424</v>
      </c>
      <c r="F243" s="195" t="s">
        <v>147</v>
      </c>
      <c r="G243" s="58">
        <v>152482.1</v>
      </c>
      <c r="H243" s="58">
        <v>152481.79999999999</v>
      </c>
      <c r="I243" s="171">
        <f t="shared" si="9"/>
        <v>99.999803255595225</v>
      </c>
    </row>
    <row r="244" spans="1:12" x14ac:dyDescent="0.25">
      <c r="A244" s="56" t="s">
        <v>148</v>
      </c>
      <c r="B244" s="195">
        <v>945</v>
      </c>
      <c r="C244" s="195" t="s">
        <v>143</v>
      </c>
      <c r="D244" s="195" t="s">
        <v>157</v>
      </c>
      <c r="E244" s="195" t="s">
        <v>424</v>
      </c>
      <c r="F244" s="195" t="s">
        <v>149</v>
      </c>
      <c r="G244" s="58">
        <v>152482.1</v>
      </c>
      <c r="H244" s="58">
        <v>152481.79999999999</v>
      </c>
      <c r="I244" s="171">
        <f t="shared" si="8"/>
        <v>99.999803255595225</v>
      </c>
    </row>
    <row r="245" spans="1:12" ht="45" x14ac:dyDescent="0.25">
      <c r="A245" s="56" t="s">
        <v>150</v>
      </c>
      <c r="B245" s="195">
        <v>945</v>
      </c>
      <c r="C245" s="195" t="s">
        <v>143</v>
      </c>
      <c r="D245" s="195" t="s">
        <v>157</v>
      </c>
      <c r="E245" s="195" t="s">
        <v>424</v>
      </c>
      <c r="F245" s="195" t="s">
        <v>151</v>
      </c>
      <c r="G245" s="58">
        <v>152482.1</v>
      </c>
      <c r="H245" s="58">
        <v>152481.79999999999</v>
      </c>
      <c r="I245" s="171">
        <f t="shared" si="8"/>
        <v>99.999803255595225</v>
      </c>
    </row>
    <row r="246" spans="1:12" ht="22.5" x14ac:dyDescent="0.25">
      <c r="A246" s="56" t="s">
        <v>160</v>
      </c>
      <c r="B246" s="195">
        <v>945</v>
      </c>
      <c r="C246" s="195" t="s">
        <v>143</v>
      </c>
      <c r="D246" s="195" t="s">
        <v>157</v>
      </c>
      <c r="E246" s="195" t="s">
        <v>161</v>
      </c>
      <c r="F246" s="366" t="s">
        <v>131</v>
      </c>
      <c r="G246" s="58">
        <v>14585.6</v>
      </c>
      <c r="H246" s="58">
        <v>14585.3</v>
      </c>
      <c r="I246" s="171">
        <f t="shared" si="8"/>
        <v>99.997943176831939</v>
      </c>
    </row>
    <row r="247" spans="1:12" ht="22.5" x14ac:dyDescent="0.25">
      <c r="A247" s="56" t="s">
        <v>159</v>
      </c>
      <c r="B247" s="195">
        <v>945</v>
      </c>
      <c r="C247" s="195" t="s">
        <v>143</v>
      </c>
      <c r="D247" s="195" t="s">
        <v>157</v>
      </c>
      <c r="E247" s="195" t="s">
        <v>161</v>
      </c>
      <c r="F247" s="195" t="s">
        <v>131</v>
      </c>
      <c r="G247" s="58">
        <v>14585.6</v>
      </c>
      <c r="H247" s="58">
        <v>14585.3</v>
      </c>
      <c r="I247" s="171">
        <f t="shared" si="8"/>
        <v>99.997943176831939</v>
      </c>
    </row>
    <row r="248" spans="1:12" ht="45" x14ac:dyDescent="0.25">
      <c r="A248" s="56" t="s">
        <v>146</v>
      </c>
      <c r="B248" s="195">
        <v>945</v>
      </c>
      <c r="C248" s="195" t="s">
        <v>143</v>
      </c>
      <c r="D248" s="195" t="s">
        <v>157</v>
      </c>
      <c r="E248" s="195" t="s">
        <v>161</v>
      </c>
      <c r="F248" s="195" t="s">
        <v>147</v>
      </c>
      <c r="G248" s="58">
        <v>14585.6</v>
      </c>
      <c r="H248" s="58">
        <v>14585.3</v>
      </c>
      <c r="I248" s="171">
        <f t="shared" si="8"/>
        <v>99.997943176831939</v>
      </c>
    </row>
    <row r="249" spans="1:12" x14ac:dyDescent="0.25">
      <c r="A249" s="56" t="s">
        <v>148</v>
      </c>
      <c r="B249" s="195">
        <v>945</v>
      </c>
      <c r="C249" s="195" t="s">
        <v>143</v>
      </c>
      <c r="D249" s="195" t="s">
        <v>157</v>
      </c>
      <c r="E249" s="195" t="s">
        <v>161</v>
      </c>
      <c r="F249" s="195" t="s">
        <v>149</v>
      </c>
      <c r="G249" s="58">
        <v>14585.6</v>
      </c>
      <c r="H249" s="58">
        <v>14585.3</v>
      </c>
      <c r="I249" s="171">
        <f t="shared" si="8"/>
        <v>99.997943176831939</v>
      </c>
    </row>
    <row r="250" spans="1:12" ht="45" x14ac:dyDescent="0.25">
      <c r="A250" s="56" t="s">
        <v>150</v>
      </c>
      <c r="B250" s="195">
        <v>945</v>
      </c>
      <c r="C250" s="195" t="s">
        <v>143</v>
      </c>
      <c r="D250" s="195" t="s">
        <v>157</v>
      </c>
      <c r="E250" s="195" t="s">
        <v>161</v>
      </c>
      <c r="F250" s="195" t="s">
        <v>151</v>
      </c>
      <c r="G250" s="58">
        <v>14585.6</v>
      </c>
      <c r="H250" s="58">
        <v>14585.6</v>
      </c>
      <c r="I250" s="171">
        <f t="shared" si="8"/>
        <v>100</v>
      </c>
    </row>
    <row r="251" spans="1:12" ht="45" x14ac:dyDescent="0.25">
      <c r="A251" s="56" t="s">
        <v>417</v>
      </c>
      <c r="B251" s="195">
        <v>945</v>
      </c>
      <c r="C251" s="195" t="s">
        <v>143</v>
      </c>
      <c r="D251" s="195" t="s">
        <v>157</v>
      </c>
      <c r="E251" s="195" t="s">
        <v>416</v>
      </c>
      <c r="F251" s="195"/>
      <c r="G251" s="58">
        <v>797.3</v>
      </c>
      <c r="H251" s="58">
        <v>797.3</v>
      </c>
      <c r="I251" s="171">
        <f t="shared" ref="I251:I260" si="10">H251*100/G251</f>
        <v>100</v>
      </c>
    </row>
    <row r="252" spans="1:12" ht="45" x14ac:dyDescent="0.25">
      <c r="A252" s="56" t="s">
        <v>146</v>
      </c>
      <c r="B252" s="195">
        <v>945</v>
      </c>
      <c r="C252" s="195" t="s">
        <v>143</v>
      </c>
      <c r="D252" s="195" t="s">
        <v>157</v>
      </c>
      <c r="E252" s="195" t="s">
        <v>416</v>
      </c>
      <c r="F252" s="195" t="s">
        <v>147</v>
      </c>
      <c r="G252" s="58">
        <v>797.3</v>
      </c>
      <c r="H252" s="58">
        <v>797.3</v>
      </c>
      <c r="I252" s="171">
        <f t="shared" si="10"/>
        <v>100</v>
      </c>
    </row>
    <row r="253" spans="1:12" x14ac:dyDescent="0.25">
      <c r="A253" s="56" t="s">
        <v>148</v>
      </c>
      <c r="B253" s="195">
        <v>945</v>
      </c>
      <c r="C253" s="195" t="s">
        <v>143</v>
      </c>
      <c r="D253" s="195" t="s">
        <v>157</v>
      </c>
      <c r="E253" s="195" t="s">
        <v>416</v>
      </c>
      <c r="F253" s="195" t="s">
        <v>149</v>
      </c>
      <c r="G253" s="58">
        <v>797.3</v>
      </c>
      <c r="H253" s="58">
        <v>797.3</v>
      </c>
      <c r="I253" s="171">
        <f t="shared" si="10"/>
        <v>100</v>
      </c>
    </row>
    <row r="254" spans="1:12" ht="45" x14ac:dyDescent="0.25">
      <c r="A254" s="56" t="s">
        <v>150</v>
      </c>
      <c r="B254" s="195">
        <v>945</v>
      </c>
      <c r="C254" s="195" t="s">
        <v>143</v>
      </c>
      <c r="D254" s="195" t="s">
        <v>157</v>
      </c>
      <c r="E254" s="195" t="s">
        <v>416</v>
      </c>
      <c r="F254" s="195" t="s">
        <v>151</v>
      </c>
      <c r="G254" s="58">
        <v>797.3</v>
      </c>
      <c r="H254" s="58">
        <v>797.3</v>
      </c>
      <c r="I254" s="171">
        <f t="shared" si="10"/>
        <v>100</v>
      </c>
    </row>
    <row r="255" spans="1:12" ht="30.75" customHeight="1" x14ac:dyDescent="0.25">
      <c r="A255" s="56" t="s">
        <v>440</v>
      </c>
      <c r="B255" s="195">
        <v>945</v>
      </c>
      <c r="C255" s="195" t="s">
        <v>143</v>
      </c>
      <c r="D255" s="195" t="s">
        <v>157</v>
      </c>
      <c r="E255" s="195" t="s">
        <v>441</v>
      </c>
      <c r="F255" s="195"/>
      <c r="G255" s="58">
        <v>353.9</v>
      </c>
      <c r="H255" s="58">
        <v>353.9</v>
      </c>
      <c r="I255" s="171">
        <f t="shared" si="10"/>
        <v>100</v>
      </c>
      <c r="L255" s="361"/>
    </row>
    <row r="256" spans="1:12" ht="40.9" customHeight="1" x14ac:dyDescent="0.25">
      <c r="A256" s="56" t="s">
        <v>146</v>
      </c>
      <c r="B256" s="195">
        <v>945</v>
      </c>
      <c r="C256" s="195" t="s">
        <v>143</v>
      </c>
      <c r="D256" s="195" t="s">
        <v>157</v>
      </c>
      <c r="E256" s="195" t="s">
        <v>441</v>
      </c>
      <c r="F256" s="195" t="s">
        <v>147</v>
      </c>
      <c r="G256" s="58">
        <v>353.9</v>
      </c>
      <c r="H256" s="58">
        <v>353.9</v>
      </c>
      <c r="I256" s="171">
        <f t="shared" si="10"/>
        <v>100</v>
      </c>
      <c r="L256" s="361"/>
    </row>
    <row r="257" spans="1:12" ht="26.25" customHeight="1" x14ac:dyDescent="0.25">
      <c r="A257" s="56" t="s">
        <v>148</v>
      </c>
      <c r="B257" s="195">
        <v>945</v>
      </c>
      <c r="C257" s="195" t="s">
        <v>143</v>
      </c>
      <c r="D257" s="195" t="s">
        <v>157</v>
      </c>
      <c r="E257" s="195" t="s">
        <v>579</v>
      </c>
      <c r="F257" s="195" t="s">
        <v>149</v>
      </c>
      <c r="G257" s="58">
        <v>353.9</v>
      </c>
      <c r="H257" s="58">
        <v>353.9</v>
      </c>
      <c r="I257" s="171">
        <f t="shared" si="10"/>
        <v>100</v>
      </c>
      <c r="L257" s="361"/>
    </row>
    <row r="258" spans="1:12" ht="46.5" customHeight="1" x14ac:dyDescent="0.25">
      <c r="A258" s="56" t="s">
        <v>150</v>
      </c>
      <c r="B258" s="195">
        <v>945</v>
      </c>
      <c r="C258" s="195" t="s">
        <v>143</v>
      </c>
      <c r="D258" s="195" t="s">
        <v>157</v>
      </c>
      <c r="E258" s="195" t="s">
        <v>580</v>
      </c>
      <c r="F258" s="195" t="s">
        <v>151</v>
      </c>
      <c r="G258" s="58">
        <v>353.9</v>
      </c>
      <c r="H258" s="58">
        <v>353.9</v>
      </c>
      <c r="I258" s="171">
        <f t="shared" si="10"/>
        <v>100</v>
      </c>
      <c r="L258" s="361"/>
    </row>
    <row r="259" spans="1:12" ht="30" customHeight="1" x14ac:dyDescent="0.25">
      <c r="A259" s="56" t="s">
        <v>440</v>
      </c>
      <c r="B259" s="195">
        <v>945</v>
      </c>
      <c r="C259" s="195" t="s">
        <v>143</v>
      </c>
      <c r="D259" s="195" t="s">
        <v>157</v>
      </c>
      <c r="E259" s="195" t="s">
        <v>580</v>
      </c>
      <c r="F259" s="195">
        <v>600</v>
      </c>
      <c r="G259" s="58">
        <v>64.400000000000006</v>
      </c>
      <c r="H259" s="58">
        <v>64.400000000000006</v>
      </c>
      <c r="I259" s="171">
        <f t="shared" si="10"/>
        <v>100</v>
      </c>
      <c r="L259" s="361"/>
    </row>
    <row r="260" spans="1:12" ht="40.9" customHeight="1" x14ac:dyDescent="0.25">
      <c r="A260" s="56" t="s">
        <v>146</v>
      </c>
      <c r="B260" s="195">
        <v>945</v>
      </c>
      <c r="C260" s="195" t="s">
        <v>143</v>
      </c>
      <c r="D260" s="195" t="s">
        <v>157</v>
      </c>
      <c r="E260" s="195" t="s">
        <v>580</v>
      </c>
      <c r="F260" s="195" t="s">
        <v>151</v>
      </c>
      <c r="G260" s="58">
        <v>64.400000000000006</v>
      </c>
      <c r="H260" s="58">
        <v>64.400000000000006</v>
      </c>
      <c r="I260" s="171">
        <f t="shared" si="10"/>
        <v>100</v>
      </c>
      <c r="L260" s="361"/>
    </row>
    <row r="261" spans="1:12" x14ac:dyDescent="0.25">
      <c r="A261" s="56" t="s">
        <v>162</v>
      </c>
      <c r="B261" s="195">
        <v>945</v>
      </c>
      <c r="C261" s="195" t="s">
        <v>143</v>
      </c>
      <c r="D261" s="195" t="s">
        <v>143</v>
      </c>
      <c r="E261" s="195" t="s">
        <v>163</v>
      </c>
      <c r="F261" s="367" t="s">
        <v>131</v>
      </c>
      <c r="G261" s="58">
        <v>2798.2</v>
      </c>
      <c r="H261" s="58">
        <v>2798.2</v>
      </c>
      <c r="I261" s="171">
        <f t="shared" si="8"/>
        <v>100</v>
      </c>
    </row>
    <row r="262" spans="1:12" ht="22.5" x14ac:dyDescent="0.25">
      <c r="A262" s="56" t="s">
        <v>164</v>
      </c>
      <c r="B262" s="195">
        <v>945</v>
      </c>
      <c r="C262" s="195" t="s">
        <v>143</v>
      </c>
      <c r="D262" s="195" t="s">
        <v>143</v>
      </c>
      <c r="E262" s="195" t="s">
        <v>425</v>
      </c>
      <c r="F262" s="195" t="s">
        <v>131</v>
      </c>
      <c r="G262" s="58">
        <v>2798.2</v>
      </c>
      <c r="H262" s="58">
        <v>2798.2</v>
      </c>
      <c r="I262" s="171">
        <f t="shared" si="8"/>
        <v>100</v>
      </c>
    </row>
    <row r="263" spans="1:12" x14ac:dyDescent="0.25">
      <c r="A263" s="56" t="s">
        <v>165</v>
      </c>
      <c r="B263" s="195">
        <v>945</v>
      </c>
      <c r="C263" s="195" t="s">
        <v>143</v>
      </c>
      <c r="D263" s="195" t="s">
        <v>143</v>
      </c>
      <c r="E263" s="195" t="s">
        <v>425</v>
      </c>
      <c r="F263" s="195" t="s">
        <v>131</v>
      </c>
      <c r="G263" s="58">
        <v>2798.2</v>
      </c>
      <c r="H263" s="58">
        <v>2798.2</v>
      </c>
      <c r="I263" s="171">
        <f t="shared" si="8"/>
        <v>100</v>
      </c>
    </row>
    <row r="264" spans="1:12" ht="45" x14ac:dyDescent="0.25">
      <c r="A264" s="56" t="s">
        <v>146</v>
      </c>
      <c r="B264" s="195">
        <v>945</v>
      </c>
      <c r="C264" s="195" t="s">
        <v>143</v>
      </c>
      <c r="D264" s="195" t="s">
        <v>143</v>
      </c>
      <c r="E264" s="195" t="s">
        <v>425</v>
      </c>
      <c r="F264" s="195">
        <v>600</v>
      </c>
      <c r="G264" s="58">
        <v>2798.2</v>
      </c>
      <c r="H264" s="58">
        <v>2798.2</v>
      </c>
      <c r="I264" s="171">
        <f t="shared" si="8"/>
        <v>100</v>
      </c>
    </row>
    <row r="265" spans="1:12" x14ac:dyDescent="0.25">
      <c r="A265" s="56" t="s">
        <v>148</v>
      </c>
      <c r="B265" s="195">
        <v>945</v>
      </c>
      <c r="C265" s="195" t="s">
        <v>143</v>
      </c>
      <c r="D265" s="195" t="s">
        <v>143</v>
      </c>
      <c r="E265" s="195" t="s">
        <v>425</v>
      </c>
      <c r="F265" s="195">
        <v>610</v>
      </c>
      <c r="G265" s="58">
        <v>2798.2</v>
      </c>
      <c r="H265" s="58">
        <v>2798.2</v>
      </c>
      <c r="I265" s="171">
        <f t="shared" si="8"/>
        <v>100</v>
      </c>
    </row>
    <row r="266" spans="1:12" ht="45" x14ac:dyDescent="0.25">
      <c r="A266" s="56" t="s">
        <v>150</v>
      </c>
      <c r="B266" s="195">
        <v>945</v>
      </c>
      <c r="C266" s="195" t="s">
        <v>143</v>
      </c>
      <c r="D266" s="195" t="s">
        <v>143</v>
      </c>
      <c r="E266" s="195" t="s">
        <v>425</v>
      </c>
      <c r="F266" s="195">
        <v>611</v>
      </c>
      <c r="G266" s="58">
        <v>2798.2</v>
      </c>
      <c r="H266" s="58">
        <v>2798.2</v>
      </c>
      <c r="I266" s="171">
        <f t="shared" si="8"/>
        <v>100</v>
      </c>
    </row>
    <row r="267" spans="1:12" x14ac:dyDescent="0.25">
      <c r="A267" s="53" t="s">
        <v>310</v>
      </c>
      <c r="B267" s="366">
        <v>945</v>
      </c>
      <c r="C267" s="366">
        <v>10</v>
      </c>
      <c r="D267" s="366"/>
      <c r="E267" s="366"/>
      <c r="F267" s="366"/>
      <c r="G267" s="167">
        <f>G268</f>
        <v>4159</v>
      </c>
      <c r="H267" s="167">
        <f>H268</f>
        <v>4159</v>
      </c>
      <c r="I267" s="170">
        <f t="shared" si="8"/>
        <v>100</v>
      </c>
    </row>
    <row r="268" spans="1:12" x14ac:dyDescent="0.25">
      <c r="A268" s="165" t="s">
        <v>323</v>
      </c>
      <c r="B268" s="195">
        <v>945</v>
      </c>
      <c r="C268" s="367" t="s">
        <v>311</v>
      </c>
      <c r="D268" s="367" t="s">
        <v>128</v>
      </c>
      <c r="E268" s="367" t="s">
        <v>183</v>
      </c>
      <c r="F268" s="367" t="s">
        <v>131</v>
      </c>
      <c r="G268" s="55">
        <v>4159</v>
      </c>
      <c r="H268" s="59">
        <v>4159</v>
      </c>
      <c r="I268" s="170">
        <f t="shared" si="8"/>
        <v>100</v>
      </c>
    </row>
    <row r="269" spans="1:12" ht="56.25" x14ac:dyDescent="0.25">
      <c r="A269" s="56" t="s">
        <v>324</v>
      </c>
      <c r="B269" s="195">
        <v>945</v>
      </c>
      <c r="C269" s="195" t="s">
        <v>311</v>
      </c>
      <c r="D269" s="195" t="s">
        <v>128</v>
      </c>
      <c r="E269" s="195" t="s">
        <v>325</v>
      </c>
      <c r="F269" s="195" t="s">
        <v>131</v>
      </c>
      <c r="G269" s="58">
        <v>4159</v>
      </c>
      <c r="H269" s="58">
        <v>4159</v>
      </c>
      <c r="I269" s="171">
        <f t="shared" si="8"/>
        <v>100</v>
      </c>
    </row>
    <row r="270" spans="1:12" x14ac:dyDescent="0.25">
      <c r="A270" s="56" t="s">
        <v>135</v>
      </c>
      <c r="B270" s="195">
        <v>945</v>
      </c>
      <c r="C270" s="195" t="s">
        <v>311</v>
      </c>
      <c r="D270" s="195" t="s">
        <v>128</v>
      </c>
      <c r="E270" s="195" t="s">
        <v>325</v>
      </c>
      <c r="F270" s="195"/>
      <c r="G270" s="58">
        <v>4159</v>
      </c>
      <c r="H270" s="58">
        <v>4159</v>
      </c>
      <c r="I270" s="171">
        <f t="shared" si="8"/>
        <v>100</v>
      </c>
    </row>
    <row r="271" spans="1:12" ht="22.5" x14ac:dyDescent="0.25">
      <c r="A271" s="56" t="s">
        <v>314</v>
      </c>
      <c r="B271" s="195">
        <v>945</v>
      </c>
      <c r="C271" s="195" t="s">
        <v>311</v>
      </c>
      <c r="D271" s="195" t="s">
        <v>128</v>
      </c>
      <c r="E271" s="195" t="s">
        <v>325</v>
      </c>
      <c r="F271" s="195">
        <v>300</v>
      </c>
      <c r="G271" s="58">
        <v>4159</v>
      </c>
      <c r="H271" s="58">
        <v>4159</v>
      </c>
      <c r="I271" s="171">
        <f t="shared" si="8"/>
        <v>100</v>
      </c>
    </row>
    <row r="272" spans="1:12" ht="22.5" x14ac:dyDescent="0.25">
      <c r="A272" s="56" t="s">
        <v>326</v>
      </c>
      <c r="B272" s="195">
        <v>945</v>
      </c>
      <c r="C272" s="195" t="s">
        <v>311</v>
      </c>
      <c r="D272" s="195" t="s">
        <v>128</v>
      </c>
      <c r="E272" s="195" t="s">
        <v>325</v>
      </c>
      <c r="F272" s="195">
        <v>310</v>
      </c>
      <c r="G272" s="58">
        <v>4159</v>
      </c>
      <c r="H272" s="58">
        <v>4159</v>
      </c>
      <c r="I272" s="171">
        <f t="shared" ref="I272:I320" si="11">H272*100/G272</f>
        <v>100</v>
      </c>
    </row>
    <row r="273" spans="1:9" ht="33.75" x14ac:dyDescent="0.25">
      <c r="A273" s="56" t="s">
        <v>315</v>
      </c>
      <c r="B273" s="195">
        <v>945</v>
      </c>
      <c r="C273" s="195" t="s">
        <v>311</v>
      </c>
      <c r="D273" s="195" t="s">
        <v>128</v>
      </c>
      <c r="E273" s="195" t="s">
        <v>325</v>
      </c>
      <c r="F273" s="195">
        <v>313</v>
      </c>
      <c r="G273" s="58">
        <v>4159</v>
      </c>
      <c r="H273" s="58">
        <v>4159</v>
      </c>
      <c r="I273" s="171">
        <f t="shared" si="11"/>
        <v>100</v>
      </c>
    </row>
    <row r="274" spans="1:9" ht="21" x14ac:dyDescent="0.25">
      <c r="A274" s="53" t="s">
        <v>338</v>
      </c>
      <c r="B274" s="366">
        <v>945</v>
      </c>
      <c r="C274" s="366" t="s">
        <v>339</v>
      </c>
      <c r="D274" s="366" t="s">
        <v>255</v>
      </c>
      <c r="E274" s="366" t="s">
        <v>183</v>
      </c>
      <c r="F274" s="366" t="s">
        <v>131</v>
      </c>
      <c r="G274" s="55">
        <v>2.2999999999999998</v>
      </c>
      <c r="H274" s="368">
        <v>2.2999999999999998</v>
      </c>
      <c r="I274" s="170">
        <f t="shared" si="11"/>
        <v>100</v>
      </c>
    </row>
    <row r="275" spans="1:9" x14ac:dyDescent="0.25">
      <c r="A275" s="56" t="s">
        <v>341</v>
      </c>
      <c r="B275" s="195">
        <v>945</v>
      </c>
      <c r="C275" s="195" t="s">
        <v>339</v>
      </c>
      <c r="D275" s="195" t="s">
        <v>168</v>
      </c>
      <c r="E275" s="195" t="s">
        <v>342</v>
      </c>
      <c r="F275" s="195" t="s">
        <v>131</v>
      </c>
      <c r="G275" s="58">
        <v>2.2999999999999998</v>
      </c>
      <c r="H275" s="133">
        <v>2.2999999999999998</v>
      </c>
      <c r="I275" s="171">
        <f t="shared" si="11"/>
        <v>100</v>
      </c>
    </row>
    <row r="276" spans="1:9" x14ac:dyDescent="0.25">
      <c r="A276" s="56" t="s">
        <v>343</v>
      </c>
      <c r="B276" s="195">
        <v>945</v>
      </c>
      <c r="C276" s="195" t="s">
        <v>339</v>
      </c>
      <c r="D276" s="195" t="s">
        <v>168</v>
      </c>
      <c r="E276" s="195" t="s">
        <v>342</v>
      </c>
      <c r="F276" s="195" t="s">
        <v>131</v>
      </c>
      <c r="G276" s="58">
        <v>2.2999999999999998</v>
      </c>
      <c r="H276" s="133">
        <v>2.2999999999999998</v>
      </c>
      <c r="I276" s="171">
        <f t="shared" si="11"/>
        <v>100</v>
      </c>
    </row>
    <row r="277" spans="1:9" ht="22.5" x14ac:dyDescent="0.25">
      <c r="A277" s="56" t="s">
        <v>344</v>
      </c>
      <c r="B277" s="195">
        <v>945</v>
      </c>
      <c r="C277" s="195" t="s">
        <v>339</v>
      </c>
      <c r="D277" s="195" t="s">
        <v>168</v>
      </c>
      <c r="E277" s="195" t="s">
        <v>342</v>
      </c>
      <c r="F277" s="195" t="s">
        <v>345</v>
      </c>
      <c r="G277" s="58">
        <v>2.2999999999999998</v>
      </c>
      <c r="H277" s="133">
        <v>2.2999999999999998</v>
      </c>
      <c r="I277" s="171">
        <f t="shared" si="11"/>
        <v>100</v>
      </c>
    </row>
    <row r="278" spans="1:9" ht="22.5" x14ac:dyDescent="0.25">
      <c r="A278" s="56" t="s">
        <v>346</v>
      </c>
      <c r="B278" s="195">
        <v>945</v>
      </c>
      <c r="C278" s="195" t="s">
        <v>339</v>
      </c>
      <c r="D278" s="195" t="s">
        <v>168</v>
      </c>
      <c r="E278" s="195" t="s">
        <v>342</v>
      </c>
      <c r="F278" s="195" t="s">
        <v>347</v>
      </c>
      <c r="G278" s="58">
        <v>2.2999999999999998</v>
      </c>
      <c r="H278" s="133">
        <v>2.2999999999999998</v>
      </c>
      <c r="I278" s="171">
        <f t="shared" si="11"/>
        <v>100</v>
      </c>
    </row>
    <row r="279" spans="1:9" ht="31.5" x14ac:dyDescent="0.25">
      <c r="A279" s="165" t="s">
        <v>348</v>
      </c>
      <c r="B279" s="366">
        <v>945</v>
      </c>
      <c r="C279" s="367" t="s">
        <v>349</v>
      </c>
      <c r="D279" s="367" t="s">
        <v>255</v>
      </c>
      <c r="E279" s="367" t="s">
        <v>183</v>
      </c>
      <c r="F279" s="367" t="s">
        <v>131</v>
      </c>
      <c r="G279" s="167">
        <f>G280</f>
        <v>9978.4</v>
      </c>
      <c r="H279" s="167">
        <f>H280</f>
        <v>9978.4</v>
      </c>
      <c r="I279" s="170">
        <f t="shared" si="11"/>
        <v>100</v>
      </c>
    </row>
    <row r="280" spans="1:9" ht="31.5" x14ac:dyDescent="0.25">
      <c r="A280" s="165" t="s">
        <v>350</v>
      </c>
      <c r="B280" s="366">
        <v>945</v>
      </c>
      <c r="C280" s="367">
        <v>14</v>
      </c>
      <c r="D280" s="369" t="s">
        <v>168</v>
      </c>
      <c r="E280" s="367" t="s">
        <v>183</v>
      </c>
      <c r="F280" s="367" t="s">
        <v>131</v>
      </c>
      <c r="G280" s="167">
        <v>9978.4</v>
      </c>
      <c r="H280" s="59">
        <v>9978.4</v>
      </c>
      <c r="I280" s="170">
        <f t="shared" si="11"/>
        <v>100</v>
      </c>
    </row>
    <row r="281" spans="1:9" x14ac:dyDescent="0.25">
      <c r="A281" s="56" t="s">
        <v>351</v>
      </c>
      <c r="B281" s="195">
        <v>945</v>
      </c>
      <c r="C281" s="195">
        <v>14</v>
      </c>
      <c r="D281" s="85" t="s">
        <v>168</v>
      </c>
      <c r="E281" s="195" t="s">
        <v>352</v>
      </c>
      <c r="F281" s="195" t="s">
        <v>131</v>
      </c>
      <c r="G281" s="58">
        <v>9978.4</v>
      </c>
      <c r="H281" s="58">
        <v>9978.4</v>
      </c>
      <c r="I281" s="171">
        <f t="shared" si="11"/>
        <v>100</v>
      </c>
    </row>
    <row r="282" spans="1:9" ht="33.75" x14ac:dyDescent="0.25">
      <c r="A282" s="56" t="s">
        <v>353</v>
      </c>
      <c r="B282" s="195">
        <v>945</v>
      </c>
      <c r="C282" s="195">
        <v>14</v>
      </c>
      <c r="D282" s="85" t="s">
        <v>168</v>
      </c>
      <c r="E282" s="195" t="s">
        <v>352</v>
      </c>
      <c r="F282" s="195">
        <v>510</v>
      </c>
      <c r="G282" s="58">
        <v>9978.4</v>
      </c>
      <c r="H282" s="58">
        <v>9978.4</v>
      </c>
      <c r="I282" s="171">
        <f t="shared" si="11"/>
        <v>100</v>
      </c>
    </row>
    <row r="283" spans="1:9" ht="33.75" x14ac:dyDescent="0.25">
      <c r="A283" s="56" t="s">
        <v>354</v>
      </c>
      <c r="B283" s="195">
        <v>945</v>
      </c>
      <c r="C283" s="195">
        <v>14</v>
      </c>
      <c r="D283" s="85" t="s">
        <v>168</v>
      </c>
      <c r="E283" s="195" t="s">
        <v>352</v>
      </c>
      <c r="F283" s="195">
        <v>511</v>
      </c>
      <c r="G283" s="58">
        <v>9978.4</v>
      </c>
      <c r="H283" s="58">
        <v>9978.4</v>
      </c>
      <c r="I283" s="171">
        <f t="shared" si="11"/>
        <v>100</v>
      </c>
    </row>
    <row r="284" spans="1:9" ht="28.5" x14ac:dyDescent="0.25">
      <c r="A284" s="70" t="s">
        <v>366</v>
      </c>
      <c r="B284" s="370"/>
      <c r="C284" s="370"/>
      <c r="D284" s="370"/>
      <c r="E284" s="370"/>
      <c r="F284" s="370"/>
      <c r="G284" s="71">
        <f>G285</f>
        <v>49929.5</v>
      </c>
      <c r="H284" s="71">
        <f>H285</f>
        <v>49913</v>
      </c>
      <c r="I284" s="170">
        <f t="shared" si="11"/>
        <v>99.966953404300057</v>
      </c>
    </row>
    <row r="285" spans="1:9" x14ac:dyDescent="0.25">
      <c r="A285" s="165" t="s">
        <v>310</v>
      </c>
      <c r="B285" s="367" t="s">
        <v>367</v>
      </c>
      <c r="C285" s="367" t="s">
        <v>311</v>
      </c>
      <c r="D285" s="367" t="s">
        <v>255</v>
      </c>
      <c r="E285" s="367" t="s">
        <v>183</v>
      </c>
      <c r="F285" s="367" t="s">
        <v>131</v>
      </c>
      <c r="G285" s="167">
        <f>G293+G318+G286</f>
        <v>49929.5</v>
      </c>
      <c r="H285" s="167">
        <f>H293+H318+H286</f>
        <v>49913</v>
      </c>
      <c r="I285" s="170">
        <f t="shared" si="11"/>
        <v>99.966953404300057</v>
      </c>
    </row>
    <row r="286" spans="1:9" x14ac:dyDescent="0.25">
      <c r="A286" s="53" t="s">
        <v>428</v>
      </c>
      <c r="B286" s="367" t="s">
        <v>367</v>
      </c>
      <c r="C286" s="366" t="s">
        <v>311</v>
      </c>
      <c r="D286" s="366" t="s">
        <v>168</v>
      </c>
      <c r="E286" s="366" t="s">
        <v>183</v>
      </c>
      <c r="F286" s="366" t="s">
        <v>131</v>
      </c>
      <c r="G286" s="55">
        <v>60</v>
      </c>
      <c r="H286" s="55">
        <v>60</v>
      </c>
      <c r="I286" s="170">
        <f t="shared" si="11"/>
        <v>100</v>
      </c>
    </row>
    <row r="287" spans="1:9" x14ac:dyDescent="0.25">
      <c r="A287" s="56" t="s">
        <v>429</v>
      </c>
      <c r="B287" s="195" t="s">
        <v>367</v>
      </c>
      <c r="C287" s="195" t="s">
        <v>311</v>
      </c>
      <c r="D287" s="195" t="s">
        <v>168</v>
      </c>
      <c r="E287" s="195" t="s">
        <v>430</v>
      </c>
      <c r="F287" s="195" t="s">
        <v>131</v>
      </c>
      <c r="G287" s="58">
        <v>60</v>
      </c>
      <c r="H287" s="58">
        <v>60</v>
      </c>
      <c r="I287" s="171">
        <f t="shared" si="11"/>
        <v>100</v>
      </c>
    </row>
    <row r="288" spans="1:9" ht="33.75" x14ac:dyDescent="0.25">
      <c r="A288" s="56" t="s">
        <v>431</v>
      </c>
      <c r="B288" s="195" t="s">
        <v>367</v>
      </c>
      <c r="C288" s="195" t="s">
        <v>311</v>
      </c>
      <c r="D288" s="195" t="s">
        <v>168</v>
      </c>
      <c r="E288" s="195" t="s">
        <v>432</v>
      </c>
      <c r="F288" s="195" t="s">
        <v>131</v>
      </c>
      <c r="G288" s="58">
        <v>60</v>
      </c>
      <c r="H288" s="58">
        <v>60</v>
      </c>
      <c r="I288" s="171">
        <f t="shared" si="11"/>
        <v>100</v>
      </c>
    </row>
    <row r="289" spans="1:9" ht="22.5" x14ac:dyDescent="0.25">
      <c r="A289" s="56" t="s">
        <v>433</v>
      </c>
      <c r="B289" s="195" t="s">
        <v>367</v>
      </c>
      <c r="C289" s="195" t="s">
        <v>311</v>
      </c>
      <c r="D289" s="195" t="s">
        <v>168</v>
      </c>
      <c r="E289" s="195" t="s">
        <v>434</v>
      </c>
      <c r="F289" s="195" t="s">
        <v>131</v>
      </c>
      <c r="G289" s="58">
        <v>60</v>
      </c>
      <c r="H289" s="58">
        <v>60</v>
      </c>
      <c r="I289" s="171">
        <f t="shared" si="11"/>
        <v>100</v>
      </c>
    </row>
    <row r="290" spans="1:9" x14ac:dyDescent="0.25">
      <c r="A290" s="56" t="s">
        <v>135</v>
      </c>
      <c r="B290" s="195" t="s">
        <v>367</v>
      </c>
      <c r="C290" s="195" t="s">
        <v>311</v>
      </c>
      <c r="D290" s="195" t="s">
        <v>168</v>
      </c>
      <c r="E290" s="195" t="s">
        <v>434</v>
      </c>
      <c r="F290" s="195" t="s">
        <v>435</v>
      </c>
      <c r="G290" s="58">
        <v>60</v>
      </c>
      <c r="H290" s="58">
        <v>60</v>
      </c>
      <c r="I290" s="171">
        <f t="shared" si="11"/>
        <v>100</v>
      </c>
    </row>
    <row r="291" spans="1:9" ht="22.5" x14ac:dyDescent="0.25">
      <c r="A291" s="56" t="s">
        <v>314</v>
      </c>
      <c r="B291" s="195" t="s">
        <v>367</v>
      </c>
      <c r="C291" s="195" t="s">
        <v>311</v>
      </c>
      <c r="D291" s="195" t="s">
        <v>168</v>
      </c>
      <c r="E291" s="195" t="s">
        <v>434</v>
      </c>
      <c r="F291" s="195" t="s">
        <v>436</v>
      </c>
      <c r="G291" s="58">
        <v>60</v>
      </c>
      <c r="H291" s="58">
        <v>60</v>
      </c>
      <c r="I291" s="171">
        <f t="shared" si="11"/>
        <v>100</v>
      </c>
    </row>
    <row r="292" spans="1:9" ht="22.5" x14ac:dyDescent="0.25">
      <c r="A292" s="56" t="s">
        <v>326</v>
      </c>
      <c r="B292" s="195" t="s">
        <v>367</v>
      </c>
      <c r="C292" s="195" t="s">
        <v>311</v>
      </c>
      <c r="D292" s="195" t="s">
        <v>168</v>
      </c>
      <c r="E292" s="195" t="s">
        <v>434</v>
      </c>
      <c r="F292" s="195">
        <v>312</v>
      </c>
      <c r="G292" s="58">
        <v>60</v>
      </c>
      <c r="H292" s="58">
        <v>60</v>
      </c>
      <c r="I292" s="171">
        <f t="shared" si="11"/>
        <v>100</v>
      </c>
    </row>
    <row r="293" spans="1:9" x14ac:dyDescent="0.25">
      <c r="A293" s="165" t="s">
        <v>312</v>
      </c>
      <c r="B293" s="366" t="s">
        <v>367</v>
      </c>
      <c r="C293" s="367" t="s">
        <v>311</v>
      </c>
      <c r="D293" s="367" t="s">
        <v>121</v>
      </c>
      <c r="E293" s="367" t="s">
        <v>183</v>
      </c>
      <c r="F293" s="367" t="s">
        <v>131</v>
      </c>
      <c r="G293" s="360">
        <f>G294+G298+G302+G306+G310+G314</f>
        <v>46276.7</v>
      </c>
      <c r="H293" s="360">
        <f>H294+H298+H302+H306+H310+H314</f>
        <v>46260.4</v>
      </c>
      <c r="I293" s="170">
        <f t="shared" si="11"/>
        <v>99.964777090847022</v>
      </c>
    </row>
    <row r="294" spans="1:9" ht="22.5" x14ac:dyDescent="0.25">
      <c r="A294" s="56" t="s">
        <v>313</v>
      </c>
      <c r="B294" s="195" t="s">
        <v>367</v>
      </c>
      <c r="C294" s="195" t="s">
        <v>311</v>
      </c>
      <c r="D294" s="195" t="s">
        <v>121</v>
      </c>
      <c r="E294" s="195" t="s">
        <v>401</v>
      </c>
      <c r="F294" s="195"/>
      <c r="G294" s="58">
        <v>318.60000000000002</v>
      </c>
      <c r="H294" s="58">
        <v>318.5</v>
      </c>
      <c r="I294" s="171">
        <f t="shared" si="11"/>
        <v>99.968612680477079</v>
      </c>
    </row>
    <row r="295" spans="1:9" x14ac:dyDescent="0.25">
      <c r="A295" s="56" t="s">
        <v>135</v>
      </c>
      <c r="B295" s="195" t="s">
        <v>367</v>
      </c>
      <c r="C295" s="195" t="s">
        <v>311</v>
      </c>
      <c r="D295" s="195" t="s">
        <v>121</v>
      </c>
      <c r="E295" s="195" t="s">
        <v>401</v>
      </c>
      <c r="F295" s="195">
        <v>300</v>
      </c>
      <c r="G295" s="58">
        <v>318.60000000000002</v>
      </c>
      <c r="H295" s="58">
        <v>318.5</v>
      </c>
      <c r="I295" s="171">
        <f t="shared" si="11"/>
        <v>99.968612680477079</v>
      </c>
    </row>
    <row r="296" spans="1:9" ht="22.5" x14ac:dyDescent="0.25">
      <c r="A296" s="56" t="s">
        <v>314</v>
      </c>
      <c r="B296" s="195" t="s">
        <v>367</v>
      </c>
      <c r="C296" s="195" t="s">
        <v>311</v>
      </c>
      <c r="D296" s="195" t="s">
        <v>121</v>
      </c>
      <c r="E296" s="195" t="s">
        <v>401</v>
      </c>
      <c r="F296" s="195">
        <v>310</v>
      </c>
      <c r="G296" s="58">
        <v>318.60000000000002</v>
      </c>
      <c r="H296" s="58">
        <v>318.5</v>
      </c>
      <c r="I296" s="171">
        <f t="shared" si="11"/>
        <v>99.968612680477079</v>
      </c>
    </row>
    <row r="297" spans="1:9" ht="33.75" x14ac:dyDescent="0.25">
      <c r="A297" s="56" t="s">
        <v>315</v>
      </c>
      <c r="B297" s="195" t="s">
        <v>367</v>
      </c>
      <c r="C297" s="195" t="s">
        <v>311</v>
      </c>
      <c r="D297" s="195" t="s">
        <v>121</v>
      </c>
      <c r="E297" s="195" t="s">
        <v>401</v>
      </c>
      <c r="F297" s="195">
        <v>313</v>
      </c>
      <c r="G297" s="58">
        <v>318.60000000000002</v>
      </c>
      <c r="H297" s="58">
        <v>318.5</v>
      </c>
      <c r="I297" s="171">
        <f t="shared" si="11"/>
        <v>99.968612680477079</v>
      </c>
    </row>
    <row r="298" spans="1:9" ht="22.5" x14ac:dyDescent="0.25">
      <c r="A298" s="56" t="s">
        <v>316</v>
      </c>
      <c r="B298" s="195" t="s">
        <v>367</v>
      </c>
      <c r="C298" s="195" t="s">
        <v>311</v>
      </c>
      <c r="D298" s="195" t="s">
        <v>121</v>
      </c>
      <c r="E298" s="195" t="s">
        <v>317</v>
      </c>
      <c r="F298" s="195" t="s">
        <v>131</v>
      </c>
      <c r="G298" s="58">
        <v>4090.9</v>
      </c>
      <c r="H298" s="58">
        <v>4090.9</v>
      </c>
      <c r="I298" s="171">
        <f t="shared" si="11"/>
        <v>100</v>
      </c>
    </row>
    <row r="299" spans="1:9" x14ac:dyDescent="0.25">
      <c r="A299" s="56" t="s">
        <v>135</v>
      </c>
      <c r="B299" s="195" t="s">
        <v>367</v>
      </c>
      <c r="C299" s="195" t="s">
        <v>311</v>
      </c>
      <c r="D299" s="195" t="s">
        <v>121</v>
      </c>
      <c r="E299" s="195" t="s">
        <v>317</v>
      </c>
      <c r="F299" s="195">
        <v>300</v>
      </c>
      <c r="G299" s="58">
        <v>4090.9</v>
      </c>
      <c r="H299" s="58">
        <v>4090.9</v>
      </c>
      <c r="I299" s="171">
        <f t="shared" si="11"/>
        <v>100</v>
      </c>
    </row>
    <row r="300" spans="1:9" ht="22.5" x14ac:dyDescent="0.25">
      <c r="A300" s="56" t="s">
        <v>314</v>
      </c>
      <c r="B300" s="195" t="s">
        <v>367</v>
      </c>
      <c r="C300" s="195" t="s">
        <v>311</v>
      </c>
      <c r="D300" s="195" t="s">
        <v>121</v>
      </c>
      <c r="E300" s="195" t="s">
        <v>317</v>
      </c>
      <c r="F300" s="195">
        <v>310</v>
      </c>
      <c r="G300" s="58">
        <v>4090.9</v>
      </c>
      <c r="H300" s="58">
        <v>4090.9</v>
      </c>
      <c r="I300" s="171">
        <f t="shared" si="11"/>
        <v>100</v>
      </c>
    </row>
    <row r="301" spans="1:9" ht="33.75" x14ac:dyDescent="0.25">
      <c r="A301" s="56" t="s">
        <v>315</v>
      </c>
      <c r="B301" s="195" t="s">
        <v>367</v>
      </c>
      <c r="C301" s="195" t="s">
        <v>311</v>
      </c>
      <c r="D301" s="195" t="s">
        <v>121</v>
      </c>
      <c r="E301" s="195" t="s">
        <v>317</v>
      </c>
      <c r="F301" s="195">
        <v>313</v>
      </c>
      <c r="G301" s="58">
        <v>4090.9</v>
      </c>
      <c r="H301" s="58">
        <v>4090.9</v>
      </c>
      <c r="I301" s="171">
        <f t="shared" si="11"/>
        <v>100</v>
      </c>
    </row>
    <row r="302" spans="1:9" ht="22.5" x14ac:dyDescent="0.25">
      <c r="A302" s="56" t="s">
        <v>318</v>
      </c>
      <c r="B302" s="195" t="s">
        <v>367</v>
      </c>
      <c r="C302" s="195" t="s">
        <v>311</v>
      </c>
      <c r="D302" s="195" t="s">
        <v>121</v>
      </c>
      <c r="E302" s="195" t="s">
        <v>402</v>
      </c>
      <c r="F302" s="195"/>
      <c r="G302" s="58">
        <v>6744</v>
      </c>
      <c r="H302" s="58">
        <v>6744</v>
      </c>
      <c r="I302" s="171">
        <f t="shared" si="11"/>
        <v>100</v>
      </c>
    </row>
    <row r="303" spans="1:9" x14ac:dyDescent="0.25">
      <c r="A303" s="56" t="s">
        <v>135</v>
      </c>
      <c r="B303" s="195" t="s">
        <v>367</v>
      </c>
      <c r="C303" s="195" t="s">
        <v>311</v>
      </c>
      <c r="D303" s="195" t="s">
        <v>121</v>
      </c>
      <c r="E303" s="195" t="s">
        <v>402</v>
      </c>
      <c r="F303" s="195">
        <v>300</v>
      </c>
      <c r="G303" s="58">
        <v>6744</v>
      </c>
      <c r="H303" s="58">
        <v>6744</v>
      </c>
      <c r="I303" s="171">
        <f t="shared" si="11"/>
        <v>100</v>
      </c>
    </row>
    <row r="304" spans="1:9" ht="22.5" x14ac:dyDescent="0.25">
      <c r="A304" s="56" t="s">
        <v>314</v>
      </c>
      <c r="B304" s="195" t="s">
        <v>367</v>
      </c>
      <c r="C304" s="195" t="s">
        <v>311</v>
      </c>
      <c r="D304" s="195" t="s">
        <v>121</v>
      </c>
      <c r="E304" s="195" t="s">
        <v>402</v>
      </c>
      <c r="F304" s="195">
        <v>310</v>
      </c>
      <c r="G304" s="58">
        <v>6744</v>
      </c>
      <c r="H304" s="58">
        <v>6744</v>
      </c>
      <c r="I304" s="171">
        <f t="shared" si="11"/>
        <v>100</v>
      </c>
    </row>
    <row r="305" spans="1:9" ht="33.75" x14ac:dyDescent="0.25">
      <c r="A305" s="56" t="s">
        <v>315</v>
      </c>
      <c r="B305" s="195" t="s">
        <v>367</v>
      </c>
      <c r="C305" s="195" t="s">
        <v>311</v>
      </c>
      <c r="D305" s="195" t="s">
        <v>121</v>
      </c>
      <c r="E305" s="195" t="s">
        <v>402</v>
      </c>
      <c r="F305" s="195">
        <v>313</v>
      </c>
      <c r="G305" s="58">
        <v>6744</v>
      </c>
      <c r="H305" s="58">
        <v>6744</v>
      </c>
      <c r="I305" s="171">
        <f t="shared" si="11"/>
        <v>100</v>
      </c>
    </row>
    <row r="306" spans="1:9" x14ac:dyDescent="0.25">
      <c r="A306" s="56" t="s">
        <v>319</v>
      </c>
      <c r="B306" s="195" t="s">
        <v>367</v>
      </c>
      <c r="C306" s="195" t="s">
        <v>311</v>
      </c>
      <c r="D306" s="195" t="s">
        <v>121</v>
      </c>
      <c r="E306" s="195" t="s">
        <v>403</v>
      </c>
      <c r="F306" s="195" t="s">
        <v>131</v>
      </c>
      <c r="G306" s="58">
        <v>7478</v>
      </c>
      <c r="H306" s="58">
        <v>7478</v>
      </c>
      <c r="I306" s="171">
        <f t="shared" si="11"/>
        <v>100</v>
      </c>
    </row>
    <row r="307" spans="1:9" x14ac:dyDescent="0.25">
      <c r="A307" s="56" t="s">
        <v>135</v>
      </c>
      <c r="B307" s="195" t="s">
        <v>367</v>
      </c>
      <c r="C307" s="195" t="s">
        <v>311</v>
      </c>
      <c r="D307" s="195" t="s">
        <v>121</v>
      </c>
      <c r="E307" s="195" t="s">
        <v>403</v>
      </c>
      <c r="F307" s="195">
        <v>300</v>
      </c>
      <c r="G307" s="58">
        <v>7478</v>
      </c>
      <c r="H307" s="58">
        <v>7478</v>
      </c>
      <c r="I307" s="171">
        <f t="shared" si="11"/>
        <v>100</v>
      </c>
    </row>
    <row r="308" spans="1:9" ht="22.5" x14ac:dyDescent="0.25">
      <c r="A308" s="56" t="s">
        <v>314</v>
      </c>
      <c r="B308" s="195" t="s">
        <v>367</v>
      </c>
      <c r="C308" s="195" t="s">
        <v>311</v>
      </c>
      <c r="D308" s="195" t="s">
        <v>121</v>
      </c>
      <c r="E308" s="195" t="s">
        <v>403</v>
      </c>
      <c r="F308" s="195">
        <v>310</v>
      </c>
      <c r="G308" s="58">
        <v>7478</v>
      </c>
      <c r="H308" s="58">
        <v>7478</v>
      </c>
      <c r="I308" s="171">
        <f t="shared" si="11"/>
        <v>100</v>
      </c>
    </row>
    <row r="309" spans="1:9" ht="33.75" x14ac:dyDescent="0.25">
      <c r="A309" s="56" t="s">
        <v>315</v>
      </c>
      <c r="B309" s="195" t="s">
        <v>367</v>
      </c>
      <c r="C309" s="195" t="s">
        <v>311</v>
      </c>
      <c r="D309" s="195" t="s">
        <v>121</v>
      </c>
      <c r="E309" s="195" t="s">
        <v>403</v>
      </c>
      <c r="F309" s="195">
        <v>313</v>
      </c>
      <c r="G309" s="58">
        <v>7478</v>
      </c>
      <c r="H309" s="58">
        <v>7478</v>
      </c>
      <c r="I309" s="171">
        <f t="shared" si="11"/>
        <v>100</v>
      </c>
    </row>
    <row r="310" spans="1:9" ht="22.5" x14ac:dyDescent="0.25">
      <c r="A310" s="56" t="s">
        <v>320</v>
      </c>
      <c r="B310" s="195" t="s">
        <v>367</v>
      </c>
      <c r="C310" s="195" t="s">
        <v>311</v>
      </c>
      <c r="D310" s="195" t="s">
        <v>121</v>
      </c>
      <c r="E310" s="195" t="s">
        <v>404</v>
      </c>
      <c r="F310" s="195" t="s">
        <v>131</v>
      </c>
      <c r="G310" s="58">
        <v>2973.6</v>
      </c>
      <c r="H310" s="58">
        <v>2957.4</v>
      </c>
      <c r="I310" s="171">
        <f t="shared" si="11"/>
        <v>99.455205811138015</v>
      </c>
    </row>
    <row r="311" spans="1:9" x14ac:dyDescent="0.25">
      <c r="A311" s="56" t="s">
        <v>135</v>
      </c>
      <c r="B311" s="195" t="s">
        <v>367</v>
      </c>
      <c r="C311" s="195" t="s">
        <v>311</v>
      </c>
      <c r="D311" s="195" t="s">
        <v>121</v>
      </c>
      <c r="E311" s="195" t="s">
        <v>404</v>
      </c>
      <c r="F311" s="195">
        <v>300</v>
      </c>
      <c r="G311" s="58">
        <v>2973.6</v>
      </c>
      <c r="H311" s="58">
        <v>2957.4</v>
      </c>
      <c r="I311" s="171">
        <f t="shared" si="11"/>
        <v>99.455205811138015</v>
      </c>
    </row>
    <row r="312" spans="1:9" ht="22.5" x14ac:dyDescent="0.25">
      <c r="A312" s="56" t="s">
        <v>314</v>
      </c>
      <c r="B312" s="195" t="s">
        <v>367</v>
      </c>
      <c r="C312" s="195" t="s">
        <v>311</v>
      </c>
      <c r="D312" s="195" t="s">
        <v>121</v>
      </c>
      <c r="E312" s="195" t="s">
        <v>404</v>
      </c>
      <c r="F312" s="195">
        <v>310</v>
      </c>
      <c r="G312" s="58">
        <v>2973.6</v>
      </c>
      <c r="H312" s="58">
        <v>2957.4</v>
      </c>
      <c r="I312" s="171">
        <f t="shared" si="11"/>
        <v>99.455205811138015</v>
      </c>
    </row>
    <row r="313" spans="1:9" ht="33.75" x14ac:dyDescent="0.25">
      <c r="A313" s="56" t="s">
        <v>315</v>
      </c>
      <c r="B313" s="195" t="s">
        <v>367</v>
      </c>
      <c r="C313" s="195" t="s">
        <v>311</v>
      </c>
      <c r="D313" s="195" t="s">
        <v>121</v>
      </c>
      <c r="E313" s="195" t="s">
        <v>404</v>
      </c>
      <c r="F313" s="195">
        <v>313</v>
      </c>
      <c r="G313" s="58">
        <v>2973.6</v>
      </c>
      <c r="H313" s="58">
        <v>2957.4</v>
      </c>
      <c r="I313" s="171">
        <f t="shared" si="11"/>
        <v>99.455205811138015</v>
      </c>
    </row>
    <row r="314" spans="1:9" ht="56.25" x14ac:dyDescent="0.25">
      <c r="A314" s="56" t="s">
        <v>321</v>
      </c>
      <c r="B314" s="195" t="s">
        <v>367</v>
      </c>
      <c r="C314" s="195" t="s">
        <v>311</v>
      </c>
      <c r="D314" s="195" t="s">
        <v>121</v>
      </c>
      <c r="E314" s="195" t="s">
        <v>322</v>
      </c>
      <c r="F314" s="195"/>
      <c r="G314" s="58">
        <v>24671.599999999999</v>
      </c>
      <c r="H314" s="58">
        <v>24671.599999999999</v>
      </c>
      <c r="I314" s="171">
        <f t="shared" si="11"/>
        <v>100</v>
      </c>
    </row>
    <row r="315" spans="1:9" x14ac:dyDescent="0.25">
      <c r="A315" s="56" t="s">
        <v>135</v>
      </c>
      <c r="B315" s="195" t="s">
        <v>367</v>
      </c>
      <c r="C315" s="195" t="s">
        <v>311</v>
      </c>
      <c r="D315" s="195" t="s">
        <v>121</v>
      </c>
      <c r="E315" s="195" t="s">
        <v>322</v>
      </c>
      <c r="F315" s="195">
        <v>300</v>
      </c>
      <c r="G315" s="58">
        <v>24671.599999999999</v>
      </c>
      <c r="H315" s="58">
        <v>24671.599999999999</v>
      </c>
      <c r="I315" s="171">
        <f t="shared" si="11"/>
        <v>100</v>
      </c>
    </row>
    <row r="316" spans="1:9" ht="22.5" x14ac:dyDescent="0.25">
      <c r="A316" s="56" t="s">
        <v>314</v>
      </c>
      <c r="B316" s="195" t="s">
        <v>367</v>
      </c>
      <c r="C316" s="195" t="s">
        <v>311</v>
      </c>
      <c r="D316" s="195" t="s">
        <v>121</v>
      </c>
      <c r="E316" s="195" t="s">
        <v>322</v>
      </c>
      <c r="F316" s="195">
        <v>310</v>
      </c>
      <c r="G316" s="58">
        <v>24671.599999999999</v>
      </c>
      <c r="H316" s="58">
        <v>24671.599999999999</v>
      </c>
      <c r="I316" s="171">
        <f t="shared" si="11"/>
        <v>100</v>
      </c>
    </row>
    <row r="317" spans="1:9" ht="33.75" x14ac:dyDescent="0.25">
      <c r="A317" s="56" t="s">
        <v>315</v>
      </c>
      <c r="B317" s="195" t="s">
        <v>367</v>
      </c>
      <c r="C317" s="195" t="s">
        <v>311</v>
      </c>
      <c r="D317" s="195" t="s">
        <v>121</v>
      </c>
      <c r="E317" s="195" t="s">
        <v>322</v>
      </c>
      <c r="F317" s="195">
        <v>313</v>
      </c>
      <c r="G317" s="58">
        <v>24671.599999999999</v>
      </c>
      <c r="H317" s="58">
        <v>24671.599999999999</v>
      </c>
      <c r="I317" s="171">
        <f t="shared" si="11"/>
        <v>100</v>
      </c>
    </row>
    <row r="318" spans="1:9" x14ac:dyDescent="0.25">
      <c r="A318" s="165" t="s">
        <v>327</v>
      </c>
      <c r="B318" s="195" t="s">
        <v>367</v>
      </c>
      <c r="C318" s="367" t="s">
        <v>311</v>
      </c>
      <c r="D318" s="367" t="s">
        <v>221</v>
      </c>
      <c r="E318" s="367" t="s">
        <v>183</v>
      </c>
      <c r="F318" s="367" t="s">
        <v>131</v>
      </c>
      <c r="G318" s="360">
        <f>G332+G319</f>
        <v>3592.7999999999997</v>
      </c>
      <c r="H318" s="155">
        <f>H332+H319</f>
        <v>3592.6</v>
      </c>
      <c r="I318" s="170">
        <f t="shared" si="11"/>
        <v>99.994433311066587</v>
      </c>
    </row>
    <row r="319" spans="1:9" ht="22.5" x14ac:dyDescent="0.25">
      <c r="A319" s="56" t="s">
        <v>271</v>
      </c>
      <c r="B319" s="195" t="s">
        <v>367</v>
      </c>
      <c r="C319" s="195">
        <v>10</v>
      </c>
      <c r="D319" s="195" t="s">
        <v>221</v>
      </c>
      <c r="E319" s="195" t="s">
        <v>328</v>
      </c>
      <c r="F319" s="195" t="s">
        <v>131</v>
      </c>
      <c r="G319" s="58">
        <f>G320+G323</f>
        <v>3282.2</v>
      </c>
      <c r="H319" s="58">
        <f>H320+H323</f>
        <v>3282</v>
      </c>
      <c r="I319" s="171">
        <f t="shared" si="11"/>
        <v>99.993906526110536</v>
      </c>
    </row>
    <row r="320" spans="1:9" ht="56.25" x14ac:dyDescent="0.25">
      <c r="A320" s="56" t="s">
        <v>196</v>
      </c>
      <c r="B320" s="195" t="s">
        <v>367</v>
      </c>
      <c r="C320" s="195">
        <v>10</v>
      </c>
      <c r="D320" s="195" t="s">
        <v>221</v>
      </c>
      <c r="E320" s="195" t="s">
        <v>329</v>
      </c>
      <c r="F320" s="195" t="s">
        <v>188</v>
      </c>
      <c r="G320" s="58">
        <f t="shared" ref="G320:H321" si="12">G321</f>
        <v>3091.2</v>
      </c>
      <c r="H320" s="58">
        <f t="shared" si="12"/>
        <v>3091.2</v>
      </c>
      <c r="I320" s="171">
        <f t="shared" si="11"/>
        <v>100</v>
      </c>
    </row>
    <row r="321" spans="1:9" ht="22.5" x14ac:dyDescent="0.25">
      <c r="A321" s="56" t="s">
        <v>189</v>
      </c>
      <c r="B321" s="195" t="s">
        <v>367</v>
      </c>
      <c r="C321" s="195">
        <v>10</v>
      </c>
      <c r="D321" s="195" t="s">
        <v>221</v>
      </c>
      <c r="E321" s="195" t="s">
        <v>329</v>
      </c>
      <c r="F321" s="195" t="s">
        <v>190</v>
      </c>
      <c r="G321" s="58">
        <f t="shared" si="12"/>
        <v>3091.2</v>
      </c>
      <c r="H321" s="58">
        <f t="shared" si="12"/>
        <v>3091.2</v>
      </c>
      <c r="I321" s="171">
        <f t="shared" ref="I321:I370" si="13">H321*100/G321</f>
        <v>100</v>
      </c>
    </row>
    <row r="322" spans="1:9" x14ac:dyDescent="0.25">
      <c r="A322" s="56" t="s">
        <v>191</v>
      </c>
      <c r="B322" s="195" t="s">
        <v>367</v>
      </c>
      <c r="C322" s="195">
        <v>10</v>
      </c>
      <c r="D322" s="195" t="s">
        <v>221</v>
      </c>
      <c r="E322" s="195" t="s">
        <v>329</v>
      </c>
      <c r="F322" s="195" t="s">
        <v>192</v>
      </c>
      <c r="G322" s="58">
        <v>3091.2</v>
      </c>
      <c r="H322" s="58">
        <v>3091.2</v>
      </c>
      <c r="I322" s="171">
        <f t="shared" si="13"/>
        <v>100</v>
      </c>
    </row>
    <row r="323" spans="1:9" ht="22.5" x14ac:dyDescent="0.25">
      <c r="A323" s="56" t="s">
        <v>330</v>
      </c>
      <c r="B323" s="195" t="s">
        <v>367</v>
      </c>
      <c r="C323" s="195">
        <v>10</v>
      </c>
      <c r="D323" s="195" t="s">
        <v>221</v>
      </c>
      <c r="E323" s="195" t="s">
        <v>331</v>
      </c>
      <c r="F323" s="195"/>
      <c r="G323" s="58">
        <f>G324+G328</f>
        <v>190.99999999999997</v>
      </c>
      <c r="H323" s="58">
        <f>H324+H328</f>
        <v>190.79999999999998</v>
      </c>
      <c r="I323" s="171">
        <f t="shared" si="13"/>
        <v>99.895287958115205</v>
      </c>
    </row>
    <row r="324" spans="1:9" ht="22.5" x14ac:dyDescent="0.25">
      <c r="A324" s="56" t="s">
        <v>124</v>
      </c>
      <c r="B324" s="195" t="s">
        <v>367</v>
      </c>
      <c r="C324" s="195">
        <v>10</v>
      </c>
      <c r="D324" s="195" t="s">
        <v>221</v>
      </c>
      <c r="E324" s="195" t="s">
        <v>331</v>
      </c>
      <c r="F324" s="195" t="s">
        <v>177</v>
      </c>
      <c r="G324" s="58">
        <f>G325</f>
        <v>189.39999999999998</v>
      </c>
      <c r="H324" s="58">
        <f>H325</f>
        <v>189.2</v>
      </c>
      <c r="I324" s="171">
        <f t="shared" si="13"/>
        <v>99.894403379091884</v>
      </c>
    </row>
    <row r="325" spans="1:9" ht="22.5" x14ac:dyDescent="0.25">
      <c r="A325" s="56" t="s">
        <v>125</v>
      </c>
      <c r="B325" s="195" t="s">
        <v>367</v>
      </c>
      <c r="C325" s="195">
        <v>10</v>
      </c>
      <c r="D325" s="195" t="s">
        <v>221</v>
      </c>
      <c r="E325" s="195" t="s">
        <v>331</v>
      </c>
      <c r="F325" s="195" t="s">
        <v>178</v>
      </c>
      <c r="G325" s="58">
        <f>G326+G327</f>
        <v>189.39999999999998</v>
      </c>
      <c r="H325" s="58">
        <f>H326+H327</f>
        <v>189.2</v>
      </c>
      <c r="I325" s="171">
        <f t="shared" si="13"/>
        <v>99.894403379091884</v>
      </c>
    </row>
    <row r="326" spans="1:9" ht="22.5" x14ac:dyDescent="0.25">
      <c r="A326" s="56" t="s">
        <v>200</v>
      </c>
      <c r="B326" s="195" t="s">
        <v>367</v>
      </c>
      <c r="C326" s="195">
        <v>10</v>
      </c>
      <c r="D326" s="195" t="s">
        <v>221</v>
      </c>
      <c r="E326" s="195" t="s">
        <v>331</v>
      </c>
      <c r="F326" s="195">
        <v>242</v>
      </c>
      <c r="G326" s="58">
        <v>118.1</v>
      </c>
      <c r="H326" s="148">
        <v>118.1</v>
      </c>
      <c r="I326" s="171">
        <f t="shared" si="13"/>
        <v>100</v>
      </c>
    </row>
    <row r="327" spans="1:9" ht="22.5" x14ac:dyDescent="0.25">
      <c r="A327" s="56" t="s">
        <v>126</v>
      </c>
      <c r="B327" s="195" t="s">
        <v>367</v>
      </c>
      <c r="C327" s="195">
        <v>10</v>
      </c>
      <c r="D327" s="195" t="s">
        <v>221</v>
      </c>
      <c r="E327" s="195" t="s">
        <v>331</v>
      </c>
      <c r="F327" s="195" t="s">
        <v>179</v>
      </c>
      <c r="G327" s="58">
        <v>71.3</v>
      </c>
      <c r="H327" s="148">
        <v>71.099999999999994</v>
      </c>
      <c r="I327" s="171">
        <f t="shared" si="13"/>
        <v>99.719495091164092</v>
      </c>
    </row>
    <row r="328" spans="1:9" x14ac:dyDescent="0.25">
      <c r="A328" s="56" t="s">
        <v>213</v>
      </c>
      <c r="B328" s="195" t="s">
        <v>367</v>
      </c>
      <c r="C328" s="195">
        <v>10</v>
      </c>
      <c r="D328" s="195" t="s">
        <v>221</v>
      </c>
      <c r="E328" s="195" t="s">
        <v>331</v>
      </c>
      <c r="F328" s="195" t="s">
        <v>214</v>
      </c>
      <c r="G328" s="58">
        <f>G329</f>
        <v>1.6</v>
      </c>
      <c r="H328" s="58">
        <f>H329</f>
        <v>1.6</v>
      </c>
      <c r="I328" s="171">
        <f t="shared" si="13"/>
        <v>100</v>
      </c>
    </row>
    <row r="329" spans="1:9" ht="33.75" x14ac:dyDescent="0.25">
      <c r="A329" s="56" t="s">
        <v>215</v>
      </c>
      <c r="B329" s="195" t="s">
        <v>367</v>
      </c>
      <c r="C329" s="195">
        <v>10</v>
      </c>
      <c r="D329" s="195" t="s">
        <v>221</v>
      </c>
      <c r="E329" s="195" t="s">
        <v>331</v>
      </c>
      <c r="F329" s="195" t="s">
        <v>216</v>
      </c>
      <c r="G329" s="58">
        <f>G330+G331</f>
        <v>1.6</v>
      </c>
      <c r="H329" s="58">
        <f>H330+H331</f>
        <v>1.6</v>
      </c>
      <c r="I329" s="171">
        <f t="shared" si="13"/>
        <v>100</v>
      </c>
    </row>
    <row r="330" spans="1:9" ht="22.5" x14ac:dyDescent="0.25">
      <c r="A330" s="56" t="s">
        <v>217</v>
      </c>
      <c r="B330" s="195" t="s">
        <v>367</v>
      </c>
      <c r="C330" s="195">
        <v>10</v>
      </c>
      <c r="D330" s="195" t="s">
        <v>221</v>
      </c>
      <c r="E330" s="195" t="s">
        <v>331</v>
      </c>
      <c r="F330" s="195" t="s">
        <v>218</v>
      </c>
      <c r="G330" s="58">
        <v>1</v>
      </c>
      <c r="H330" s="160">
        <v>1</v>
      </c>
      <c r="I330" s="171">
        <f t="shared" si="13"/>
        <v>100</v>
      </c>
    </row>
    <row r="331" spans="1:9" x14ac:dyDescent="0.25">
      <c r="A331" s="56" t="s">
        <v>219</v>
      </c>
      <c r="B331" s="195" t="s">
        <v>367</v>
      </c>
      <c r="C331" s="195">
        <v>10</v>
      </c>
      <c r="D331" s="195" t="s">
        <v>221</v>
      </c>
      <c r="E331" s="195" t="s">
        <v>331</v>
      </c>
      <c r="F331" s="195" t="s">
        <v>232</v>
      </c>
      <c r="G331" s="58">
        <v>0.6</v>
      </c>
      <c r="H331" s="160">
        <v>0.6</v>
      </c>
      <c r="I331" s="171">
        <f t="shared" si="13"/>
        <v>100</v>
      </c>
    </row>
    <row r="332" spans="1:9" ht="22.5" x14ac:dyDescent="0.25">
      <c r="A332" s="56" t="s">
        <v>332</v>
      </c>
      <c r="B332" s="195" t="s">
        <v>367</v>
      </c>
      <c r="C332" s="195" t="s">
        <v>311</v>
      </c>
      <c r="D332" s="195" t="s">
        <v>221</v>
      </c>
      <c r="E332" s="195" t="s">
        <v>333</v>
      </c>
      <c r="F332" s="195" t="s">
        <v>131</v>
      </c>
      <c r="G332" s="58">
        <v>310.60000000000002</v>
      </c>
      <c r="H332" s="161">
        <f>H333</f>
        <v>310.60000000000002</v>
      </c>
      <c r="I332" s="171">
        <f t="shared" si="13"/>
        <v>100</v>
      </c>
    </row>
    <row r="333" spans="1:9" ht="22.5" x14ac:dyDescent="0.25">
      <c r="A333" s="56" t="s">
        <v>124</v>
      </c>
      <c r="B333" s="195" t="s">
        <v>367</v>
      </c>
      <c r="C333" s="195" t="s">
        <v>311</v>
      </c>
      <c r="D333" s="195" t="s">
        <v>221</v>
      </c>
      <c r="E333" s="195" t="s">
        <v>333</v>
      </c>
      <c r="F333" s="195" t="s">
        <v>177</v>
      </c>
      <c r="G333" s="58">
        <v>310.60000000000002</v>
      </c>
      <c r="H333" s="58">
        <f>H334</f>
        <v>310.60000000000002</v>
      </c>
      <c r="I333" s="171">
        <f t="shared" si="13"/>
        <v>100</v>
      </c>
    </row>
    <row r="334" spans="1:9" ht="22.5" x14ac:dyDescent="0.25">
      <c r="A334" s="56" t="s">
        <v>125</v>
      </c>
      <c r="B334" s="195" t="s">
        <v>367</v>
      </c>
      <c r="C334" s="195" t="s">
        <v>311</v>
      </c>
      <c r="D334" s="195" t="s">
        <v>221</v>
      </c>
      <c r="E334" s="195" t="s">
        <v>333</v>
      </c>
      <c r="F334" s="195" t="s">
        <v>178</v>
      </c>
      <c r="G334" s="58">
        <v>310.60000000000002</v>
      </c>
      <c r="H334" s="58">
        <f>H335+H336</f>
        <v>310.60000000000002</v>
      </c>
      <c r="I334" s="171">
        <f t="shared" si="13"/>
        <v>100</v>
      </c>
    </row>
    <row r="335" spans="1:9" ht="22.5" x14ac:dyDescent="0.25">
      <c r="A335" s="56" t="s">
        <v>200</v>
      </c>
      <c r="B335" s="195" t="s">
        <v>367</v>
      </c>
      <c r="C335" s="195" t="s">
        <v>311</v>
      </c>
      <c r="D335" s="195" t="s">
        <v>221</v>
      </c>
      <c r="E335" s="195" t="s">
        <v>333</v>
      </c>
      <c r="F335" s="195">
        <v>242</v>
      </c>
      <c r="G335" s="58">
        <v>6.3</v>
      </c>
      <c r="H335" s="58">
        <v>6.3</v>
      </c>
      <c r="I335" s="171">
        <f t="shared" si="13"/>
        <v>100</v>
      </c>
    </row>
    <row r="336" spans="1:9" ht="22.5" x14ac:dyDescent="0.25">
      <c r="A336" s="56" t="s">
        <v>126</v>
      </c>
      <c r="B336" s="195" t="s">
        <v>367</v>
      </c>
      <c r="C336" s="195" t="s">
        <v>311</v>
      </c>
      <c r="D336" s="195" t="s">
        <v>221</v>
      </c>
      <c r="E336" s="195" t="s">
        <v>333</v>
      </c>
      <c r="F336" s="195" t="s">
        <v>179</v>
      </c>
      <c r="G336" s="58">
        <v>304.3</v>
      </c>
      <c r="H336" s="58">
        <v>304.3</v>
      </c>
      <c r="I336" s="171">
        <f t="shared" si="13"/>
        <v>100</v>
      </c>
    </row>
    <row r="337" spans="1:9" ht="28.5" x14ac:dyDescent="0.25">
      <c r="A337" s="70" t="s">
        <v>368</v>
      </c>
      <c r="B337" s="195"/>
      <c r="C337" s="195"/>
      <c r="D337" s="195"/>
      <c r="E337" s="195"/>
      <c r="F337" s="195"/>
      <c r="G337" s="71">
        <f>G338</f>
        <v>28788.829999999998</v>
      </c>
      <c r="H337" s="71">
        <f>H338</f>
        <v>28787.759999999998</v>
      </c>
      <c r="I337" s="170">
        <f t="shared" si="13"/>
        <v>99.996283280702968</v>
      </c>
    </row>
    <row r="338" spans="1:9" x14ac:dyDescent="0.25">
      <c r="A338" s="165" t="s">
        <v>303</v>
      </c>
      <c r="B338" s="195">
        <v>946</v>
      </c>
      <c r="C338" s="367" t="s">
        <v>167</v>
      </c>
      <c r="D338" s="367" t="s">
        <v>255</v>
      </c>
      <c r="E338" s="367" t="s">
        <v>183</v>
      </c>
      <c r="F338" s="367" t="s">
        <v>131</v>
      </c>
      <c r="G338" s="360">
        <f>G339+G354</f>
        <v>28788.829999999998</v>
      </c>
      <c r="H338" s="167">
        <f>H339+H354</f>
        <v>28787.759999999998</v>
      </c>
      <c r="I338" s="170">
        <f t="shared" si="13"/>
        <v>99.996283280702968</v>
      </c>
    </row>
    <row r="339" spans="1:9" x14ac:dyDescent="0.25">
      <c r="A339" s="165" t="s">
        <v>369</v>
      </c>
      <c r="B339" s="195">
        <v>946</v>
      </c>
      <c r="C339" s="367" t="s">
        <v>167</v>
      </c>
      <c r="D339" s="367" t="s">
        <v>168</v>
      </c>
      <c r="E339" s="367" t="s">
        <v>183</v>
      </c>
      <c r="F339" s="367" t="s">
        <v>131</v>
      </c>
      <c r="G339" s="360">
        <f>G340+G350</f>
        <v>19546.599999999999</v>
      </c>
      <c r="H339" s="167">
        <f>H340+H350</f>
        <v>19545.66</v>
      </c>
      <c r="I339" s="170">
        <f t="shared" si="13"/>
        <v>99.995190979505395</v>
      </c>
    </row>
    <row r="340" spans="1:9" ht="21" x14ac:dyDescent="0.25">
      <c r="A340" s="53" t="s">
        <v>166</v>
      </c>
      <c r="B340" s="195">
        <v>946</v>
      </c>
      <c r="C340" s="366" t="s">
        <v>167</v>
      </c>
      <c r="D340" s="366" t="s">
        <v>168</v>
      </c>
      <c r="E340" s="366" t="s">
        <v>169</v>
      </c>
      <c r="F340" s="366" t="s">
        <v>131</v>
      </c>
      <c r="G340" s="55">
        <f>G341+G345</f>
        <v>19541.599999999999</v>
      </c>
      <c r="H340" s="55">
        <f>H341+H345</f>
        <v>19540.66</v>
      </c>
      <c r="I340" s="170">
        <f t="shared" si="13"/>
        <v>99.995189749048194</v>
      </c>
    </row>
    <row r="341" spans="1:9" ht="22.5" x14ac:dyDescent="0.25">
      <c r="A341" s="56" t="s">
        <v>170</v>
      </c>
      <c r="B341" s="195">
        <v>946</v>
      </c>
      <c r="C341" s="195" t="s">
        <v>167</v>
      </c>
      <c r="D341" s="195" t="s">
        <v>168</v>
      </c>
      <c r="E341" s="195" t="s">
        <v>171</v>
      </c>
      <c r="F341" s="195"/>
      <c r="G341" s="58">
        <v>13433.6</v>
      </c>
      <c r="H341" s="58">
        <v>13433.19</v>
      </c>
      <c r="I341" s="171">
        <f t="shared" si="13"/>
        <v>99.996947951405431</v>
      </c>
    </row>
    <row r="342" spans="1:9" ht="45" x14ac:dyDescent="0.25">
      <c r="A342" s="56" t="s">
        <v>146</v>
      </c>
      <c r="B342" s="195">
        <v>946</v>
      </c>
      <c r="C342" s="195" t="s">
        <v>167</v>
      </c>
      <c r="D342" s="195" t="s">
        <v>168</v>
      </c>
      <c r="E342" s="195" t="s">
        <v>171</v>
      </c>
      <c r="F342" s="195" t="s">
        <v>147</v>
      </c>
      <c r="G342" s="58">
        <v>13433.6</v>
      </c>
      <c r="H342" s="58">
        <v>13433.19</v>
      </c>
      <c r="I342" s="171">
        <f t="shared" si="13"/>
        <v>99.996947951405431</v>
      </c>
    </row>
    <row r="343" spans="1:9" x14ac:dyDescent="0.25">
      <c r="A343" s="56" t="s">
        <v>148</v>
      </c>
      <c r="B343" s="195">
        <v>946</v>
      </c>
      <c r="C343" s="195" t="s">
        <v>167</v>
      </c>
      <c r="D343" s="195" t="s">
        <v>168</v>
      </c>
      <c r="E343" s="195" t="s">
        <v>171</v>
      </c>
      <c r="F343" s="195" t="s">
        <v>149</v>
      </c>
      <c r="G343" s="58">
        <v>13433.6</v>
      </c>
      <c r="H343" s="58">
        <v>13433.19</v>
      </c>
      <c r="I343" s="171">
        <f t="shared" si="13"/>
        <v>99.996947951405431</v>
      </c>
    </row>
    <row r="344" spans="1:9" ht="45" x14ac:dyDescent="0.25">
      <c r="A344" s="56" t="s">
        <v>150</v>
      </c>
      <c r="B344" s="195">
        <v>946</v>
      </c>
      <c r="C344" s="195" t="s">
        <v>167</v>
      </c>
      <c r="D344" s="195" t="s">
        <v>168</v>
      </c>
      <c r="E344" s="195" t="s">
        <v>171</v>
      </c>
      <c r="F344" s="195" t="s">
        <v>151</v>
      </c>
      <c r="G344" s="58">
        <v>13433.6</v>
      </c>
      <c r="H344" s="58">
        <v>13433.19</v>
      </c>
      <c r="I344" s="171">
        <f t="shared" si="13"/>
        <v>99.996947951405431</v>
      </c>
    </row>
    <row r="345" spans="1:9" x14ac:dyDescent="0.25">
      <c r="A345" s="56" t="s">
        <v>172</v>
      </c>
      <c r="B345" s="195">
        <v>946</v>
      </c>
      <c r="C345" s="195" t="s">
        <v>167</v>
      </c>
      <c r="D345" s="195" t="s">
        <v>168</v>
      </c>
      <c r="E345" s="195" t="s">
        <v>173</v>
      </c>
      <c r="F345" s="195" t="s">
        <v>131</v>
      </c>
      <c r="G345" s="58">
        <v>6108</v>
      </c>
      <c r="H345" s="58">
        <v>6107.47</v>
      </c>
      <c r="I345" s="171">
        <f t="shared" si="13"/>
        <v>99.991322855271775</v>
      </c>
    </row>
    <row r="346" spans="1:9" ht="22.5" x14ac:dyDescent="0.25">
      <c r="A346" s="56" t="s">
        <v>159</v>
      </c>
      <c r="B346" s="195">
        <v>946</v>
      </c>
      <c r="C346" s="195" t="s">
        <v>167</v>
      </c>
      <c r="D346" s="195" t="s">
        <v>168</v>
      </c>
      <c r="E346" s="195" t="s">
        <v>173</v>
      </c>
      <c r="F346" s="195" t="s">
        <v>131</v>
      </c>
      <c r="G346" s="58">
        <v>6108</v>
      </c>
      <c r="H346" s="58">
        <v>6107.47</v>
      </c>
      <c r="I346" s="171">
        <f t="shared" si="13"/>
        <v>99.991322855271775</v>
      </c>
    </row>
    <row r="347" spans="1:9" ht="45" x14ac:dyDescent="0.25">
      <c r="A347" s="56" t="s">
        <v>146</v>
      </c>
      <c r="B347" s="195">
        <v>946</v>
      </c>
      <c r="C347" s="195" t="s">
        <v>167</v>
      </c>
      <c r="D347" s="195" t="s">
        <v>168</v>
      </c>
      <c r="E347" s="195" t="s">
        <v>173</v>
      </c>
      <c r="F347" s="195" t="s">
        <v>147</v>
      </c>
      <c r="G347" s="58">
        <v>6108</v>
      </c>
      <c r="H347" s="58">
        <v>6107.47</v>
      </c>
      <c r="I347" s="171">
        <f t="shared" si="13"/>
        <v>99.991322855271775</v>
      </c>
    </row>
    <row r="348" spans="1:9" x14ac:dyDescent="0.25">
      <c r="A348" s="56" t="s">
        <v>148</v>
      </c>
      <c r="B348" s="195">
        <v>946</v>
      </c>
      <c r="C348" s="195" t="s">
        <v>167</v>
      </c>
      <c r="D348" s="195" t="s">
        <v>168</v>
      </c>
      <c r="E348" s="195" t="s">
        <v>173</v>
      </c>
      <c r="F348" s="195" t="s">
        <v>149</v>
      </c>
      <c r="G348" s="58">
        <v>6108</v>
      </c>
      <c r="H348" s="58">
        <v>6107.47</v>
      </c>
      <c r="I348" s="171">
        <f t="shared" si="13"/>
        <v>99.991322855271775</v>
      </c>
    </row>
    <row r="349" spans="1:9" ht="45" x14ac:dyDescent="0.25">
      <c r="A349" s="56" t="s">
        <v>150</v>
      </c>
      <c r="B349" s="195">
        <v>946</v>
      </c>
      <c r="C349" s="195" t="s">
        <v>167</v>
      </c>
      <c r="D349" s="195" t="s">
        <v>168</v>
      </c>
      <c r="E349" s="195" t="s">
        <v>173</v>
      </c>
      <c r="F349" s="195" t="s">
        <v>151</v>
      </c>
      <c r="G349" s="58">
        <v>6108</v>
      </c>
      <c r="H349" s="58">
        <v>6107.47</v>
      </c>
      <c r="I349" s="171">
        <f t="shared" si="13"/>
        <v>99.991322855271775</v>
      </c>
    </row>
    <row r="350" spans="1:9" x14ac:dyDescent="0.25">
      <c r="A350" s="56" t="s">
        <v>305</v>
      </c>
      <c r="B350" s="195">
        <v>946</v>
      </c>
      <c r="C350" s="195" t="s">
        <v>167</v>
      </c>
      <c r="D350" s="195" t="s">
        <v>168</v>
      </c>
      <c r="E350" s="195" t="s">
        <v>306</v>
      </c>
      <c r="F350" s="195"/>
      <c r="G350" s="58">
        <v>5</v>
      </c>
      <c r="H350" s="58">
        <v>5</v>
      </c>
      <c r="I350" s="171">
        <f t="shared" si="13"/>
        <v>100</v>
      </c>
    </row>
    <row r="351" spans="1:9" ht="22.5" x14ac:dyDescent="0.25">
      <c r="A351" s="56" t="s">
        <v>124</v>
      </c>
      <c r="B351" s="195">
        <v>946</v>
      </c>
      <c r="C351" s="195" t="s">
        <v>167</v>
      </c>
      <c r="D351" s="195" t="s">
        <v>168</v>
      </c>
      <c r="E351" s="195" t="s">
        <v>306</v>
      </c>
      <c r="F351" s="195"/>
      <c r="G351" s="58">
        <v>5</v>
      </c>
      <c r="H351" s="58">
        <v>5</v>
      </c>
      <c r="I351" s="171">
        <f t="shared" si="13"/>
        <v>100</v>
      </c>
    </row>
    <row r="352" spans="1:9" ht="22.5" x14ac:dyDescent="0.25">
      <c r="A352" s="56" t="s">
        <v>125</v>
      </c>
      <c r="B352" s="195">
        <v>946</v>
      </c>
      <c r="C352" s="195" t="s">
        <v>167</v>
      </c>
      <c r="D352" s="195" t="s">
        <v>168</v>
      </c>
      <c r="E352" s="195" t="s">
        <v>306</v>
      </c>
      <c r="F352" s="195"/>
      <c r="G352" s="58">
        <v>5</v>
      </c>
      <c r="H352" s="58">
        <v>5</v>
      </c>
      <c r="I352" s="171">
        <f t="shared" si="13"/>
        <v>100</v>
      </c>
    </row>
    <row r="353" spans="1:9" ht="22.5" x14ac:dyDescent="0.25">
      <c r="A353" s="56" t="s">
        <v>126</v>
      </c>
      <c r="B353" s="195">
        <v>946</v>
      </c>
      <c r="C353" s="195" t="s">
        <v>167</v>
      </c>
      <c r="D353" s="195" t="s">
        <v>168</v>
      </c>
      <c r="E353" s="195" t="s">
        <v>306</v>
      </c>
      <c r="F353" s="195"/>
      <c r="G353" s="58">
        <v>5</v>
      </c>
      <c r="H353" s="58">
        <v>5</v>
      </c>
      <c r="I353" s="171">
        <f t="shared" si="13"/>
        <v>100</v>
      </c>
    </row>
    <row r="354" spans="1:9" ht="21" x14ac:dyDescent="0.25">
      <c r="A354" s="165" t="s">
        <v>307</v>
      </c>
      <c r="B354" s="366">
        <v>946</v>
      </c>
      <c r="C354" s="367" t="s">
        <v>167</v>
      </c>
      <c r="D354" s="367" t="s">
        <v>128</v>
      </c>
      <c r="E354" s="367" t="s">
        <v>183</v>
      </c>
      <c r="F354" s="367" t="s">
        <v>131</v>
      </c>
      <c r="G354" s="360">
        <f>G359+G355</f>
        <v>9242.23</v>
      </c>
      <c r="H354" s="190">
        <f>H359+H355</f>
        <v>9242.0999999999985</v>
      </c>
      <c r="I354" s="170">
        <f t="shared" si="13"/>
        <v>99.998593413061556</v>
      </c>
    </row>
    <row r="355" spans="1:9" ht="22.5" x14ac:dyDescent="0.25">
      <c r="A355" s="56" t="s">
        <v>271</v>
      </c>
      <c r="B355" s="195">
        <v>946</v>
      </c>
      <c r="C355" s="195" t="s">
        <v>167</v>
      </c>
      <c r="D355" s="195" t="s">
        <v>128</v>
      </c>
      <c r="E355" s="195" t="s">
        <v>308</v>
      </c>
      <c r="F355" s="195" t="s">
        <v>131</v>
      </c>
      <c r="G355" s="58">
        <v>463.47</v>
      </c>
      <c r="H355" s="58">
        <v>463.4</v>
      </c>
      <c r="I355" s="171">
        <f t="shared" si="13"/>
        <v>99.984896541307947</v>
      </c>
    </row>
    <row r="356" spans="1:9" ht="56.25" x14ac:dyDescent="0.25">
      <c r="A356" s="56" t="s">
        <v>196</v>
      </c>
      <c r="B356" s="195">
        <v>946</v>
      </c>
      <c r="C356" s="195" t="s">
        <v>167</v>
      </c>
      <c r="D356" s="195" t="s">
        <v>128</v>
      </c>
      <c r="E356" s="195" t="s">
        <v>308</v>
      </c>
      <c r="F356" s="195" t="s">
        <v>188</v>
      </c>
      <c r="G356" s="58">
        <v>463.47</v>
      </c>
      <c r="H356" s="58">
        <v>463.4</v>
      </c>
      <c r="I356" s="171">
        <f t="shared" si="13"/>
        <v>99.984896541307947</v>
      </c>
    </row>
    <row r="357" spans="1:9" ht="22.5" x14ac:dyDescent="0.25">
      <c r="A357" s="56" t="s">
        <v>189</v>
      </c>
      <c r="B357" s="195">
        <v>946</v>
      </c>
      <c r="C357" s="195" t="s">
        <v>167</v>
      </c>
      <c r="D357" s="195" t="s">
        <v>128</v>
      </c>
      <c r="E357" s="195" t="s">
        <v>308</v>
      </c>
      <c r="F357" s="195" t="s">
        <v>190</v>
      </c>
      <c r="G357" s="58">
        <v>463.47</v>
      </c>
      <c r="H357" s="58">
        <v>463.4</v>
      </c>
      <c r="I357" s="171">
        <f t="shared" si="13"/>
        <v>99.984896541307947</v>
      </c>
    </row>
    <row r="358" spans="1:9" x14ac:dyDescent="0.25">
      <c r="A358" s="56" t="s">
        <v>191</v>
      </c>
      <c r="B358" s="195">
        <v>946</v>
      </c>
      <c r="C358" s="195" t="s">
        <v>167</v>
      </c>
      <c r="D358" s="195" t="s">
        <v>128</v>
      </c>
      <c r="E358" s="195" t="s">
        <v>308</v>
      </c>
      <c r="F358" s="195" t="s">
        <v>192</v>
      </c>
      <c r="G358" s="58">
        <v>463.47</v>
      </c>
      <c r="H358" s="58">
        <v>463.4</v>
      </c>
      <c r="I358" s="171">
        <f t="shared" si="13"/>
        <v>99.984896541307947</v>
      </c>
    </row>
    <row r="359" spans="1:9" ht="56.25" x14ac:dyDescent="0.25">
      <c r="A359" s="56" t="s">
        <v>301</v>
      </c>
      <c r="B359" s="195">
        <v>946</v>
      </c>
      <c r="C359" s="195" t="s">
        <v>167</v>
      </c>
      <c r="D359" s="195" t="s">
        <v>128</v>
      </c>
      <c r="E359" s="195" t="s">
        <v>309</v>
      </c>
      <c r="F359" s="195"/>
      <c r="G359" s="58">
        <f>G360</f>
        <v>8778.76</v>
      </c>
      <c r="H359" s="58">
        <f>H360</f>
        <v>8778.6999999999989</v>
      </c>
      <c r="I359" s="171">
        <f t="shared" si="13"/>
        <v>99.999316532175371</v>
      </c>
    </row>
    <row r="360" spans="1:9" ht="22.5" x14ac:dyDescent="0.25">
      <c r="A360" s="56" t="s">
        <v>159</v>
      </c>
      <c r="B360" s="195">
        <v>946</v>
      </c>
      <c r="C360" s="195" t="s">
        <v>167</v>
      </c>
      <c r="D360" s="195" t="s">
        <v>128</v>
      </c>
      <c r="E360" s="195" t="s">
        <v>309</v>
      </c>
      <c r="F360" s="195"/>
      <c r="G360" s="58">
        <f>G361+G364+G368</f>
        <v>8778.76</v>
      </c>
      <c r="H360" s="58">
        <f>H361+H364+H368</f>
        <v>8778.6999999999989</v>
      </c>
      <c r="I360" s="171">
        <f t="shared" si="13"/>
        <v>99.999316532175371</v>
      </c>
    </row>
    <row r="361" spans="1:9" ht="56.25" x14ac:dyDescent="0.25">
      <c r="A361" s="56" t="s">
        <v>196</v>
      </c>
      <c r="B361" s="195">
        <v>946</v>
      </c>
      <c r="C361" s="195" t="s">
        <v>167</v>
      </c>
      <c r="D361" s="195" t="s">
        <v>128</v>
      </c>
      <c r="E361" s="195" t="s">
        <v>309</v>
      </c>
      <c r="F361" s="195">
        <v>100</v>
      </c>
      <c r="G361" s="58">
        <v>8654.86</v>
      </c>
      <c r="H361" s="58">
        <v>8654.7999999999993</v>
      </c>
      <c r="I361" s="171">
        <f t="shared" si="13"/>
        <v>99.999306747884987</v>
      </c>
    </row>
    <row r="362" spans="1:9" ht="22.5" x14ac:dyDescent="0.25">
      <c r="A362" s="56" t="s">
        <v>253</v>
      </c>
      <c r="B362" s="195">
        <v>946</v>
      </c>
      <c r="C362" s="195" t="s">
        <v>167</v>
      </c>
      <c r="D362" s="195" t="s">
        <v>128</v>
      </c>
      <c r="E362" s="195" t="s">
        <v>309</v>
      </c>
      <c r="F362" s="195">
        <v>110</v>
      </c>
      <c r="G362" s="58">
        <v>8654.86</v>
      </c>
      <c r="H362" s="58">
        <v>8654.7999999999993</v>
      </c>
      <c r="I362" s="171">
        <f t="shared" si="13"/>
        <v>99.999306747884987</v>
      </c>
    </row>
    <row r="363" spans="1:9" x14ac:dyDescent="0.25">
      <c r="A363" s="56" t="s">
        <v>191</v>
      </c>
      <c r="B363" s="195">
        <v>946</v>
      </c>
      <c r="C363" s="195" t="s">
        <v>167</v>
      </c>
      <c r="D363" s="195" t="s">
        <v>128</v>
      </c>
      <c r="E363" s="195" t="s">
        <v>309</v>
      </c>
      <c r="F363" s="195">
        <v>111</v>
      </c>
      <c r="G363" s="58">
        <v>8654.86</v>
      </c>
      <c r="H363" s="58">
        <v>8654.7999999999993</v>
      </c>
      <c r="I363" s="171">
        <f t="shared" si="13"/>
        <v>99.999306747884987</v>
      </c>
    </row>
    <row r="364" spans="1:9" ht="22.5" x14ac:dyDescent="0.25">
      <c r="A364" s="56" t="s">
        <v>124</v>
      </c>
      <c r="B364" s="195">
        <v>946</v>
      </c>
      <c r="C364" s="195" t="s">
        <v>167</v>
      </c>
      <c r="D364" s="195" t="s">
        <v>128</v>
      </c>
      <c r="E364" s="195" t="s">
        <v>309</v>
      </c>
      <c r="F364" s="195">
        <v>200</v>
      </c>
      <c r="G364" s="58">
        <f>G365</f>
        <v>119.9</v>
      </c>
      <c r="H364" s="58">
        <f>H365</f>
        <v>119.9</v>
      </c>
      <c r="I364" s="171">
        <f t="shared" si="13"/>
        <v>100</v>
      </c>
    </row>
    <row r="365" spans="1:9" ht="22.5" x14ac:dyDescent="0.25">
      <c r="A365" s="56" t="s">
        <v>125</v>
      </c>
      <c r="B365" s="195">
        <v>946</v>
      </c>
      <c r="C365" s="195" t="s">
        <v>167</v>
      </c>
      <c r="D365" s="195" t="s">
        <v>128</v>
      </c>
      <c r="E365" s="195" t="s">
        <v>309</v>
      </c>
      <c r="F365" s="195">
        <v>240</v>
      </c>
      <c r="G365" s="58">
        <f>G366+G367</f>
        <v>119.9</v>
      </c>
      <c r="H365" s="58">
        <f>H366+H367</f>
        <v>119.9</v>
      </c>
      <c r="I365" s="171">
        <f t="shared" si="13"/>
        <v>100</v>
      </c>
    </row>
    <row r="366" spans="1:9" ht="22.5" x14ac:dyDescent="0.25">
      <c r="A366" s="56" t="s">
        <v>200</v>
      </c>
      <c r="B366" s="195">
        <v>946</v>
      </c>
      <c r="C366" s="195" t="s">
        <v>167</v>
      </c>
      <c r="D366" s="195" t="s">
        <v>128</v>
      </c>
      <c r="E366" s="195" t="s">
        <v>309</v>
      </c>
      <c r="F366" s="195">
        <v>242</v>
      </c>
      <c r="G366" s="58">
        <v>72.2</v>
      </c>
      <c r="H366" s="58">
        <v>72.2</v>
      </c>
      <c r="I366" s="171">
        <f t="shared" si="13"/>
        <v>100</v>
      </c>
    </row>
    <row r="367" spans="1:9" ht="22.5" x14ac:dyDescent="0.25">
      <c r="A367" s="56" t="s">
        <v>126</v>
      </c>
      <c r="B367" s="195">
        <v>946</v>
      </c>
      <c r="C367" s="195" t="s">
        <v>167</v>
      </c>
      <c r="D367" s="195" t="s">
        <v>128</v>
      </c>
      <c r="E367" s="195" t="s">
        <v>309</v>
      </c>
      <c r="F367" s="195">
        <v>244</v>
      </c>
      <c r="G367" s="58">
        <v>47.7</v>
      </c>
      <c r="H367" s="58">
        <v>47.7</v>
      </c>
      <c r="I367" s="171">
        <f t="shared" si="13"/>
        <v>100</v>
      </c>
    </row>
    <row r="368" spans="1:9" x14ac:dyDescent="0.25">
      <c r="A368" s="56" t="s">
        <v>213</v>
      </c>
      <c r="B368" s="195">
        <v>946</v>
      </c>
      <c r="C368" s="195" t="s">
        <v>167</v>
      </c>
      <c r="D368" s="195" t="s">
        <v>128</v>
      </c>
      <c r="E368" s="195" t="s">
        <v>309</v>
      </c>
      <c r="F368" s="195">
        <v>800</v>
      </c>
      <c r="G368" s="58">
        <f t="shared" ref="G368:H369" si="14">G369</f>
        <v>4</v>
      </c>
      <c r="H368" s="58">
        <f t="shared" si="14"/>
        <v>4</v>
      </c>
      <c r="I368" s="171">
        <f t="shared" si="13"/>
        <v>100</v>
      </c>
    </row>
    <row r="369" spans="1:9" ht="33.75" x14ac:dyDescent="0.25">
      <c r="A369" s="56" t="s">
        <v>215</v>
      </c>
      <c r="B369" s="195">
        <v>946</v>
      </c>
      <c r="C369" s="195" t="s">
        <v>167</v>
      </c>
      <c r="D369" s="195" t="s">
        <v>128</v>
      </c>
      <c r="E369" s="195" t="s">
        <v>309</v>
      </c>
      <c r="F369" s="195">
        <v>850</v>
      </c>
      <c r="G369" s="58">
        <f t="shared" si="14"/>
        <v>4</v>
      </c>
      <c r="H369" s="58">
        <f t="shared" si="14"/>
        <v>4</v>
      </c>
      <c r="I369" s="171">
        <f t="shared" si="13"/>
        <v>100</v>
      </c>
    </row>
    <row r="370" spans="1:9" ht="22.5" x14ac:dyDescent="0.25">
      <c r="A370" s="56" t="s">
        <v>217</v>
      </c>
      <c r="B370" s="195">
        <v>946</v>
      </c>
      <c r="C370" s="195" t="s">
        <v>167</v>
      </c>
      <c r="D370" s="195" t="s">
        <v>128</v>
      </c>
      <c r="E370" s="195" t="s">
        <v>309</v>
      </c>
      <c r="F370" s="195">
        <v>851</v>
      </c>
      <c r="G370" s="58">
        <v>4</v>
      </c>
      <c r="H370" s="58">
        <v>4</v>
      </c>
      <c r="I370" s="171">
        <f t="shared" si="13"/>
        <v>100</v>
      </c>
    </row>
  </sheetData>
  <mergeCells count="14">
    <mergeCell ref="D2:I2"/>
    <mergeCell ref="C4:I4"/>
    <mergeCell ref="A5:I5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3:I3"/>
  </mergeCells>
  <pageMargins left="0.17" right="0.17" top="0.17" bottom="0.17" header="0.17" footer="0.17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20" sqref="I20"/>
    </sheetView>
  </sheetViews>
  <sheetFormatPr defaultRowHeight="15" x14ac:dyDescent="0.25"/>
  <cols>
    <col min="1" max="1" width="5.140625" style="280" customWidth="1"/>
    <col min="2" max="2" width="10.7109375" style="303" customWidth="1"/>
    <col min="3" max="3" width="4.7109375" style="303" customWidth="1"/>
    <col min="4" max="4" width="4.5703125" style="303" customWidth="1"/>
    <col min="5" max="5" width="8.42578125" style="303" customWidth="1"/>
    <col min="6" max="6" width="4.85546875" style="303" customWidth="1"/>
    <col min="7" max="7" width="36.42578125" style="280" customWidth="1"/>
    <col min="8" max="8" width="9.5703125" style="280" customWidth="1"/>
    <col min="9" max="9" width="8.85546875" style="280" customWidth="1"/>
    <col min="10" max="10" width="6.42578125" style="280" customWidth="1"/>
  </cols>
  <sheetData>
    <row r="1" spans="1:10" x14ac:dyDescent="0.25">
      <c r="B1" s="280"/>
      <c r="C1" s="280"/>
      <c r="D1" s="280"/>
      <c r="E1" s="280"/>
      <c r="F1" s="280"/>
      <c r="J1" s="193" t="s">
        <v>482</v>
      </c>
    </row>
    <row r="2" spans="1:10" x14ac:dyDescent="0.25">
      <c r="B2" s="280"/>
      <c r="C2" s="280"/>
      <c r="D2" s="280"/>
      <c r="E2" s="280"/>
      <c r="F2" s="280"/>
      <c r="J2" s="193" t="s">
        <v>483</v>
      </c>
    </row>
    <row r="3" spans="1:10" x14ac:dyDescent="0.25">
      <c r="B3" s="280"/>
      <c r="C3" s="280"/>
      <c r="D3" s="280"/>
      <c r="E3" s="280"/>
      <c r="F3" s="280"/>
      <c r="J3" s="193" t="s">
        <v>509</v>
      </c>
    </row>
    <row r="4" spans="1:10" x14ac:dyDescent="0.25">
      <c r="B4" s="280"/>
      <c r="C4" s="280"/>
      <c r="D4" s="280"/>
      <c r="E4" s="280"/>
      <c r="F4" s="280"/>
      <c r="J4" s="193" t="s">
        <v>1</v>
      </c>
    </row>
    <row r="5" spans="1:10" x14ac:dyDescent="0.25">
      <c r="B5" s="280"/>
      <c r="C5" s="280"/>
      <c r="D5" s="280"/>
      <c r="E5" s="280"/>
      <c r="F5" s="280"/>
      <c r="J5" s="193"/>
    </row>
    <row r="6" spans="1:10" x14ac:dyDescent="0.25">
      <c r="B6" s="280"/>
      <c r="C6" s="280"/>
      <c r="D6" s="280"/>
      <c r="E6" s="280"/>
      <c r="F6" s="280"/>
      <c r="J6" s="193"/>
    </row>
    <row r="7" spans="1:10" ht="15.75" x14ac:dyDescent="0.25">
      <c r="A7" s="405" t="s">
        <v>408</v>
      </c>
      <c r="B7" s="405"/>
      <c r="C7" s="405"/>
      <c r="D7" s="405"/>
      <c r="E7" s="405"/>
      <c r="F7" s="405"/>
      <c r="G7" s="405"/>
      <c r="H7" s="405"/>
      <c r="I7" s="405"/>
      <c r="J7" s="405"/>
    </row>
    <row r="8" spans="1:10" ht="15.75" x14ac:dyDescent="0.25">
      <c r="A8" s="405" t="s">
        <v>484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10" x14ac:dyDescent="0.25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x14ac:dyDescent="0.25">
      <c r="A10" s="281"/>
      <c r="B10" s="281"/>
      <c r="C10" s="281"/>
      <c r="D10" s="281"/>
      <c r="E10" s="281"/>
      <c r="F10" s="281"/>
      <c r="G10" s="281"/>
      <c r="H10" s="281"/>
      <c r="I10" s="281"/>
      <c r="J10" s="193" t="s">
        <v>2</v>
      </c>
    </row>
    <row r="11" spans="1:10" ht="36.75" customHeight="1" x14ac:dyDescent="0.25">
      <c r="A11" s="282" t="s">
        <v>381</v>
      </c>
      <c r="B11" s="282" t="s">
        <v>485</v>
      </c>
      <c r="C11" s="282" t="s">
        <v>486</v>
      </c>
      <c r="D11" s="282" t="s">
        <v>487</v>
      </c>
      <c r="E11" s="282" t="s">
        <v>488</v>
      </c>
      <c r="F11" s="282" t="s">
        <v>489</v>
      </c>
      <c r="G11" s="282" t="s">
        <v>490</v>
      </c>
      <c r="H11" s="283" t="s">
        <v>117</v>
      </c>
      <c r="I11" s="282" t="s">
        <v>395</v>
      </c>
      <c r="J11" s="283" t="s">
        <v>396</v>
      </c>
    </row>
    <row r="12" spans="1:10" x14ac:dyDescent="0.25">
      <c r="A12" s="284" t="s">
        <v>491</v>
      </c>
      <c r="B12" s="285" t="s">
        <v>492</v>
      </c>
      <c r="C12" s="284" t="s">
        <v>493</v>
      </c>
      <c r="D12" s="285" t="s">
        <v>494</v>
      </c>
      <c r="E12" s="284" t="s">
        <v>495</v>
      </c>
      <c r="F12" s="285" t="s">
        <v>496</v>
      </c>
      <c r="G12" s="284" t="s">
        <v>497</v>
      </c>
      <c r="H12" s="285" t="s">
        <v>498</v>
      </c>
      <c r="I12" s="284"/>
      <c r="J12" s="285" t="s">
        <v>498</v>
      </c>
    </row>
    <row r="13" spans="1:10" ht="25.5" x14ac:dyDescent="0.25">
      <c r="A13" s="286"/>
      <c r="B13" s="287" t="s">
        <v>499</v>
      </c>
      <c r="C13" s="288"/>
      <c r="D13" s="288"/>
      <c r="E13" s="288"/>
      <c r="F13" s="288"/>
      <c r="G13" s="289"/>
      <c r="H13" s="290"/>
      <c r="I13" s="289"/>
      <c r="J13" s="290"/>
    </row>
    <row r="14" spans="1:10" ht="38.25" x14ac:dyDescent="0.25">
      <c r="A14" s="286"/>
      <c r="B14" s="288"/>
      <c r="C14" s="285" t="s">
        <v>311</v>
      </c>
      <c r="D14" s="285" t="s">
        <v>121</v>
      </c>
      <c r="E14" s="191" t="s">
        <v>510</v>
      </c>
      <c r="F14" s="285" t="s">
        <v>500</v>
      </c>
      <c r="G14" s="291" t="s">
        <v>501</v>
      </c>
      <c r="H14" s="292">
        <v>318.60000000000002</v>
      </c>
      <c r="I14" s="291">
        <v>318.5</v>
      </c>
      <c r="J14" s="292">
        <f>I14*100/H14</f>
        <v>99.968612680477079</v>
      </c>
    </row>
    <row r="15" spans="1:10" ht="25.5" x14ac:dyDescent="0.25">
      <c r="A15" s="286"/>
      <c r="B15" s="296"/>
      <c r="C15" s="285" t="s">
        <v>311</v>
      </c>
      <c r="D15" s="285" t="s">
        <v>121</v>
      </c>
      <c r="E15" s="191" t="s">
        <v>502</v>
      </c>
      <c r="F15" s="285" t="s">
        <v>500</v>
      </c>
      <c r="G15" s="291" t="s">
        <v>316</v>
      </c>
      <c r="H15" s="292">
        <v>4090.9</v>
      </c>
      <c r="I15" s="291">
        <v>4090.9</v>
      </c>
      <c r="J15" s="292">
        <f t="shared" ref="J15:J20" si="0">I15*100/H15</f>
        <v>100</v>
      </c>
    </row>
    <row r="16" spans="1:10" ht="38.25" x14ac:dyDescent="0.25">
      <c r="A16" s="286"/>
      <c r="B16" s="296"/>
      <c r="C16" s="285" t="s">
        <v>311</v>
      </c>
      <c r="D16" s="285" t="s">
        <v>121</v>
      </c>
      <c r="E16" s="191" t="s">
        <v>511</v>
      </c>
      <c r="F16" s="285" t="s">
        <v>500</v>
      </c>
      <c r="G16" s="294" t="s">
        <v>318</v>
      </c>
      <c r="H16" s="292">
        <v>6744</v>
      </c>
      <c r="I16" s="306">
        <v>6744</v>
      </c>
      <c r="J16" s="292">
        <f t="shared" si="0"/>
        <v>100</v>
      </c>
    </row>
    <row r="17" spans="1:10" x14ac:dyDescent="0.25">
      <c r="A17" s="286"/>
      <c r="B17" s="288"/>
      <c r="C17" s="285" t="s">
        <v>311</v>
      </c>
      <c r="D17" s="285" t="s">
        <v>121</v>
      </c>
      <c r="E17" s="191" t="s">
        <v>512</v>
      </c>
      <c r="F17" s="285" t="s">
        <v>500</v>
      </c>
      <c r="G17" s="291" t="s">
        <v>319</v>
      </c>
      <c r="H17" s="292">
        <v>7478</v>
      </c>
      <c r="I17" s="305">
        <v>7478</v>
      </c>
      <c r="J17" s="292">
        <f t="shared" si="0"/>
        <v>100</v>
      </c>
    </row>
    <row r="18" spans="1:10" ht="25.5" x14ac:dyDescent="0.25">
      <c r="A18" s="286"/>
      <c r="B18" s="293"/>
      <c r="C18" s="285" t="s">
        <v>311</v>
      </c>
      <c r="D18" s="285" t="s">
        <v>121</v>
      </c>
      <c r="E18" s="191" t="s">
        <v>513</v>
      </c>
      <c r="F18" s="285" t="s">
        <v>500</v>
      </c>
      <c r="G18" s="294" t="s">
        <v>503</v>
      </c>
      <c r="H18" s="295">
        <v>2973.6</v>
      </c>
      <c r="I18" s="294">
        <v>2957.4</v>
      </c>
      <c r="J18" s="292">
        <f t="shared" si="0"/>
        <v>99.455205811138015</v>
      </c>
    </row>
    <row r="19" spans="1:10" ht="76.5" x14ac:dyDescent="0.25">
      <c r="A19" s="286"/>
      <c r="B19" s="293"/>
      <c r="C19" s="285" t="s">
        <v>311</v>
      </c>
      <c r="D19" s="285" t="s">
        <v>121</v>
      </c>
      <c r="E19" s="191" t="s">
        <v>504</v>
      </c>
      <c r="F19" s="285" t="s">
        <v>500</v>
      </c>
      <c r="G19" s="297" t="s">
        <v>505</v>
      </c>
      <c r="H19" s="295">
        <v>24671.599999999999</v>
      </c>
      <c r="I19" s="304">
        <v>24671.599999999999</v>
      </c>
      <c r="J19" s="292">
        <f t="shared" si="0"/>
        <v>100</v>
      </c>
    </row>
    <row r="20" spans="1:10" ht="76.5" x14ac:dyDescent="0.25">
      <c r="A20" s="286"/>
      <c r="B20" s="296" t="s">
        <v>506</v>
      </c>
      <c r="C20" s="285" t="s">
        <v>311</v>
      </c>
      <c r="D20" s="285" t="s">
        <v>128</v>
      </c>
      <c r="E20" s="191" t="s">
        <v>507</v>
      </c>
      <c r="F20" s="285" t="s">
        <v>500</v>
      </c>
      <c r="G20" s="291" t="s">
        <v>508</v>
      </c>
      <c r="H20" s="292">
        <v>4159</v>
      </c>
      <c r="I20" s="305">
        <v>4159</v>
      </c>
      <c r="J20" s="292">
        <f t="shared" si="0"/>
        <v>100</v>
      </c>
    </row>
    <row r="21" spans="1:10" x14ac:dyDescent="0.25">
      <c r="A21" s="286"/>
      <c r="B21" s="298" t="s">
        <v>473</v>
      </c>
      <c r="C21" s="299"/>
      <c r="D21" s="299"/>
      <c r="E21" s="299"/>
      <c r="F21" s="300"/>
      <c r="G21" s="301"/>
      <c r="H21" s="302">
        <f>H20+H18+H17+H16+H15+H14+H19</f>
        <v>50435.7</v>
      </c>
      <c r="I21" s="302">
        <f>I20+I18+I17+I16+I15+I14+I19</f>
        <v>50419.4</v>
      </c>
      <c r="J21" s="302">
        <f>I21*100/H21</f>
        <v>99.967681622342909</v>
      </c>
    </row>
  </sheetData>
  <mergeCells count="2">
    <mergeCell ref="A7:J7"/>
    <mergeCell ref="A8:J8"/>
  </mergeCells>
  <pageMargins left="0.17" right="0.1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abSelected="1" topLeftCell="A91" workbookViewId="0">
      <selection activeCell="B17" sqref="B17"/>
    </sheetView>
  </sheetViews>
  <sheetFormatPr defaultRowHeight="15" x14ac:dyDescent="0.25"/>
  <cols>
    <col min="1" max="1" width="57.7109375" style="353" customWidth="1"/>
    <col min="2" max="2" width="13.85546875" style="308" customWidth="1"/>
    <col min="3" max="3" width="14.85546875" style="308" customWidth="1"/>
    <col min="4" max="4" width="11" style="308" customWidth="1"/>
  </cols>
  <sheetData>
    <row r="1" spans="1:4" x14ac:dyDescent="0.25">
      <c r="A1" s="383"/>
      <c r="B1" s="383"/>
      <c r="C1" s="383"/>
      <c r="D1" s="383"/>
    </row>
    <row r="2" spans="1:4" ht="43.5" customHeight="1" x14ac:dyDescent="0.25">
      <c r="A2" s="406" t="s">
        <v>575</v>
      </c>
      <c r="B2" s="406"/>
      <c r="C2" s="406"/>
      <c r="D2" s="406"/>
    </row>
    <row r="3" spans="1:4" x14ac:dyDescent="0.25">
      <c r="A3" s="307"/>
      <c r="C3" s="309"/>
      <c r="D3" s="309" t="s">
        <v>2</v>
      </c>
    </row>
    <row r="4" spans="1:4" x14ac:dyDescent="0.25">
      <c r="A4" s="407" t="s">
        <v>514</v>
      </c>
      <c r="B4" s="408" t="s">
        <v>515</v>
      </c>
      <c r="C4" s="408" t="s">
        <v>516</v>
      </c>
      <c r="D4" s="407" t="s">
        <v>396</v>
      </c>
    </row>
    <row r="5" spans="1:4" x14ac:dyDescent="0.25">
      <c r="A5" s="407"/>
      <c r="B5" s="408"/>
      <c r="C5" s="408"/>
      <c r="D5" s="407"/>
    </row>
    <row r="6" spans="1:4" x14ac:dyDescent="0.25">
      <c r="A6" s="310" t="s">
        <v>517</v>
      </c>
      <c r="B6" s="311">
        <f>B7+B25</f>
        <v>34184</v>
      </c>
      <c r="C6" s="311">
        <f>C7+C25</f>
        <v>34575</v>
      </c>
      <c r="D6" s="312">
        <f t="shared" ref="D6:D69" si="0">C6/B6%</f>
        <v>101.14380996957642</v>
      </c>
    </row>
    <row r="7" spans="1:4" x14ac:dyDescent="0.25">
      <c r="A7" s="313" t="s">
        <v>518</v>
      </c>
      <c r="B7" s="314">
        <f>B8+B13+B17+B24+B10</f>
        <v>26780</v>
      </c>
      <c r="C7" s="314">
        <f>C8+C13+C17+C24+C10</f>
        <v>29888.1</v>
      </c>
      <c r="D7" s="312">
        <f t="shared" si="0"/>
        <v>111.6060492905153</v>
      </c>
    </row>
    <row r="8" spans="1:4" x14ac:dyDescent="0.25">
      <c r="A8" s="313" t="s">
        <v>519</v>
      </c>
      <c r="B8" s="314">
        <f>B9</f>
        <v>19543</v>
      </c>
      <c r="C8" s="314">
        <f>C9</f>
        <v>22251</v>
      </c>
      <c r="D8" s="312">
        <f t="shared" si="0"/>
        <v>113.85662385508877</v>
      </c>
    </row>
    <row r="9" spans="1:4" x14ac:dyDescent="0.25">
      <c r="A9" s="315" t="s">
        <v>10</v>
      </c>
      <c r="B9" s="316">
        <v>19543</v>
      </c>
      <c r="C9" s="316">
        <v>22251</v>
      </c>
      <c r="D9" s="317">
        <f t="shared" si="0"/>
        <v>113.85662385508877</v>
      </c>
    </row>
    <row r="10" spans="1:4" ht="42.75" x14ac:dyDescent="0.25">
      <c r="A10" s="16" t="s">
        <v>12</v>
      </c>
      <c r="B10" s="354">
        <v>2232</v>
      </c>
      <c r="C10" s="125">
        <f>C11</f>
        <v>2494.4</v>
      </c>
      <c r="D10" s="131">
        <f t="shared" ref="D10:D12" si="1">C10*100/B10</f>
        <v>111.75627240143369</v>
      </c>
    </row>
    <row r="11" spans="1:4" ht="30" x14ac:dyDescent="0.25">
      <c r="A11" s="20" t="s">
        <v>14</v>
      </c>
      <c r="B11" s="355">
        <v>2232</v>
      </c>
      <c r="C11" s="126">
        <v>2494.4</v>
      </c>
      <c r="D11" s="132">
        <f t="shared" si="1"/>
        <v>111.75627240143369</v>
      </c>
    </row>
    <row r="12" spans="1:4" ht="75" x14ac:dyDescent="0.25">
      <c r="A12" s="20" t="s">
        <v>16</v>
      </c>
      <c r="B12" s="355">
        <v>2232</v>
      </c>
      <c r="C12" s="126">
        <v>2494.4</v>
      </c>
      <c r="D12" s="132">
        <f t="shared" si="1"/>
        <v>111.75627240143369</v>
      </c>
    </row>
    <row r="13" spans="1:4" x14ac:dyDescent="0.25">
      <c r="A13" s="313" t="s">
        <v>520</v>
      </c>
      <c r="B13" s="314">
        <f>B14+B15+B16</f>
        <v>1702</v>
      </c>
      <c r="C13" s="314">
        <f>C14+C15+C16</f>
        <v>1732.1</v>
      </c>
      <c r="D13" s="312">
        <f t="shared" si="0"/>
        <v>101.76850763807285</v>
      </c>
    </row>
    <row r="14" spans="1:4" ht="30" x14ac:dyDescent="0.25">
      <c r="A14" s="20" t="s">
        <v>521</v>
      </c>
      <c r="B14" s="316">
        <v>100</v>
      </c>
      <c r="C14" s="316">
        <v>234.5</v>
      </c>
      <c r="D14" s="317">
        <f t="shared" si="0"/>
        <v>234.5</v>
      </c>
    </row>
    <row r="15" spans="1:4" ht="30" x14ac:dyDescent="0.25">
      <c r="A15" s="20" t="s">
        <v>24</v>
      </c>
      <c r="B15" s="316">
        <v>1504</v>
      </c>
      <c r="C15" s="316">
        <v>1389</v>
      </c>
      <c r="D15" s="317">
        <f t="shared" si="0"/>
        <v>92.353723404255319</v>
      </c>
    </row>
    <row r="16" spans="1:4" x14ac:dyDescent="0.25">
      <c r="A16" s="20" t="s">
        <v>27</v>
      </c>
      <c r="B16" s="316">
        <v>98</v>
      </c>
      <c r="C16" s="316">
        <v>108.6</v>
      </c>
      <c r="D16" s="317">
        <f t="shared" si="0"/>
        <v>110.81632653061224</v>
      </c>
    </row>
    <row r="17" spans="1:4" x14ac:dyDescent="0.25">
      <c r="A17" s="16" t="s">
        <v>30</v>
      </c>
      <c r="B17" s="314">
        <f>B18+B21</f>
        <v>2453</v>
      </c>
      <c r="C17" s="314">
        <f>C18+C21</f>
        <v>2527.6</v>
      </c>
      <c r="D17" s="312">
        <f t="shared" si="0"/>
        <v>103.0411740725642</v>
      </c>
    </row>
    <row r="18" spans="1:4" x14ac:dyDescent="0.25">
      <c r="A18" s="20" t="s">
        <v>522</v>
      </c>
      <c r="B18" s="316">
        <f>B19+B20</f>
        <v>1522</v>
      </c>
      <c r="C18" s="316">
        <f>C19+C20</f>
        <v>1614.1</v>
      </c>
      <c r="D18" s="317">
        <f t="shared" si="0"/>
        <v>106.05124835742443</v>
      </c>
    </row>
    <row r="19" spans="1:4" x14ac:dyDescent="0.25">
      <c r="A19" s="20" t="s">
        <v>523</v>
      </c>
      <c r="B19" s="316">
        <v>708</v>
      </c>
      <c r="C19" s="316">
        <v>521</v>
      </c>
      <c r="D19" s="317">
        <f t="shared" si="0"/>
        <v>73.587570621468927</v>
      </c>
    </row>
    <row r="20" spans="1:4" x14ac:dyDescent="0.25">
      <c r="A20" s="20" t="s">
        <v>32</v>
      </c>
      <c r="B20" s="316">
        <v>814</v>
      </c>
      <c r="C20" s="316">
        <v>1093.0999999999999</v>
      </c>
      <c r="D20" s="317">
        <f t="shared" si="0"/>
        <v>134.28746928746926</v>
      </c>
    </row>
    <row r="21" spans="1:4" x14ac:dyDescent="0.25">
      <c r="A21" s="20" t="s">
        <v>524</v>
      </c>
      <c r="B21" s="316">
        <f>B22+B23</f>
        <v>931</v>
      </c>
      <c r="C21" s="316">
        <f>C22+C23</f>
        <v>913.5</v>
      </c>
      <c r="D21" s="317">
        <f t="shared" si="0"/>
        <v>98.120300751879697</v>
      </c>
    </row>
    <row r="22" spans="1:4" x14ac:dyDescent="0.25">
      <c r="A22" s="356" t="s">
        <v>576</v>
      </c>
      <c r="B22" s="316">
        <v>224</v>
      </c>
      <c r="C22" s="316">
        <v>429</v>
      </c>
      <c r="D22" s="316">
        <f>C22/B22%</f>
        <v>191.51785714285714</v>
      </c>
    </row>
    <row r="23" spans="1:4" x14ac:dyDescent="0.25">
      <c r="A23" s="356" t="s">
        <v>577</v>
      </c>
      <c r="B23" s="316">
        <v>707</v>
      </c>
      <c r="C23" s="316">
        <v>484.5</v>
      </c>
      <c r="D23" s="316">
        <f>C23/B23%</f>
        <v>68.52899575671853</v>
      </c>
    </row>
    <row r="24" spans="1:4" x14ac:dyDescent="0.25">
      <c r="A24" s="23" t="s">
        <v>34</v>
      </c>
      <c r="B24" s="314">
        <v>850</v>
      </c>
      <c r="C24" s="314">
        <v>883</v>
      </c>
      <c r="D24" s="312">
        <f t="shared" si="0"/>
        <v>103.88235294117646</v>
      </c>
    </row>
    <row r="25" spans="1:4" x14ac:dyDescent="0.25">
      <c r="A25" s="313" t="s">
        <v>525</v>
      </c>
      <c r="B25" s="314">
        <f>B26+B29+B31+B32+B33+B34</f>
        <v>7404</v>
      </c>
      <c r="C25" s="314">
        <f>C26+C29+C31+C32+C33+C34</f>
        <v>4686.8999999999996</v>
      </c>
      <c r="D25" s="312">
        <f t="shared" si="0"/>
        <v>63.30226904376012</v>
      </c>
    </row>
    <row r="26" spans="1:4" ht="42.75" x14ac:dyDescent="0.25">
      <c r="A26" s="23" t="s">
        <v>38</v>
      </c>
      <c r="B26" s="314">
        <f>B27+B28</f>
        <v>1726</v>
      </c>
      <c r="C26" s="314">
        <f>C27+C28</f>
        <v>1751.5</v>
      </c>
      <c r="D26" s="314">
        <f t="shared" si="0"/>
        <v>101.47740440324449</v>
      </c>
    </row>
    <row r="27" spans="1:4" ht="30" x14ac:dyDescent="0.25">
      <c r="A27" s="25" t="s">
        <v>526</v>
      </c>
      <c r="B27" s="316">
        <v>1463</v>
      </c>
      <c r="C27" s="316">
        <v>1136.5</v>
      </c>
      <c r="D27" s="316">
        <f t="shared" si="0"/>
        <v>77.682843472317145</v>
      </c>
    </row>
    <row r="28" spans="1:4" ht="105" x14ac:dyDescent="0.25">
      <c r="A28" s="25" t="s">
        <v>527</v>
      </c>
      <c r="B28" s="316">
        <v>263</v>
      </c>
      <c r="C28" s="316">
        <v>615</v>
      </c>
      <c r="D28" s="316">
        <f>C28/B28%</f>
        <v>233.84030418250953</v>
      </c>
    </row>
    <row r="29" spans="1:4" ht="28.5" x14ac:dyDescent="0.25">
      <c r="A29" s="23" t="s">
        <v>46</v>
      </c>
      <c r="B29" s="314">
        <f>B30</f>
        <v>120</v>
      </c>
      <c r="C29" s="314">
        <f>C30</f>
        <v>455</v>
      </c>
      <c r="D29" s="318">
        <f t="shared" si="0"/>
        <v>379.16666666666669</v>
      </c>
    </row>
    <row r="30" spans="1:4" x14ac:dyDescent="0.25">
      <c r="A30" s="25" t="s">
        <v>48</v>
      </c>
      <c r="B30" s="316">
        <v>120</v>
      </c>
      <c r="C30" s="316">
        <v>455</v>
      </c>
      <c r="D30" s="319">
        <f t="shared" si="0"/>
        <v>379.16666666666669</v>
      </c>
    </row>
    <row r="31" spans="1:4" ht="42.75" x14ac:dyDescent="0.25">
      <c r="A31" s="23" t="s">
        <v>50</v>
      </c>
      <c r="B31" s="314">
        <v>4642</v>
      </c>
      <c r="C31" s="314">
        <v>1666.1</v>
      </c>
      <c r="D31" s="314">
        <f>C31/B31%</f>
        <v>35.891856958207669</v>
      </c>
    </row>
    <row r="32" spans="1:4" ht="28.5" x14ac:dyDescent="0.25">
      <c r="A32" s="23" t="s">
        <v>52</v>
      </c>
      <c r="B32" s="314">
        <v>50</v>
      </c>
      <c r="C32" s="314">
        <v>60.2</v>
      </c>
      <c r="D32" s="314">
        <f>C32/B32%</f>
        <v>120.4</v>
      </c>
    </row>
    <row r="33" spans="1:4" x14ac:dyDescent="0.25">
      <c r="A33" s="23" t="s">
        <v>59</v>
      </c>
      <c r="B33" s="314">
        <v>626</v>
      </c>
      <c r="C33" s="314">
        <v>625.70000000000005</v>
      </c>
      <c r="D33" s="312">
        <f t="shared" si="0"/>
        <v>99.952076677316299</v>
      </c>
    </row>
    <row r="34" spans="1:4" x14ac:dyDescent="0.25">
      <c r="A34" s="313" t="s">
        <v>528</v>
      </c>
      <c r="B34" s="314">
        <f>B35+B36</f>
        <v>240</v>
      </c>
      <c r="C34" s="314">
        <f>C35+C36</f>
        <v>128.4</v>
      </c>
      <c r="D34" s="312">
        <f t="shared" si="0"/>
        <v>53.500000000000007</v>
      </c>
    </row>
    <row r="35" spans="1:4" x14ac:dyDescent="0.25">
      <c r="A35" s="315" t="s">
        <v>529</v>
      </c>
      <c r="B35" s="314"/>
      <c r="C35" s="314">
        <v>-3</v>
      </c>
      <c r="D35" s="312"/>
    </row>
    <row r="36" spans="1:4" x14ac:dyDescent="0.25">
      <c r="A36" s="315" t="s">
        <v>530</v>
      </c>
      <c r="B36" s="314">
        <v>240</v>
      </c>
      <c r="C36" s="314">
        <v>131.4</v>
      </c>
      <c r="D36" s="312">
        <f t="shared" si="0"/>
        <v>54.750000000000007</v>
      </c>
    </row>
    <row r="37" spans="1:4" x14ac:dyDescent="0.25">
      <c r="A37" s="320" t="s">
        <v>63</v>
      </c>
      <c r="B37" s="321">
        <f>B38</f>
        <v>330894.3</v>
      </c>
      <c r="C37" s="321">
        <f>C38</f>
        <v>330810.7</v>
      </c>
      <c r="D37" s="358">
        <f t="shared" si="0"/>
        <v>99.974735134452317</v>
      </c>
    </row>
    <row r="38" spans="1:4" ht="28.5" x14ac:dyDescent="0.25">
      <c r="A38" s="320" t="s">
        <v>65</v>
      </c>
      <c r="B38" s="321">
        <f>B39+B42+B44+B53</f>
        <v>330894.3</v>
      </c>
      <c r="C38" s="321">
        <f>C39+C42+C44+C53</f>
        <v>330810.7</v>
      </c>
      <c r="D38" s="357">
        <f>C38/B38%</f>
        <v>99.974735134452317</v>
      </c>
    </row>
    <row r="39" spans="1:4" ht="30" x14ac:dyDescent="0.25">
      <c r="A39" s="323" t="s">
        <v>67</v>
      </c>
      <c r="B39" s="321">
        <f>B40+B41</f>
        <v>90920.9</v>
      </c>
      <c r="C39" s="321">
        <f>C40+C41</f>
        <v>90920.8</v>
      </c>
      <c r="D39" s="312">
        <f t="shared" si="0"/>
        <v>99.999890014287146</v>
      </c>
    </row>
    <row r="40" spans="1:4" x14ac:dyDescent="0.25">
      <c r="A40" s="40" t="s">
        <v>69</v>
      </c>
      <c r="B40" s="324">
        <v>68900.899999999994</v>
      </c>
      <c r="C40" s="324">
        <v>68900.800000000003</v>
      </c>
      <c r="D40" s="317">
        <f t="shared" si="0"/>
        <v>99.999854864014864</v>
      </c>
    </row>
    <row r="41" spans="1:4" ht="45" x14ac:dyDescent="0.25">
      <c r="A41" s="40" t="s">
        <v>531</v>
      </c>
      <c r="B41" s="325">
        <v>22020</v>
      </c>
      <c r="C41" s="325">
        <v>22020</v>
      </c>
      <c r="D41" s="316">
        <f>C41/B41%</f>
        <v>100</v>
      </c>
    </row>
    <row r="42" spans="1:4" ht="30" x14ac:dyDescent="0.25">
      <c r="A42" s="323" t="s">
        <v>73</v>
      </c>
      <c r="B42" s="321">
        <f>B43</f>
        <v>19826</v>
      </c>
      <c r="C42" s="321">
        <f>C43</f>
        <v>19826</v>
      </c>
      <c r="D42" s="314">
        <f>C42/B42%</f>
        <v>100</v>
      </c>
    </row>
    <row r="43" spans="1:4" x14ac:dyDescent="0.25">
      <c r="A43" s="40" t="s">
        <v>532</v>
      </c>
      <c r="B43" s="324">
        <v>19826</v>
      </c>
      <c r="C43" s="324">
        <v>19826</v>
      </c>
      <c r="D43" s="317">
        <f t="shared" si="0"/>
        <v>100</v>
      </c>
    </row>
    <row r="44" spans="1:4" ht="30" x14ac:dyDescent="0.25">
      <c r="A44" s="323" t="s">
        <v>80</v>
      </c>
      <c r="B44" s="321">
        <f>B45+B46+B47+B48+B49+B52+B50+B51</f>
        <v>218124.2</v>
      </c>
      <c r="C44" s="321">
        <f>C45+C46+C47+C48+C49+C52+C50+C51</f>
        <v>218107.9</v>
      </c>
      <c r="D44" s="314">
        <f t="shared" si="0"/>
        <v>99.992527193222926</v>
      </c>
    </row>
    <row r="45" spans="1:4" ht="30" x14ac:dyDescent="0.25">
      <c r="A45" s="40" t="s">
        <v>82</v>
      </c>
      <c r="B45" s="324">
        <v>4090.9</v>
      </c>
      <c r="C45" s="324">
        <v>4090.9</v>
      </c>
      <c r="D45" s="316">
        <f t="shared" si="0"/>
        <v>100</v>
      </c>
    </row>
    <row r="46" spans="1:4" ht="45" x14ac:dyDescent="0.25">
      <c r="A46" s="40" t="s">
        <v>533</v>
      </c>
      <c r="B46" s="324">
        <v>2973.6</v>
      </c>
      <c r="C46" s="324">
        <v>2957.4</v>
      </c>
      <c r="D46" s="316">
        <f t="shared" si="0"/>
        <v>99.455205811138015</v>
      </c>
    </row>
    <row r="47" spans="1:4" ht="165" x14ac:dyDescent="0.25">
      <c r="A47" s="326" t="s">
        <v>534</v>
      </c>
      <c r="B47" s="324">
        <v>824</v>
      </c>
      <c r="C47" s="324">
        <v>824</v>
      </c>
      <c r="D47" s="316">
        <f t="shared" si="0"/>
        <v>100</v>
      </c>
    </row>
    <row r="48" spans="1:4" ht="45" x14ac:dyDescent="0.25">
      <c r="A48" s="40" t="s">
        <v>535</v>
      </c>
      <c r="B48" s="324">
        <v>6744</v>
      </c>
      <c r="C48" s="324">
        <v>6744</v>
      </c>
      <c r="D48" s="316">
        <f t="shared" si="0"/>
        <v>100</v>
      </c>
    </row>
    <row r="49" spans="1:4" ht="75" x14ac:dyDescent="0.25">
      <c r="A49" s="42" t="s">
        <v>536</v>
      </c>
      <c r="B49" s="324">
        <v>4159</v>
      </c>
      <c r="C49" s="324">
        <v>4159</v>
      </c>
      <c r="D49" s="316">
        <f t="shared" si="0"/>
        <v>99.999999999999986</v>
      </c>
    </row>
    <row r="50" spans="1:4" ht="60" x14ac:dyDescent="0.25">
      <c r="A50" s="40" t="s">
        <v>537</v>
      </c>
      <c r="B50" s="324">
        <v>24671.599999999999</v>
      </c>
      <c r="C50" s="324">
        <v>24671.599999999999</v>
      </c>
      <c r="D50" s="316">
        <f t="shared" si="0"/>
        <v>100</v>
      </c>
    </row>
    <row r="51" spans="1:4" ht="45" x14ac:dyDescent="0.25">
      <c r="A51" s="40" t="s">
        <v>538</v>
      </c>
      <c r="B51" s="324">
        <v>6</v>
      </c>
      <c r="C51" s="324">
        <v>6</v>
      </c>
      <c r="D51" s="316">
        <f t="shared" si="0"/>
        <v>100</v>
      </c>
    </row>
    <row r="52" spans="1:4" x14ac:dyDescent="0.25">
      <c r="A52" s="42" t="s">
        <v>539</v>
      </c>
      <c r="B52" s="325">
        <v>174655.1</v>
      </c>
      <c r="C52" s="325">
        <v>174655</v>
      </c>
      <c r="D52" s="317">
        <f t="shared" si="0"/>
        <v>99.999942744300043</v>
      </c>
    </row>
    <row r="53" spans="1:4" x14ac:dyDescent="0.25">
      <c r="A53" s="327" t="s">
        <v>104</v>
      </c>
      <c r="B53" s="321">
        <f>B54+B55</f>
        <v>2023.2</v>
      </c>
      <c r="C53" s="321">
        <f>C54+C55</f>
        <v>1956</v>
      </c>
      <c r="D53" s="312">
        <f t="shared" si="0"/>
        <v>96.678529062870709</v>
      </c>
    </row>
    <row r="54" spans="1:4" ht="75" x14ac:dyDescent="0.25">
      <c r="A54" s="41" t="s">
        <v>540</v>
      </c>
      <c r="B54" s="324">
        <v>2018.2</v>
      </c>
      <c r="C54" s="324">
        <v>1951</v>
      </c>
      <c r="D54" s="316">
        <f>C54/B54%</f>
        <v>96.670300267565153</v>
      </c>
    </row>
    <row r="55" spans="1:4" ht="30" x14ac:dyDescent="0.25">
      <c r="A55" s="42" t="s">
        <v>106</v>
      </c>
      <c r="B55" s="324">
        <v>5</v>
      </c>
      <c r="C55" s="324">
        <v>5</v>
      </c>
      <c r="D55" s="316">
        <f>C55/B55%</f>
        <v>100</v>
      </c>
    </row>
    <row r="56" spans="1:4" ht="42.75" x14ac:dyDescent="0.25">
      <c r="A56" s="328" t="s">
        <v>541</v>
      </c>
      <c r="B56" s="322"/>
      <c r="C56" s="322"/>
      <c r="D56" s="317"/>
    </row>
    <row r="57" spans="1:4" ht="42.75" x14ac:dyDescent="0.25">
      <c r="A57" s="329" t="s">
        <v>542</v>
      </c>
      <c r="B57" s="322"/>
      <c r="C57" s="322"/>
      <c r="D57" s="317"/>
    </row>
    <row r="58" spans="1:4" x14ac:dyDescent="0.25">
      <c r="A58" s="330" t="s">
        <v>543</v>
      </c>
      <c r="B58" s="331">
        <f>B37+B6+B57</f>
        <v>365078.3</v>
      </c>
      <c r="C58" s="331">
        <f>C37+C6+C57</f>
        <v>365385.7</v>
      </c>
      <c r="D58" s="314">
        <f>C58/B58%</f>
        <v>100.08420111521282</v>
      </c>
    </row>
    <row r="59" spans="1:4" x14ac:dyDescent="0.25">
      <c r="A59" s="330"/>
      <c r="B59" s="331"/>
      <c r="C59" s="331"/>
      <c r="D59" s="317"/>
    </row>
    <row r="60" spans="1:4" x14ac:dyDescent="0.25">
      <c r="A60" s="332"/>
      <c r="B60" s="333"/>
      <c r="C60" s="333"/>
      <c r="D60" s="317"/>
    </row>
    <row r="61" spans="1:4" x14ac:dyDescent="0.25">
      <c r="A61" s="334" t="s">
        <v>544</v>
      </c>
      <c r="B61" s="335"/>
      <c r="C61" s="336"/>
      <c r="D61" s="317"/>
    </row>
    <row r="62" spans="1:4" x14ac:dyDescent="0.25">
      <c r="A62" s="337" t="s">
        <v>545</v>
      </c>
      <c r="B62" s="338">
        <f>B63+B64+B65+B66+B67+B69+B68</f>
        <v>40776.399999999994</v>
      </c>
      <c r="C62" s="338">
        <f>C63+C64+C65+C66+C67+C69+C68</f>
        <v>40422.6</v>
      </c>
      <c r="D62" s="312">
        <f t="shared" si="0"/>
        <v>99.132341256216833</v>
      </c>
    </row>
    <row r="63" spans="1:4" x14ac:dyDescent="0.25">
      <c r="A63" s="339" t="s">
        <v>546</v>
      </c>
      <c r="B63" s="340">
        <v>1141.5999999999999</v>
      </c>
      <c r="C63" s="340">
        <v>1141.5999999999999</v>
      </c>
      <c r="D63" s="317">
        <f t="shared" si="0"/>
        <v>100</v>
      </c>
    </row>
    <row r="64" spans="1:4" ht="25.5" x14ac:dyDescent="0.25">
      <c r="A64" s="339" t="s">
        <v>547</v>
      </c>
      <c r="B64" s="340">
        <v>3347.1</v>
      </c>
      <c r="C64" s="340">
        <v>3086.8</v>
      </c>
      <c r="D64" s="316">
        <f>C64/B64%</f>
        <v>92.223118520510312</v>
      </c>
    </row>
    <row r="65" spans="1:4" x14ac:dyDescent="0.25">
      <c r="A65" s="339" t="s">
        <v>360</v>
      </c>
      <c r="B65" s="340">
        <v>26072</v>
      </c>
      <c r="C65" s="340">
        <v>26004.3</v>
      </c>
      <c r="D65" s="317">
        <f t="shared" si="0"/>
        <v>99.740334458422822</v>
      </c>
    </row>
    <row r="66" spans="1:4" ht="25.5" x14ac:dyDescent="0.25">
      <c r="A66" s="339" t="s">
        <v>548</v>
      </c>
      <c r="B66" s="340">
        <v>7084.8</v>
      </c>
      <c r="C66" s="340">
        <v>7084.8</v>
      </c>
      <c r="D66" s="316">
        <f>C66/B66%</f>
        <v>100</v>
      </c>
    </row>
    <row r="67" spans="1:4" x14ac:dyDescent="0.25">
      <c r="A67" s="339" t="s">
        <v>237</v>
      </c>
      <c r="B67" s="340">
        <v>61.1</v>
      </c>
      <c r="C67" s="340">
        <v>35.4</v>
      </c>
      <c r="D67" s="317">
        <f t="shared" si="0"/>
        <v>57.937806873977088</v>
      </c>
    </row>
    <row r="68" spans="1:4" x14ac:dyDescent="0.25">
      <c r="A68" s="339" t="s">
        <v>590</v>
      </c>
      <c r="B68" s="340">
        <v>144.69999999999999</v>
      </c>
      <c r="C68" s="340">
        <v>144.69999999999999</v>
      </c>
      <c r="D68" s="317">
        <f t="shared" si="0"/>
        <v>100</v>
      </c>
    </row>
    <row r="69" spans="1:4" x14ac:dyDescent="0.25">
      <c r="A69" s="339" t="s">
        <v>242</v>
      </c>
      <c r="B69" s="341">
        <v>2925.1</v>
      </c>
      <c r="C69" s="341">
        <v>2925</v>
      </c>
      <c r="D69" s="317">
        <f t="shared" si="0"/>
        <v>99.996581313459373</v>
      </c>
    </row>
    <row r="70" spans="1:4" x14ac:dyDescent="0.25">
      <c r="A70" s="337" t="s">
        <v>549</v>
      </c>
      <c r="B70" s="342">
        <f>B71</f>
        <v>824</v>
      </c>
      <c r="C70" s="342">
        <f>C71</f>
        <v>824</v>
      </c>
      <c r="D70" s="312">
        <f t="shared" ref="D70:D109" si="2">C70/B70%</f>
        <v>100</v>
      </c>
    </row>
    <row r="71" spans="1:4" x14ac:dyDescent="0.25">
      <c r="A71" s="339" t="s">
        <v>256</v>
      </c>
      <c r="B71" s="341">
        <v>824</v>
      </c>
      <c r="C71" s="341">
        <v>824</v>
      </c>
      <c r="D71" s="317">
        <f t="shared" si="2"/>
        <v>100</v>
      </c>
    </row>
    <row r="72" spans="1:4" ht="28.5" x14ac:dyDescent="0.25">
      <c r="A72" s="337" t="s">
        <v>550</v>
      </c>
      <c r="B72" s="342">
        <f>B73+B74+B75</f>
        <v>1067.0999999999999</v>
      </c>
      <c r="C72" s="342">
        <f>C73+C74+C75</f>
        <v>1065.0999999999999</v>
      </c>
      <c r="D72" s="314">
        <f t="shared" si="2"/>
        <v>99.812576140942738</v>
      </c>
    </row>
    <row r="73" spans="1:4" ht="25.5" x14ac:dyDescent="0.25">
      <c r="A73" s="339" t="s">
        <v>551</v>
      </c>
      <c r="B73" s="341">
        <v>652.1</v>
      </c>
      <c r="C73" s="341">
        <v>652</v>
      </c>
      <c r="D73" s="316">
        <f t="shared" si="2"/>
        <v>99.984664928691913</v>
      </c>
    </row>
    <row r="74" spans="1:4" x14ac:dyDescent="0.25">
      <c r="A74" s="339" t="s">
        <v>552</v>
      </c>
      <c r="B74" s="341">
        <v>415</v>
      </c>
      <c r="C74" s="341">
        <v>413.1</v>
      </c>
      <c r="D74" s="316">
        <f t="shared" si="2"/>
        <v>99.542168674698786</v>
      </c>
    </row>
    <row r="75" spans="1:4" ht="25.5" x14ac:dyDescent="0.25">
      <c r="A75" s="339" t="s">
        <v>553</v>
      </c>
      <c r="B75" s="341"/>
      <c r="C75" s="343"/>
      <c r="D75" s="316"/>
    </row>
    <row r="76" spans="1:4" x14ac:dyDescent="0.25">
      <c r="A76" s="337" t="s">
        <v>554</v>
      </c>
      <c r="B76" s="342">
        <f>B78+B79+B80+B77</f>
        <v>7585.7999999999993</v>
      </c>
      <c r="C76" s="342">
        <f>C78+C79+C80+C77</f>
        <v>7585.5</v>
      </c>
      <c r="D76" s="312">
        <f t="shared" si="2"/>
        <v>99.996045242426646</v>
      </c>
    </row>
    <row r="77" spans="1:4" x14ac:dyDescent="0.25">
      <c r="A77" s="332" t="s">
        <v>555</v>
      </c>
      <c r="B77" s="341"/>
      <c r="C77" s="341"/>
      <c r="D77" s="344"/>
    </row>
    <row r="78" spans="1:4" x14ac:dyDescent="0.25">
      <c r="A78" s="339" t="s">
        <v>270</v>
      </c>
      <c r="B78" s="341">
        <v>4184.3999999999996</v>
      </c>
      <c r="C78" s="341">
        <v>4184.2</v>
      </c>
      <c r="D78" s="317">
        <f t="shared" si="2"/>
        <v>99.995220342223504</v>
      </c>
    </row>
    <row r="79" spans="1:4" x14ac:dyDescent="0.25">
      <c r="A79" s="339" t="s">
        <v>278</v>
      </c>
      <c r="B79" s="341">
        <v>2306.1999999999998</v>
      </c>
      <c r="C79" s="341">
        <v>2306.1999999999998</v>
      </c>
      <c r="D79" s="317">
        <f t="shared" si="2"/>
        <v>100</v>
      </c>
    </row>
    <row r="80" spans="1:4" x14ac:dyDescent="0.25">
      <c r="A80" s="339" t="s">
        <v>281</v>
      </c>
      <c r="B80" s="341">
        <v>1095.2</v>
      </c>
      <c r="C80" s="341">
        <v>1095.0999999999999</v>
      </c>
      <c r="D80" s="317">
        <f t="shared" si="2"/>
        <v>99.990869247625994</v>
      </c>
    </row>
    <row r="81" spans="1:4" x14ac:dyDescent="0.25">
      <c r="A81" s="337" t="s">
        <v>556</v>
      </c>
      <c r="B81" s="342">
        <f>B82+B83</f>
        <v>663.4</v>
      </c>
      <c r="C81" s="342">
        <f>C82+C83</f>
        <v>643.70000000000005</v>
      </c>
      <c r="D81" s="312">
        <f t="shared" si="2"/>
        <v>97.030449201085332</v>
      </c>
    </row>
    <row r="82" spans="1:4" x14ac:dyDescent="0.25">
      <c r="A82" s="339" t="s">
        <v>557</v>
      </c>
      <c r="B82" s="341"/>
      <c r="C82" s="341"/>
      <c r="D82" s="317"/>
    </row>
    <row r="83" spans="1:4" x14ac:dyDescent="0.25">
      <c r="A83" s="339" t="s">
        <v>558</v>
      </c>
      <c r="B83" s="341">
        <v>663.4</v>
      </c>
      <c r="C83" s="341">
        <v>643.70000000000005</v>
      </c>
      <c r="D83" s="317">
        <f t="shared" si="2"/>
        <v>97.030449201085332</v>
      </c>
    </row>
    <row r="84" spans="1:4" x14ac:dyDescent="0.25">
      <c r="A84" s="332" t="s">
        <v>559</v>
      </c>
      <c r="B84" s="341"/>
      <c r="C84" s="341"/>
      <c r="D84" s="317"/>
    </row>
    <row r="85" spans="1:4" x14ac:dyDescent="0.25">
      <c r="A85" s="337" t="s">
        <v>560</v>
      </c>
      <c r="B85" s="342">
        <f>B86+B87+B88+B89+B90</f>
        <v>242886.69999999998</v>
      </c>
      <c r="C85" s="342">
        <f>C86+C87+C88+C89+C90</f>
        <v>242849.30000000002</v>
      </c>
      <c r="D85" s="312">
        <f t="shared" si="2"/>
        <v>99.984601874042525</v>
      </c>
    </row>
    <row r="86" spans="1:4" x14ac:dyDescent="0.25">
      <c r="A86" s="339" t="s">
        <v>561</v>
      </c>
      <c r="B86" s="341">
        <v>66275.8</v>
      </c>
      <c r="C86" s="341">
        <v>66275.8</v>
      </c>
      <c r="D86" s="317">
        <f t="shared" si="2"/>
        <v>100</v>
      </c>
    </row>
    <row r="87" spans="1:4" x14ac:dyDescent="0.25">
      <c r="A87" s="339" t="s">
        <v>562</v>
      </c>
      <c r="B87" s="341">
        <v>168283.3</v>
      </c>
      <c r="C87" s="341">
        <v>168282.7</v>
      </c>
      <c r="D87" s="317">
        <f t="shared" si="2"/>
        <v>99.999643458382394</v>
      </c>
    </row>
    <row r="88" spans="1:4" ht="25.5" x14ac:dyDescent="0.25">
      <c r="A88" s="339" t="s">
        <v>287</v>
      </c>
      <c r="B88" s="341">
        <v>7.3</v>
      </c>
      <c r="C88" s="333">
        <v>7.2</v>
      </c>
      <c r="D88" s="345">
        <f t="shared" si="2"/>
        <v>98.63013698630138</v>
      </c>
    </row>
    <row r="89" spans="1:4" x14ac:dyDescent="0.25">
      <c r="A89" s="339" t="s">
        <v>563</v>
      </c>
      <c r="B89" s="341">
        <v>2798.2</v>
      </c>
      <c r="C89" s="341">
        <v>2798.2</v>
      </c>
      <c r="D89" s="317">
        <f t="shared" si="2"/>
        <v>100</v>
      </c>
    </row>
    <row r="90" spans="1:4" x14ac:dyDescent="0.25">
      <c r="A90" s="339" t="s">
        <v>291</v>
      </c>
      <c r="B90" s="341">
        <v>5522.1</v>
      </c>
      <c r="C90" s="341">
        <v>5485.4</v>
      </c>
      <c r="D90" s="317">
        <f t="shared" si="2"/>
        <v>99.335397765342876</v>
      </c>
    </row>
    <row r="91" spans="1:4" x14ac:dyDescent="0.25">
      <c r="A91" s="346" t="s">
        <v>564</v>
      </c>
      <c r="B91" s="347">
        <f>B92+B93</f>
        <v>28788.799999999999</v>
      </c>
      <c r="C91" s="342">
        <f>C92+C93</f>
        <v>28787.699999999997</v>
      </c>
      <c r="D91" s="312">
        <f t="shared" si="2"/>
        <v>99.996179069638188</v>
      </c>
    </row>
    <row r="92" spans="1:4" x14ac:dyDescent="0.25">
      <c r="A92" s="339" t="s">
        <v>304</v>
      </c>
      <c r="B92" s="348">
        <v>19546.599999999999</v>
      </c>
      <c r="C92" s="341">
        <v>19545.599999999999</v>
      </c>
      <c r="D92" s="317">
        <f t="shared" si="2"/>
        <v>99.994884020750419</v>
      </c>
    </row>
    <row r="93" spans="1:4" x14ac:dyDescent="0.25">
      <c r="A93" s="339" t="s">
        <v>565</v>
      </c>
      <c r="B93" s="341">
        <v>9242.2000000000007</v>
      </c>
      <c r="C93" s="341">
        <v>9242.1</v>
      </c>
      <c r="D93" s="317">
        <f t="shared" si="2"/>
        <v>99.998918006535234</v>
      </c>
    </row>
    <row r="94" spans="1:4" x14ac:dyDescent="0.25">
      <c r="A94" s="349" t="s">
        <v>566</v>
      </c>
      <c r="B94" s="341"/>
      <c r="C94" s="341"/>
      <c r="D94" s="317"/>
    </row>
    <row r="95" spans="1:4" x14ac:dyDescent="0.25">
      <c r="A95" s="337" t="s">
        <v>567</v>
      </c>
      <c r="B95" s="342">
        <f>B96+B97+B98+B99</f>
        <v>54088.5</v>
      </c>
      <c r="C95" s="342">
        <f>C96+C97+C98+C99</f>
        <v>54072</v>
      </c>
      <c r="D95" s="312">
        <f t="shared" si="2"/>
        <v>99.969494439668324</v>
      </c>
    </row>
    <row r="96" spans="1:4" x14ac:dyDescent="0.25">
      <c r="A96" s="339" t="s">
        <v>428</v>
      </c>
      <c r="B96" s="341">
        <v>60</v>
      </c>
      <c r="C96" s="341">
        <v>60</v>
      </c>
      <c r="D96" s="317">
        <f t="shared" si="2"/>
        <v>100</v>
      </c>
    </row>
    <row r="97" spans="1:4" x14ac:dyDescent="0.25">
      <c r="A97" s="339" t="s">
        <v>312</v>
      </c>
      <c r="B97" s="341">
        <v>46276.7</v>
      </c>
      <c r="C97" s="341">
        <v>46260.4</v>
      </c>
      <c r="D97" s="317">
        <f t="shared" si="2"/>
        <v>99.964777090847022</v>
      </c>
    </row>
    <row r="98" spans="1:4" x14ac:dyDescent="0.25">
      <c r="A98" s="339" t="s">
        <v>323</v>
      </c>
      <c r="B98" s="341">
        <v>4159</v>
      </c>
      <c r="C98" s="341">
        <v>4159</v>
      </c>
      <c r="D98" s="317">
        <f t="shared" si="2"/>
        <v>99.999999999999986</v>
      </c>
    </row>
    <row r="99" spans="1:4" x14ac:dyDescent="0.25">
      <c r="A99" s="339" t="s">
        <v>327</v>
      </c>
      <c r="B99" s="341">
        <v>3592.8</v>
      </c>
      <c r="C99" s="341">
        <v>3592.6</v>
      </c>
      <c r="D99" s="317">
        <f t="shared" si="2"/>
        <v>99.994433311066558</v>
      </c>
    </row>
    <row r="100" spans="1:4" x14ac:dyDescent="0.25">
      <c r="A100" s="337" t="s">
        <v>568</v>
      </c>
      <c r="B100" s="342">
        <f>B101+B102</f>
        <v>330.2</v>
      </c>
      <c r="C100" s="342">
        <f>C101+C102</f>
        <v>324.10000000000002</v>
      </c>
      <c r="D100" s="312">
        <f t="shared" si="2"/>
        <v>98.152634766808006</v>
      </c>
    </row>
    <row r="101" spans="1:4" x14ac:dyDescent="0.25">
      <c r="A101" s="339" t="s">
        <v>569</v>
      </c>
      <c r="B101" s="341">
        <v>330.2</v>
      </c>
      <c r="C101" s="341">
        <v>324.10000000000002</v>
      </c>
      <c r="D101" s="317">
        <f t="shared" si="2"/>
        <v>98.152634766808006</v>
      </c>
    </row>
    <row r="102" spans="1:4" x14ac:dyDescent="0.25">
      <c r="A102" s="339" t="s">
        <v>570</v>
      </c>
      <c r="B102" s="341"/>
      <c r="C102" s="341"/>
      <c r="D102" s="317"/>
    </row>
    <row r="103" spans="1:4" x14ac:dyDescent="0.25">
      <c r="A103" s="337" t="s">
        <v>571</v>
      </c>
      <c r="B103" s="342">
        <f>B104</f>
        <v>436.6</v>
      </c>
      <c r="C103" s="342">
        <f>C104</f>
        <v>429.7</v>
      </c>
      <c r="D103" s="312">
        <f t="shared" si="2"/>
        <v>98.419606046724681</v>
      </c>
    </row>
    <row r="104" spans="1:4" x14ac:dyDescent="0.25">
      <c r="A104" s="339" t="s">
        <v>335</v>
      </c>
      <c r="B104" s="341">
        <v>436.6</v>
      </c>
      <c r="C104" s="341">
        <v>429.7</v>
      </c>
      <c r="D104" s="317">
        <f t="shared" si="2"/>
        <v>98.419606046724681</v>
      </c>
    </row>
    <row r="105" spans="1:4" ht="28.5" x14ac:dyDescent="0.25">
      <c r="A105" s="373" t="s">
        <v>591</v>
      </c>
      <c r="B105" s="342">
        <v>2.2999999999999998</v>
      </c>
      <c r="C105" s="342">
        <v>2.2999999999999998</v>
      </c>
      <c r="D105" s="318">
        <f t="shared" si="2"/>
        <v>100</v>
      </c>
    </row>
    <row r="106" spans="1:4" x14ac:dyDescent="0.25">
      <c r="A106" s="339" t="s">
        <v>338</v>
      </c>
      <c r="B106" s="341">
        <v>2.2999999999999998</v>
      </c>
      <c r="C106" s="341">
        <v>2.2999999999999998</v>
      </c>
      <c r="D106" s="317">
        <f t="shared" si="2"/>
        <v>100</v>
      </c>
    </row>
    <row r="107" spans="1:4" ht="38.25" x14ac:dyDescent="0.25">
      <c r="A107" s="372" t="s">
        <v>572</v>
      </c>
      <c r="B107" s="342">
        <f>B108</f>
        <v>11996.5</v>
      </c>
      <c r="C107" s="342">
        <f>C108</f>
        <v>11929.3</v>
      </c>
      <c r="D107" s="314">
        <f t="shared" si="2"/>
        <v>99.439836619013874</v>
      </c>
    </row>
    <row r="108" spans="1:4" x14ac:dyDescent="0.25">
      <c r="A108" s="332" t="s">
        <v>573</v>
      </c>
      <c r="B108" s="341">
        <v>11996.5</v>
      </c>
      <c r="C108" s="341">
        <v>11929.3</v>
      </c>
      <c r="D108" s="317">
        <f t="shared" si="2"/>
        <v>99.439836619013874</v>
      </c>
    </row>
    <row r="109" spans="1:4" x14ac:dyDescent="0.25">
      <c r="A109" s="337" t="s">
        <v>574</v>
      </c>
      <c r="B109" s="350">
        <f>B103+B100+B95+B91+B85+B81+B76+B72+B70+B62+B107+B105</f>
        <v>389446.3</v>
      </c>
      <c r="C109" s="371">
        <f>C103+C100+C95+C91+C85+C81+C76+C72+C70+C62+C107+C105</f>
        <v>388935.3</v>
      </c>
      <c r="D109" s="312">
        <f t="shared" si="2"/>
        <v>99.868788071680228</v>
      </c>
    </row>
    <row r="110" spans="1:4" x14ac:dyDescent="0.25">
      <c r="A110" s="351"/>
      <c r="B110" s="352"/>
      <c r="C110" s="352"/>
      <c r="D110" s="352"/>
    </row>
    <row r="111" spans="1:4" x14ac:dyDescent="0.25">
      <c r="A111" s="351"/>
      <c r="B111" s="352"/>
      <c r="C111" s="352"/>
      <c r="D111" s="352"/>
    </row>
    <row r="112" spans="1:4" x14ac:dyDescent="0.25">
      <c r="A112" s="351"/>
      <c r="B112" s="352"/>
      <c r="C112" s="352"/>
      <c r="D112" s="352"/>
    </row>
    <row r="113" spans="1:4" x14ac:dyDescent="0.25">
      <c r="A113" s="351"/>
      <c r="B113" s="352"/>
      <c r="C113" s="352"/>
      <c r="D113" s="352"/>
    </row>
    <row r="114" spans="1:4" x14ac:dyDescent="0.25">
      <c r="A114" s="351"/>
      <c r="B114" s="352"/>
      <c r="C114" s="352"/>
      <c r="D114" s="352"/>
    </row>
    <row r="115" spans="1:4" x14ac:dyDescent="0.25">
      <c r="A115" s="351"/>
      <c r="B115" s="352"/>
      <c r="C115" s="352"/>
      <c r="D115" s="352"/>
    </row>
    <row r="116" spans="1:4" x14ac:dyDescent="0.25">
      <c r="A116" s="351"/>
      <c r="B116" s="352"/>
      <c r="C116" s="352"/>
      <c r="D116" s="352"/>
    </row>
    <row r="117" spans="1:4" x14ac:dyDescent="0.25">
      <c r="A117" s="351"/>
      <c r="B117" s="352"/>
      <c r="C117" s="352"/>
      <c r="D117" s="352"/>
    </row>
    <row r="118" spans="1:4" x14ac:dyDescent="0.25">
      <c r="A118" s="351"/>
      <c r="B118" s="352"/>
      <c r="C118" s="352"/>
      <c r="D118" s="352"/>
    </row>
    <row r="119" spans="1:4" x14ac:dyDescent="0.25">
      <c r="A119" s="351"/>
      <c r="B119" s="352"/>
      <c r="C119" s="352"/>
      <c r="D119" s="352"/>
    </row>
    <row r="120" spans="1:4" x14ac:dyDescent="0.25">
      <c r="A120" s="351"/>
      <c r="B120" s="352"/>
      <c r="C120" s="352"/>
      <c r="D120" s="352"/>
    </row>
    <row r="121" spans="1:4" x14ac:dyDescent="0.25">
      <c r="A121" s="351"/>
      <c r="B121" s="352"/>
      <c r="C121" s="352"/>
      <c r="D121" s="352"/>
    </row>
    <row r="122" spans="1:4" x14ac:dyDescent="0.25">
      <c r="A122" s="351"/>
      <c r="B122" s="352"/>
      <c r="C122" s="352"/>
      <c r="D122" s="352"/>
    </row>
    <row r="123" spans="1:4" x14ac:dyDescent="0.25">
      <c r="A123" s="351"/>
      <c r="B123" s="352"/>
      <c r="C123" s="352"/>
      <c r="D123" s="352"/>
    </row>
    <row r="124" spans="1:4" x14ac:dyDescent="0.25">
      <c r="A124" s="351"/>
      <c r="B124" s="352"/>
      <c r="C124" s="352"/>
      <c r="D124" s="352"/>
    </row>
    <row r="125" spans="1:4" x14ac:dyDescent="0.25">
      <c r="A125" s="351"/>
      <c r="B125" s="352"/>
      <c r="C125" s="352"/>
      <c r="D125" s="352"/>
    </row>
    <row r="126" spans="1:4" x14ac:dyDescent="0.25">
      <c r="A126" s="351"/>
      <c r="B126" s="352"/>
      <c r="C126" s="352"/>
      <c r="D126" s="352"/>
    </row>
    <row r="127" spans="1:4" x14ac:dyDescent="0.25">
      <c r="A127" s="351"/>
      <c r="B127" s="352"/>
      <c r="C127" s="352"/>
      <c r="D127" s="352"/>
    </row>
    <row r="128" spans="1:4" x14ac:dyDescent="0.25">
      <c r="A128" s="351"/>
      <c r="B128" s="352"/>
      <c r="C128" s="352"/>
      <c r="D128" s="352"/>
    </row>
    <row r="129" spans="2:4" x14ac:dyDescent="0.25">
      <c r="B129" s="352"/>
      <c r="C129" s="352"/>
      <c r="D129" s="352"/>
    </row>
    <row r="130" spans="2:4" x14ac:dyDescent="0.25">
      <c r="B130" s="352"/>
      <c r="C130" s="352"/>
      <c r="D130" s="352"/>
    </row>
    <row r="131" spans="2:4" x14ac:dyDescent="0.25">
      <c r="B131" s="352"/>
      <c r="C131" s="352"/>
      <c r="D131" s="352"/>
    </row>
    <row r="132" spans="2:4" x14ac:dyDescent="0.25">
      <c r="B132" s="352"/>
      <c r="C132" s="352"/>
      <c r="D132" s="352"/>
    </row>
    <row r="133" spans="2:4" x14ac:dyDescent="0.25">
      <c r="B133" s="352"/>
      <c r="C133" s="352"/>
      <c r="D133" s="352"/>
    </row>
    <row r="134" spans="2:4" x14ac:dyDescent="0.25">
      <c r="B134" s="352"/>
      <c r="C134" s="352"/>
      <c r="D134" s="352"/>
    </row>
    <row r="135" spans="2:4" x14ac:dyDescent="0.25">
      <c r="B135" s="352"/>
      <c r="C135" s="352"/>
      <c r="D135" s="352"/>
    </row>
    <row r="136" spans="2:4" x14ac:dyDescent="0.25">
      <c r="B136" s="352"/>
      <c r="C136" s="352"/>
      <c r="D136" s="352"/>
    </row>
    <row r="137" spans="2:4" x14ac:dyDescent="0.25">
      <c r="B137" s="352"/>
      <c r="C137" s="352"/>
      <c r="D137" s="352"/>
    </row>
    <row r="138" spans="2:4" x14ac:dyDescent="0.25">
      <c r="B138" s="352"/>
      <c r="C138" s="352"/>
      <c r="D138" s="352"/>
    </row>
    <row r="139" spans="2:4" x14ac:dyDescent="0.25">
      <c r="B139" s="352"/>
      <c r="C139" s="352"/>
      <c r="D139" s="352"/>
    </row>
    <row r="140" spans="2:4" x14ac:dyDescent="0.25">
      <c r="B140" s="352"/>
      <c r="C140" s="352"/>
      <c r="D140" s="352"/>
    </row>
    <row r="141" spans="2:4" x14ac:dyDescent="0.25">
      <c r="B141" s="352"/>
      <c r="C141" s="352"/>
      <c r="D141" s="352"/>
    </row>
    <row r="142" spans="2:4" x14ac:dyDescent="0.25">
      <c r="B142" s="352"/>
      <c r="C142" s="352"/>
      <c r="D142" s="352"/>
    </row>
    <row r="143" spans="2:4" x14ac:dyDescent="0.25">
      <c r="B143" s="352"/>
      <c r="C143" s="352"/>
      <c r="D143" s="352"/>
    </row>
    <row r="144" spans="2:4" x14ac:dyDescent="0.25">
      <c r="B144" s="352"/>
      <c r="C144" s="352"/>
      <c r="D144" s="352"/>
    </row>
    <row r="145" spans="2:4" x14ac:dyDescent="0.25">
      <c r="B145" s="352"/>
      <c r="C145" s="352"/>
      <c r="D145" s="352"/>
    </row>
    <row r="146" spans="2:4" x14ac:dyDescent="0.25">
      <c r="B146" s="352"/>
      <c r="C146" s="352"/>
      <c r="D146" s="352"/>
    </row>
    <row r="147" spans="2:4" x14ac:dyDescent="0.25">
      <c r="B147" s="352"/>
      <c r="C147" s="352"/>
      <c r="D147" s="352"/>
    </row>
    <row r="148" spans="2:4" x14ac:dyDescent="0.25">
      <c r="B148" s="352"/>
      <c r="C148" s="352"/>
      <c r="D148" s="35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21" sqref="G21"/>
    </sheetView>
  </sheetViews>
  <sheetFormatPr defaultRowHeight="15" x14ac:dyDescent="0.25"/>
  <cols>
    <col min="1" max="1" width="41.7109375" style="72" customWidth="1"/>
    <col min="2" max="4" width="4.42578125" style="77" customWidth="1"/>
    <col min="5" max="5" width="8.28515625" style="77" customWidth="1"/>
    <col min="6" max="6" width="4.28515625" style="77" customWidth="1"/>
    <col min="7" max="7" width="11.85546875" style="77" customWidth="1"/>
    <col min="8" max="8" width="10.85546875" style="77" customWidth="1"/>
    <col min="9" max="9" width="9.7109375" style="77" customWidth="1"/>
  </cols>
  <sheetData>
    <row r="1" spans="1:9" x14ac:dyDescent="0.25">
      <c r="A1" s="383"/>
      <c r="B1" s="383"/>
      <c r="C1" s="383"/>
      <c r="D1" s="383"/>
      <c r="E1" s="383"/>
      <c r="F1" s="383"/>
      <c r="G1" s="383"/>
      <c r="H1" s="383"/>
      <c r="I1" s="72"/>
    </row>
    <row r="2" spans="1:9" x14ac:dyDescent="0.25">
      <c r="B2" s="73"/>
      <c r="C2" s="73"/>
      <c r="D2" s="73"/>
      <c r="E2" s="73"/>
      <c r="F2" s="73"/>
      <c r="G2" s="74"/>
      <c r="H2" s="384" t="s">
        <v>370</v>
      </c>
      <c r="I2" s="384"/>
    </row>
    <row r="3" spans="1:9" x14ac:dyDescent="0.25">
      <c r="B3" s="75"/>
      <c r="C3" s="75"/>
      <c r="D3" s="385" t="s">
        <v>407</v>
      </c>
      <c r="E3" s="385"/>
      <c r="F3" s="385"/>
      <c r="G3" s="385"/>
      <c r="H3" s="385"/>
      <c r="I3" s="385"/>
    </row>
    <row r="4" spans="1:9" x14ac:dyDescent="0.25">
      <c r="A4" s="386" t="s">
        <v>400</v>
      </c>
      <c r="B4" s="386"/>
      <c r="C4" s="386"/>
      <c r="D4" s="386"/>
      <c r="E4" s="386"/>
      <c r="F4" s="386"/>
      <c r="G4" s="386"/>
      <c r="H4" s="386"/>
      <c r="I4" s="386"/>
    </row>
    <row r="5" spans="1:9" x14ac:dyDescent="0.25">
      <c r="B5" s="75"/>
      <c r="C5" s="386" t="s">
        <v>356</v>
      </c>
      <c r="D5" s="386"/>
      <c r="E5" s="386"/>
      <c r="F5" s="386"/>
      <c r="G5" s="386"/>
      <c r="H5" s="386"/>
      <c r="I5" s="386"/>
    </row>
    <row r="6" spans="1:9" x14ac:dyDescent="0.25">
      <c r="A6" s="76"/>
      <c r="B6" s="76"/>
      <c r="C6" s="76"/>
      <c r="D6" s="76"/>
      <c r="E6" s="76"/>
      <c r="F6" s="76"/>
      <c r="G6" s="76"/>
      <c r="H6" s="76"/>
      <c r="I6" s="72"/>
    </row>
    <row r="7" spans="1:9" x14ac:dyDescent="0.25">
      <c r="A7" s="76"/>
      <c r="B7" s="76"/>
      <c r="C7" s="76"/>
      <c r="D7" s="76"/>
      <c r="E7" s="76"/>
      <c r="F7" s="76"/>
      <c r="G7" s="76"/>
      <c r="H7" s="76"/>
      <c r="I7" s="72"/>
    </row>
    <row r="8" spans="1:9" ht="15.75" x14ac:dyDescent="0.25">
      <c r="A8" s="381" t="s">
        <v>408</v>
      </c>
      <c r="B8" s="382"/>
      <c r="C8" s="382"/>
      <c r="D8" s="382"/>
      <c r="E8" s="382"/>
      <c r="F8" s="382"/>
      <c r="G8" s="382"/>
      <c r="H8" s="382"/>
      <c r="I8" s="382"/>
    </row>
    <row r="9" spans="1:9" ht="33" customHeight="1" x14ac:dyDescent="0.25">
      <c r="A9" s="388" t="s">
        <v>448</v>
      </c>
      <c r="B9" s="389"/>
      <c r="C9" s="389"/>
      <c r="D9" s="389"/>
      <c r="E9" s="389"/>
      <c r="F9" s="389"/>
      <c r="G9" s="389"/>
      <c r="H9" s="389"/>
      <c r="I9" s="389"/>
    </row>
    <row r="10" spans="1:9" ht="15.75" x14ac:dyDescent="0.25">
      <c r="A10" s="389"/>
      <c r="B10" s="389"/>
      <c r="C10" s="389"/>
      <c r="D10" s="389"/>
      <c r="E10" s="389"/>
      <c r="F10" s="389"/>
      <c r="G10" s="389"/>
      <c r="H10" s="389"/>
    </row>
    <row r="11" spans="1:9" x14ac:dyDescent="0.25">
      <c r="H11" s="390" t="s">
        <v>111</v>
      </c>
      <c r="I11" s="390"/>
    </row>
    <row r="12" spans="1:9" ht="15" customHeight="1" x14ac:dyDescent="0.25">
      <c r="A12" s="391" t="s">
        <v>112</v>
      </c>
      <c r="B12" s="387" t="s">
        <v>357</v>
      </c>
      <c r="C12" s="387" t="s">
        <v>113</v>
      </c>
      <c r="D12" s="387" t="s">
        <v>114</v>
      </c>
      <c r="E12" s="387" t="s">
        <v>115</v>
      </c>
      <c r="F12" s="387" t="s">
        <v>116</v>
      </c>
      <c r="G12" s="387" t="s">
        <v>117</v>
      </c>
      <c r="H12" s="387" t="s">
        <v>395</v>
      </c>
      <c r="I12" s="387" t="s">
        <v>396</v>
      </c>
    </row>
    <row r="13" spans="1:9" x14ac:dyDescent="0.25">
      <c r="A13" s="391"/>
      <c r="B13" s="387"/>
      <c r="C13" s="387"/>
      <c r="D13" s="387"/>
      <c r="E13" s="387"/>
      <c r="F13" s="387"/>
      <c r="G13" s="387"/>
      <c r="H13" s="387"/>
      <c r="I13" s="387"/>
    </row>
    <row r="14" spans="1:9" x14ac:dyDescent="0.25">
      <c r="A14" s="78" t="s">
        <v>118</v>
      </c>
      <c r="F14" s="79"/>
      <c r="G14" s="178">
        <f>G16+G18+G20+G22+G24+G26</f>
        <v>260176.1</v>
      </c>
      <c r="H14" s="178">
        <f>H16+H18+H20+H22+H24+H26</f>
        <v>260173.00000000003</v>
      </c>
      <c r="I14" s="143">
        <f t="shared" ref="I14" si="0">H14*100/G14</f>
        <v>99.998808499320276</v>
      </c>
    </row>
    <row r="15" spans="1:9" x14ac:dyDescent="0.25">
      <c r="A15" s="78"/>
      <c r="F15" s="79"/>
      <c r="G15" s="90"/>
      <c r="H15" s="179"/>
      <c r="I15" s="180"/>
    </row>
    <row r="16" spans="1:9" x14ac:dyDescent="0.25">
      <c r="A16" s="80" t="s">
        <v>371</v>
      </c>
      <c r="B16" s="81"/>
      <c r="C16" s="82" t="s">
        <v>121</v>
      </c>
      <c r="D16" s="83">
        <v>10</v>
      </c>
      <c r="E16" s="83"/>
      <c r="F16" s="83"/>
      <c r="G16" s="176">
        <f>G17</f>
        <v>405.4</v>
      </c>
      <c r="H16" s="142">
        <f>H17</f>
        <v>405.1</v>
      </c>
      <c r="I16" s="176">
        <f>I17</f>
        <v>99.92599901332018</v>
      </c>
    </row>
    <row r="17" spans="1:9" ht="22.5" x14ac:dyDescent="0.25">
      <c r="A17" s="56" t="s">
        <v>372</v>
      </c>
      <c r="C17" s="85" t="s">
        <v>121</v>
      </c>
      <c r="D17" s="64">
        <v>10</v>
      </c>
      <c r="E17" s="64" t="s">
        <v>123</v>
      </c>
      <c r="F17" s="64"/>
      <c r="G17" s="177">
        <v>405.4</v>
      </c>
      <c r="H17" s="86">
        <v>405.1</v>
      </c>
      <c r="I17" s="141">
        <f t="shared" ref="I17" si="1">H17*100/G17</f>
        <v>99.92599901332018</v>
      </c>
    </row>
    <row r="18" spans="1:9" x14ac:dyDescent="0.25">
      <c r="A18" s="80" t="s">
        <v>371</v>
      </c>
      <c r="B18" s="81"/>
      <c r="C18" s="87" t="s">
        <v>128</v>
      </c>
      <c r="D18" s="87" t="s">
        <v>132</v>
      </c>
      <c r="E18" s="81"/>
      <c r="F18" s="88"/>
      <c r="G18" s="84">
        <f>G19</f>
        <v>2224.6999999999998</v>
      </c>
      <c r="H18" s="84">
        <f>H19</f>
        <v>2224.6</v>
      </c>
      <c r="I18" s="142">
        <f>I19</f>
        <v>99.995505011911732</v>
      </c>
    </row>
    <row r="19" spans="1:9" ht="48.75" x14ac:dyDescent="0.25">
      <c r="A19" s="72" t="s">
        <v>373</v>
      </c>
      <c r="C19" s="89" t="s">
        <v>128</v>
      </c>
      <c r="D19" s="89" t="s">
        <v>132</v>
      </c>
      <c r="E19" s="77" t="s">
        <v>134</v>
      </c>
      <c r="F19" s="79" t="s">
        <v>131</v>
      </c>
      <c r="G19" s="90">
        <v>2224.6999999999998</v>
      </c>
      <c r="H19" s="181">
        <v>2224.6</v>
      </c>
      <c r="I19" s="141">
        <f t="shared" ref="I19" si="2">H19*100/G19</f>
        <v>99.995505011911732</v>
      </c>
    </row>
    <row r="20" spans="1:9" x14ac:dyDescent="0.25">
      <c r="A20" s="80" t="s">
        <v>371</v>
      </c>
      <c r="B20" s="81"/>
      <c r="C20" s="87" t="s">
        <v>139</v>
      </c>
      <c r="D20" s="84" t="s">
        <v>140</v>
      </c>
      <c r="E20" s="81"/>
      <c r="F20" s="88"/>
      <c r="G20" s="182">
        <f>G21</f>
        <v>339</v>
      </c>
      <c r="H20" s="84">
        <f>H21</f>
        <v>337.8</v>
      </c>
      <c r="I20" s="182">
        <f>I21</f>
        <v>99.646017699115049</v>
      </c>
    </row>
    <row r="21" spans="1:9" ht="36.75" x14ac:dyDescent="0.25">
      <c r="A21" s="72" t="s">
        <v>374</v>
      </c>
      <c r="C21" s="89" t="s">
        <v>139</v>
      </c>
      <c r="D21" s="90" t="s">
        <v>140</v>
      </c>
      <c r="E21" s="90" t="s">
        <v>141</v>
      </c>
      <c r="F21" s="79"/>
      <c r="G21" s="181">
        <v>339</v>
      </c>
      <c r="H21" s="90">
        <v>337.8</v>
      </c>
      <c r="I21" s="141">
        <f t="shared" ref="I21:I23" si="3">H21*100/G21</f>
        <v>99.646017699115049</v>
      </c>
    </row>
    <row r="22" spans="1:9" x14ac:dyDescent="0.25">
      <c r="A22" s="80" t="s">
        <v>375</v>
      </c>
      <c r="B22" s="81"/>
      <c r="C22" s="87" t="s">
        <v>143</v>
      </c>
      <c r="D22" s="87" t="s">
        <v>129</v>
      </c>
      <c r="E22" s="81"/>
      <c r="F22" s="88"/>
      <c r="G22" s="142">
        <f>G23</f>
        <v>237357.3</v>
      </c>
      <c r="H22" s="84">
        <f>H23</f>
        <v>237356.7</v>
      </c>
      <c r="I22" s="142">
        <f>I23</f>
        <v>99.999747216538111</v>
      </c>
    </row>
    <row r="23" spans="1:9" ht="24.75" x14ac:dyDescent="0.25">
      <c r="A23" s="72" t="s">
        <v>376</v>
      </c>
      <c r="C23" s="89" t="s">
        <v>143</v>
      </c>
      <c r="D23" s="89" t="s">
        <v>129</v>
      </c>
      <c r="E23" s="77" t="s">
        <v>437</v>
      </c>
      <c r="F23" s="79"/>
      <c r="G23" s="196">
        <v>237357.3</v>
      </c>
      <c r="H23" s="90">
        <v>237356.7</v>
      </c>
      <c r="I23" s="141">
        <f t="shared" si="3"/>
        <v>99.999747216538111</v>
      </c>
    </row>
    <row r="24" spans="1:9" x14ac:dyDescent="0.25">
      <c r="A24" s="80" t="s">
        <v>371</v>
      </c>
      <c r="B24" s="81"/>
      <c r="C24" s="87" t="s">
        <v>167</v>
      </c>
      <c r="D24" s="87" t="s">
        <v>168</v>
      </c>
      <c r="E24" s="81"/>
      <c r="F24" s="88" t="s">
        <v>131</v>
      </c>
      <c r="G24" s="142">
        <f>G25</f>
        <v>19541.599999999999</v>
      </c>
      <c r="H24" s="84">
        <f>H25</f>
        <v>19540.7</v>
      </c>
      <c r="I24" s="142">
        <f>I25</f>
        <v>99.995394440578053</v>
      </c>
    </row>
    <row r="25" spans="1:9" ht="24.75" x14ac:dyDescent="0.25">
      <c r="A25" s="72" t="s">
        <v>377</v>
      </c>
      <c r="C25" s="89" t="s">
        <v>167</v>
      </c>
      <c r="D25" s="89" t="s">
        <v>168</v>
      </c>
      <c r="E25" s="77" t="s">
        <v>409</v>
      </c>
      <c r="F25" s="79"/>
      <c r="G25" s="196">
        <v>19541.599999999999</v>
      </c>
      <c r="H25" s="90">
        <v>19540.7</v>
      </c>
      <c r="I25" s="141">
        <f t="shared" ref="I25:I27" si="4">H25*100/G25</f>
        <v>99.995394440578053</v>
      </c>
    </row>
    <row r="26" spans="1:9" x14ac:dyDescent="0.25">
      <c r="A26" s="80" t="s">
        <v>371</v>
      </c>
      <c r="B26" s="81"/>
      <c r="C26" s="87" t="s">
        <v>175</v>
      </c>
      <c r="D26" s="87" t="s">
        <v>168</v>
      </c>
      <c r="E26" s="81"/>
      <c r="F26" s="88"/>
      <c r="G26" s="182">
        <f>G27</f>
        <v>308.10000000000002</v>
      </c>
      <c r="H26" s="84">
        <f>H27</f>
        <v>308.10000000000002</v>
      </c>
      <c r="I26" s="182">
        <f>I27</f>
        <v>100</v>
      </c>
    </row>
    <row r="27" spans="1:9" ht="24.75" x14ac:dyDescent="0.25">
      <c r="A27" s="72" t="s">
        <v>410</v>
      </c>
      <c r="C27" s="89" t="s">
        <v>175</v>
      </c>
      <c r="D27" s="89" t="s">
        <v>168</v>
      </c>
      <c r="E27" s="90" t="s">
        <v>176</v>
      </c>
      <c r="F27" s="79"/>
      <c r="G27" s="181">
        <v>308.10000000000002</v>
      </c>
      <c r="H27" s="90">
        <v>308.10000000000002</v>
      </c>
      <c r="I27" s="141">
        <f t="shared" si="4"/>
        <v>100</v>
      </c>
    </row>
  </sheetData>
  <mergeCells count="18">
    <mergeCell ref="H12:H13"/>
    <mergeCell ref="I12:I13"/>
    <mergeCell ref="A9:I9"/>
    <mergeCell ref="A10:H10"/>
    <mergeCell ref="H11:I11"/>
    <mergeCell ref="A12:A13"/>
    <mergeCell ref="B12:B13"/>
    <mergeCell ref="C12:C13"/>
    <mergeCell ref="D12:D13"/>
    <mergeCell ref="E12:E13"/>
    <mergeCell ref="F12:F13"/>
    <mergeCell ref="G12:G13"/>
    <mergeCell ref="A8:I8"/>
    <mergeCell ref="A1:H1"/>
    <mergeCell ref="H2:I2"/>
    <mergeCell ref="D3:I3"/>
    <mergeCell ref="A4:I4"/>
    <mergeCell ref="C5:I5"/>
  </mergeCells>
  <pageMargins left="0.17" right="0.1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4" sqref="D14:D19"/>
    </sheetView>
  </sheetViews>
  <sheetFormatPr defaultRowHeight="15" x14ac:dyDescent="0.25"/>
  <cols>
    <col min="1" max="1" width="7.7109375" customWidth="1"/>
    <col min="2" max="2" width="40" customWidth="1"/>
    <col min="3" max="3" width="17" customWidth="1"/>
    <col min="4" max="4" width="13.7109375" customWidth="1"/>
    <col min="5" max="5" width="11.28515625" customWidth="1"/>
  </cols>
  <sheetData>
    <row r="1" spans="1:5" ht="15.75" x14ac:dyDescent="0.25">
      <c r="A1" s="91"/>
      <c r="D1" s="393" t="s">
        <v>378</v>
      </c>
      <c r="E1" s="393"/>
    </row>
    <row r="2" spans="1:5" ht="15.75" x14ac:dyDescent="0.25">
      <c r="A2" s="92"/>
      <c r="C2" s="384" t="s">
        <v>407</v>
      </c>
      <c r="D2" s="384"/>
      <c r="E2" s="384"/>
    </row>
    <row r="3" spans="1:5" ht="15.75" x14ac:dyDescent="0.25">
      <c r="A3" s="92"/>
      <c r="B3" s="384" t="s">
        <v>398</v>
      </c>
      <c r="C3" s="384"/>
      <c r="D3" s="384"/>
      <c r="E3" s="384"/>
    </row>
    <row r="4" spans="1:5" ht="15.75" x14ac:dyDescent="0.25">
      <c r="A4" s="92"/>
      <c r="C4" s="384" t="s">
        <v>379</v>
      </c>
      <c r="D4" s="384"/>
      <c r="E4" s="384"/>
    </row>
    <row r="5" spans="1:5" ht="15.75" x14ac:dyDescent="0.25">
      <c r="A5" s="92"/>
      <c r="D5" s="393"/>
      <c r="E5" s="393"/>
    </row>
    <row r="6" spans="1:5" ht="15.75" x14ac:dyDescent="0.25">
      <c r="A6" s="92"/>
      <c r="D6" s="3"/>
      <c r="E6" s="3" t="s">
        <v>380</v>
      </c>
    </row>
    <row r="7" spans="1:5" ht="15.75" x14ac:dyDescent="0.25">
      <c r="A7" s="92"/>
      <c r="D7" s="3"/>
      <c r="E7" s="3"/>
    </row>
    <row r="8" spans="1:5" ht="15.75" x14ac:dyDescent="0.25">
      <c r="A8" s="92"/>
      <c r="B8" s="3"/>
      <c r="C8" s="3"/>
    </row>
    <row r="9" spans="1:5" ht="15.75" x14ac:dyDescent="0.25">
      <c r="A9" s="394" t="s">
        <v>408</v>
      </c>
      <c r="B9" s="394"/>
      <c r="C9" s="394"/>
      <c r="D9" s="394"/>
      <c r="E9" s="394"/>
    </row>
    <row r="10" spans="1:5" ht="33" customHeight="1" x14ac:dyDescent="0.25">
      <c r="A10" s="392" t="s">
        <v>447</v>
      </c>
      <c r="B10" s="392"/>
      <c r="C10" s="392"/>
      <c r="D10" s="392"/>
      <c r="E10" s="392"/>
    </row>
    <row r="11" spans="1:5" ht="15.75" x14ac:dyDescent="0.25">
      <c r="A11" s="93"/>
      <c r="B11" s="93"/>
      <c r="C11" s="93"/>
    </row>
    <row r="12" spans="1:5" ht="15.75" x14ac:dyDescent="0.25">
      <c r="A12" s="93"/>
      <c r="B12" s="93"/>
      <c r="E12" s="94" t="s">
        <v>2</v>
      </c>
    </row>
    <row r="13" spans="1:5" ht="43.5" customHeight="1" x14ac:dyDescent="0.25">
      <c r="A13" s="95" t="s">
        <v>381</v>
      </c>
      <c r="B13" s="96" t="s">
        <v>382</v>
      </c>
      <c r="C13" s="97" t="s">
        <v>117</v>
      </c>
      <c r="D13" s="96" t="s">
        <v>395</v>
      </c>
      <c r="E13" s="97" t="s">
        <v>396</v>
      </c>
    </row>
    <row r="14" spans="1:5" ht="15.75" x14ac:dyDescent="0.25">
      <c r="A14" s="98">
        <v>1</v>
      </c>
      <c r="B14" s="99" t="s">
        <v>383</v>
      </c>
      <c r="C14" s="100">
        <v>1803.5</v>
      </c>
      <c r="D14" s="100">
        <v>1803.5</v>
      </c>
      <c r="E14" s="135">
        <f>D14*100/C14</f>
        <v>100</v>
      </c>
    </row>
    <row r="15" spans="1:5" ht="15.75" x14ac:dyDescent="0.25">
      <c r="A15" s="101">
        <v>2</v>
      </c>
      <c r="B15" s="102" t="s">
        <v>384</v>
      </c>
      <c r="C15" s="103">
        <v>1601.9</v>
      </c>
      <c r="D15" s="103">
        <v>1601.9</v>
      </c>
      <c r="E15" s="135">
        <f t="shared" ref="E15:E21" si="0">D15*100/C15</f>
        <v>100</v>
      </c>
    </row>
    <row r="16" spans="1:5" ht="15.75" x14ac:dyDescent="0.25">
      <c r="A16" s="101">
        <v>3</v>
      </c>
      <c r="B16" s="102" t="s">
        <v>385</v>
      </c>
      <c r="C16" s="103">
        <v>1660.4</v>
      </c>
      <c r="D16" s="103">
        <v>1660.4</v>
      </c>
      <c r="E16" s="135">
        <f t="shared" si="0"/>
        <v>100</v>
      </c>
    </row>
    <row r="17" spans="1:5" ht="15.75" x14ac:dyDescent="0.25">
      <c r="A17" s="101">
        <v>4</v>
      </c>
      <c r="B17" s="102" t="s">
        <v>386</v>
      </c>
      <c r="C17" s="103">
        <v>1835.4</v>
      </c>
      <c r="D17" s="103">
        <v>1835.4</v>
      </c>
      <c r="E17" s="135">
        <f t="shared" si="0"/>
        <v>100</v>
      </c>
    </row>
    <row r="18" spans="1:5" ht="15.75" x14ac:dyDescent="0.25">
      <c r="A18" s="101">
        <v>5</v>
      </c>
      <c r="B18" s="102" t="s">
        <v>387</v>
      </c>
      <c r="C18" s="103">
        <v>1469.2</v>
      </c>
      <c r="D18" s="103">
        <v>1469.2</v>
      </c>
      <c r="E18" s="135">
        <f t="shared" si="0"/>
        <v>100</v>
      </c>
    </row>
    <row r="19" spans="1:5" ht="15.75" x14ac:dyDescent="0.25">
      <c r="A19" s="101">
        <v>6</v>
      </c>
      <c r="B19" s="102" t="s">
        <v>388</v>
      </c>
      <c r="C19" s="103">
        <v>1608</v>
      </c>
      <c r="D19" s="103">
        <v>1608</v>
      </c>
      <c r="E19" s="135">
        <f t="shared" si="0"/>
        <v>100</v>
      </c>
    </row>
    <row r="20" spans="1:5" ht="15.75" x14ac:dyDescent="0.25">
      <c r="A20" s="101"/>
      <c r="B20" s="102"/>
      <c r="C20" s="103"/>
      <c r="E20" s="104"/>
    </row>
    <row r="21" spans="1:5" ht="15.75" x14ac:dyDescent="0.25">
      <c r="A21" s="105"/>
      <c r="B21" s="106" t="s">
        <v>389</v>
      </c>
      <c r="C21" s="107">
        <f>SUM(C14:C20)</f>
        <v>9978.4000000000015</v>
      </c>
      <c r="D21" s="107">
        <f>SUM(D14:D20)</f>
        <v>9978.4000000000015</v>
      </c>
      <c r="E21" s="140">
        <f t="shared" si="0"/>
        <v>100</v>
      </c>
    </row>
    <row r="22" spans="1:5" ht="15.75" x14ac:dyDescent="0.25">
      <c r="A22" s="92"/>
      <c r="B22" s="92"/>
      <c r="C22" s="92"/>
      <c r="D22" s="108"/>
    </row>
    <row r="23" spans="1:5" ht="15.75" x14ac:dyDescent="0.25">
      <c r="C23" s="108"/>
    </row>
  </sheetData>
  <mergeCells count="7">
    <mergeCell ref="A10:E10"/>
    <mergeCell ref="B3:E3"/>
    <mergeCell ref="D1:E1"/>
    <mergeCell ref="C2:E2"/>
    <mergeCell ref="C4:E4"/>
    <mergeCell ref="D5:E5"/>
    <mergeCell ref="A9:E9"/>
  </mergeCells>
  <pageMargins left="0.7" right="0.1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2" sqref="D12:D17"/>
    </sheetView>
  </sheetViews>
  <sheetFormatPr defaultRowHeight="15" x14ac:dyDescent="0.25"/>
  <cols>
    <col min="1" max="1" width="4.7109375" style="109" customWidth="1"/>
    <col min="2" max="2" width="54.5703125" style="109" customWidth="1"/>
    <col min="3" max="3" width="12" style="109" customWidth="1"/>
    <col min="4" max="4" width="11.5703125" customWidth="1"/>
    <col min="5" max="5" width="11.42578125" customWidth="1"/>
  </cols>
  <sheetData>
    <row r="2" spans="1:5" ht="15.75" x14ac:dyDescent="0.25">
      <c r="E2" s="110" t="s">
        <v>390</v>
      </c>
    </row>
    <row r="3" spans="1:5" ht="15.75" x14ac:dyDescent="0.25">
      <c r="E3" s="3" t="s">
        <v>391</v>
      </c>
    </row>
    <row r="4" spans="1:5" ht="15.75" x14ac:dyDescent="0.25">
      <c r="C4" s="111"/>
    </row>
    <row r="6" spans="1:5" ht="15.75" customHeight="1" x14ac:dyDescent="0.25">
      <c r="A6" s="396" t="s">
        <v>408</v>
      </c>
      <c r="B6" s="396"/>
      <c r="C6" s="396"/>
      <c r="D6" s="396"/>
      <c r="E6" s="396"/>
    </row>
    <row r="7" spans="1:5" ht="33.75" customHeight="1" x14ac:dyDescent="0.25">
      <c r="A7" s="395" t="s">
        <v>446</v>
      </c>
      <c r="B7" s="395"/>
      <c r="C7" s="395"/>
      <c r="D7" s="395"/>
      <c r="E7" s="395"/>
    </row>
    <row r="8" spans="1:5" ht="15.75" x14ac:dyDescent="0.25">
      <c r="A8" s="112"/>
      <c r="B8" s="112"/>
      <c r="E8" s="113" t="s">
        <v>2</v>
      </c>
    </row>
    <row r="9" spans="1:5" ht="47.25" x14ac:dyDescent="0.25">
      <c r="A9" s="114" t="s">
        <v>392</v>
      </c>
      <c r="B9" s="114" t="s">
        <v>393</v>
      </c>
      <c r="C9" s="115" t="s">
        <v>117</v>
      </c>
      <c r="D9" s="137" t="s">
        <v>395</v>
      </c>
      <c r="E9" s="137" t="s">
        <v>396</v>
      </c>
    </row>
    <row r="10" spans="1:5" ht="15.75" x14ac:dyDescent="0.25">
      <c r="A10" s="116">
        <v>1</v>
      </c>
      <c r="B10" s="116">
        <v>2</v>
      </c>
      <c r="C10" s="116">
        <v>3</v>
      </c>
      <c r="D10" s="136"/>
      <c r="E10" s="136"/>
    </row>
    <row r="11" spans="1:5" ht="15.75" x14ac:dyDescent="0.25">
      <c r="A11" s="117"/>
      <c r="B11" s="118" t="s">
        <v>394</v>
      </c>
      <c r="C11" s="119">
        <f>SUM(C12:C17)</f>
        <v>412</v>
      </c>
      <c r="D11" s="119">
        <f t="shared" ref="D11" si="0">SUM(D12:D17)</f>
        <v>412</v>
      </c>
      <c r="E11" s="139">
        <f>D11*100/C11</f>
        <v>100</v>
      </c>
    </row>
    <row r="12" spans="1:5" ht="15.75" x14ac:dyDescent="0.25">
      <c r="A12" s="120">
        <v>1</v>
      </c>
      <c r="B12" s="121" t="s">
        <v>388</v>
      </c>
      <c r="C12" s="116">
        <v>54.3</v>
      </c>
      <c r="D12" s="116">
        <v>54.3</v>
      </c>
      <c r="E12" s="138">
        <f>D12*100/C12</f>
        <v>100</v>
      </c>
    </row>
    <row r="13" spans="1:5" ht="15.75" x14ac:dyDescent="0.25">
      <c r="A13" s="120">
        <v>2</v>
      </c>
      <c r="B13" s="122" t="s">
        <v>383</v>
      </c>
      <c r="C13" s="116">
        <v>75.099999999999994</v>
      </c>
      <c r="D13" s="116">
        <v>75.099999999999994</v>
      </c>
      <c r="E13" s="138">
        <f t="shared" ref="E13:E17" si="1">D13*100/C13</f>
        <v>100</v>
      </c>
    </row>
    <row r="14" spans="1:5" ht="15.75" x14ac:dyDescent="0.25">
      <c r="A14" s="120">
        <v>3</v>
      </c>
      <c r="B14" s="121" t="s">
        <v>384</v>
      </c>
      <c r="C14" s="116">
        <v>87.3</v>
      </c>
      <c r="D14" s="116">
        <v>87.3</v>
      </c>
      <c r="E14" s="138">
        <f t="shared" si="1"/>
        <v>100</v>
      </c>
    </row>
    <row r="15" spans="1:5" ht="15.75" x14ac:dyDescent="0.25">
      <c r="A15" s="120">
        <v>4</v>
      </c>
      <c r="B15" s="121" t="s">
        <v>385</v>
      </c>
      <c r="C15" s="116">
        <v>70.099999999999994</v>
      </c>
      <c r="D15" s="116">
        <v>70.099999999999994</v>
      </c>
      <c r="E15" s="138">
        <f t="shared" si="1"/>
        <v>100</v>
      </c>
    </row>
    <row r="16" spans="1:5" ht="15.75" x14ac:dyDescent="0.25">
      <c r="A16" s="120">
        <v>5</v>
      </c>
      <c r="B16" s="121" t="s">
        <v>387</v>
      </c>
      <c r="C16" s="116">
        <v>52.1</v>
      </c>
      <c r="D16" s="116">
        <v>52.1</v>
      </c>
      <c r="E16" s="138">
        <f t="shared" si="1"/>
        <v>100</v>
      </c>
    </row>
    <row r="17" spans="1:5" ht="15.75" x14ac:dyDescent="0.25">
      <c r="A17" s="120">
        <v>6</v>
      </c>
      <c r="B17" s="121" t="s">
        <v>386</v>
      </c>
      <c r="C17" s="116">
        <v>73.099999999999994</v>
      </c>
      <c r="D17" s="116">
        <v>73.099999999999994</v>
      </c>
      <c r="E17" s="138">
        <f t="shared" si="1"/>
        <v>100</v>
      </c>
    </row>
    <row r="18" spans="1:5" x14ac:dyDescent="0.25">
      <c r="A18" s="112"/>
      <c r="B18" s="112"/>
      <c r="C18" s="123"/>
    </row>
    <row r="19" spans="1:5" x14ac:dyDescent="0.25">
      <c r="A19" s="112"/>
      <c r="B19" s="112"/>
      <c r="C19" s="123"/>
    </row>
    <row r="20" spans="1:5" x14ac:dyDescent="0.25">
      <c r="A20" s="112"/>
      <c r="B20" s="112"/>
      <c r="C20" s="124"/>
    </row>
    <row r="21" spans="1:5" x14ac:dyDescent="0.25">
      <c r="A21" s="112"/>
      <c r="B21" s="112"/>
      <c r="C21" s="124"/>
    </row>
  </sheetData>
  <mergeCells count="2">
    <mergeCell ref="A7:E7"/>
    <mergeCell ref="A6:E6"/>
  </mergeCells>
  <pageMargins left="0.17" right="0.1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topLeftCell="A73" workbookViewId="0">
      <selection activeCell="B77" sqref="B77"/>
    </sheetView>
  </sheetViews>
  <sheetFormatPr defaultRowHeight="15" x14ac:dyDescent="0.25"/>
  <cols>
    <col min="1" max="1" width="19.5703125" style="4" customWidth="1"/>
    <col min="2" max="2" width="49.7109375" style="4" customWidth="1"/>
    <col min="3" max="3" width="11" style="4" customWidth="1"/>
    <col min="4" max="4" width="12.140625" style="4" customWidth="1"/>
    <col min="5" max="5" width="8.140625" style="4" customWidth="1"/>
  </cols>
  <sheetData>
    <row r="1" spans="1:5" ht="15.75" x14ac:dyDescent="0.25">
      <c r="A1" s="1"/>
      <c r="B1" s="2"/>
      <c r="C1" s="2"/>
      <c r="D1" s="2"/>
      <c r="E1" s="183" t="s">
        <v>0</v>
      </c>
    </row>
    <row r="2" spans="1:5" ht="15.75" x14ac:dyDescent="0.25">
      <c r="A2" s="1"/>
      <c r="B2" s="2"/>
      <c r="C2" s="2"/>
      <c r="D2" s="2"/>
      <c r="E2" s="183" t="s">
        <v>397</v>
      </c>
    </row>
    <row r="3" spans="1:5" ht="15.75" x14ac:dyDescent="0.25">
      <c r="A3" s="393" t="s">
        <v>398</v>
      </c>
      <c r="B3" s="393"/>
      <c r="C3" s="393"/>
      <c r="D3" s="393"/>
      <c r="E3" s="393"/>
    </row>
    <row r="4" spans="1:5" ht="15.75" x14ac:dyDescent="0.25">
      <c r="B4" s="2"/>
      <c r="C4" s="2"/>
      <c r="D4" s="2"/>
      <c r="E4" s="183" t="s">
        <v>1</v>
      </c>
    </row>
    <row r="5" spans="1:5" ht="15.75" x14ac:dyDescent="0.25">
      <c r="A5" s="5"/>
      <c r="E5" s="6"/>
    </row>
    <row r="6" spans="1:5" x14ac:dyDescent="0.25">
      <c r="A6" s="5"/>
    </row>
    <row r="7" spans="1:5" x14ac:dyDescent="0.25">
      <c r="A7" s="397" t="s">
        <v>438</v>
      </c>
      <c r="B7" s="397"/>
      <c r="C7" s="397"/>
      <c r="D7" s="397"/>
      <c r="E7" s="397"/>
    </row>
    <row r="8" spans="1:5" x14ac:dyDescent="0.25">
      <c r="A8" s="397"/>
      <c r="B8" s="397"/>
      <c r="C8" s="397"/>
      <c r="D8" s="397"/>
      <c r="E8" s="397"/>
    </row>
    <row r="9" spans="1:5" x14ac:dyDescent="0.25">
      <c r="A9" s="397"/>
      <c r="B9" s="397"/>
      <c r="C9" s="397"/>
      <c r="D9" s="397"/>
      <c r="E9" s="397"/>
    </row>
    <row r="10" spans="1:5" ht="15.75" thickBot="1" x14ac:dyDescent="0.3">
      <c r="A10" s="7"/>
      <c r="B10" s="7"/>
      <c r="C10" s="7"/>
      <c r="D10" s="7"/>
      <c r="E10" s="8" t="s">
        <v>2</v>
      </c>
    </row>
    <row r="11" spans="1:5" ht="41.25" customHeight="1" thickBot="1" x14ac:dyDescent="0.3">
      <c r="A11" s="9" t="s">
        <v>3</v>
      </c>
      <c r="B11" s="9" t="s">
        <v>4</v>
      </c>
      <c r="C11" s="9" t="s">
        <v>117</v>
      </c>
      <c r="D11" s="9" t="s">
        <v>395</v>
      </c>
      <c r="E11" s="9" t="s">
        <v>396</v>
      </c>
    </row>
    <row r="12" spans="1:5" ht="15.75" thickBot="1" x14ac:dyDescent="0.3">
      <c r="A12" s="10">
        <v>1</v>
      </c>
      <c r="B12" s="11">
        <v>2</v>
      </c>
      <c r="C12" s="11"/>
      <c r="D12" s="11"/>
      <c r="E12" s="12">
        <v>3</v>
      </c>
    </row>
    <row r="13" spans="1:5" x14ac:dyDescent="0.25">
      <c r="A13" s="13"/>
      <c r="B13" s="14"/>
      <c r="C13" s="14"/>
      <c r="D13" s="14"/>
      <c r="E13" s="14"/>
    </row>
    <row r="14" spans="1:5" ht="25.5" x14ac:dyDescent="0.25">
      <c r="A14" s="15" t="s">
        <v>5</v>
      </c>
      <c r="B14" s="16" t="s">
        <v>6</v>
      </c>
      <c r="C14" s="17">
        <f>C15+C17+C20+C27+C29+C31+C35+C37+C40+C42</f>
        <v>31182</v>
      </c>
      <c r="D14" s="125">
        <f>D15+D17+D20+D27+D29+D31+D35+D37+D40+D42+D45</f>
        <v>31979.5</v>
      </c>
      <c r="E14" s="131">
        <f>D14*100/C14</f>
        <v>102.55756526201013</v>
      </c>
    </row>
    <row r="15" spans="1:5" ht="25.5" x14ac:dyDescent="0.25">
      <c r="A15" s="15" t="s">
        <v>7</v>
      </c>
      <c r="B15" s="16" t="s">
        <v>8</v>
      </c>
      <c r="C15" s="18">
        <v>18761</v>
      </c>
      <c r="D15" s="125">
        <f>D16</f>
        <v>21363.200000000001</v>
      </c>
      <c r="E15" s="131">
        <f t="shared" ref="E15:E80" si="0">D15*100/C15</f>
        <v>113.87026277916955</v>
      </c>
    </row>
    <row r="16" spans="1:5" x14ac:dyDescent="0.25">
      <c r="A16" s="19" t="s">
        <v>9</v>
      </c>
      <c r="B16" s="20" t="s">
        <v>10</v>
      </c>
      <c r="C16" s="21">
        <v>18761</v>
      </c>
      <c r="D16" s="126">
        <v>21363.200000000001</v>
      </c>
      <c r="E16" s="132">
        <f t="shared" si="0"/>
        <v>113.87026277916955</v>
      </c>
    </row>
    <row r="17" spans="1:5" ht="42.75" x14ac:dyDescent="0.25">
      <c r="A17" s="15" t="s">
        <v>11</v>
      </c>
      <c r="B17" s="16" t="s">
        <v>12</v>
      </c>
      <c r="C17" s="18">
        <v>2232</v>
      </c>
      <c r="D17" s="125">
        <f>D18</f>
        <v>2494.4</v>
      </c>
      <c r="E17" s="131">
        <f t="shared" si="0"/>
        <v>111.75627240143369</v>
      </c>
    </row>
    <row r="18" spans="1:5" ht="45" x14ac:dyDescent="0.25">
      <c r="A18" s="19" t="s">
        <v>13</v>
      </c>
      <c r="B18" s="20" t="s">
        <v>14</v>
      </c>
      <c r="C18" s="21">
        <v>2232</v>
      </c>
      <c r="D18" s="126">
        <v>2494.4</v>
      </c>
      <c r="E18" s="132">
        <f t="shared" si="0"/>
        <v>111.75627240143369</v>
      </c>
    </row>
    <row r="19" spans="1:5" ht="90" x14ac:dyDescent="0.25">
      <c r="A19" s="19" t="s">
        <v>15</v>
      </c>
      <c r="B19" s="20" t="s">
        <v>16</v>
      </c>
      <c r="C19" s="21">
        <v>2232</v>
      </c>
      <c r="D19" s="126">
        <v>2494.4</v>
      </c>
      <c r="E19" s="132">
        <f t="shared" si="0"/>
        <v>111.75627240143369</v>
      </c>
    </row>
    <row r="20" spans="1:5" ht="25.5" x14ac:dyDescent="0.25">
      <c r="A20" s="15" t="s">
        <v>17</v>
      </c>
      <c r="B20" s="16" t="s">
        <v>18</v>
      </c>
      <c r="C20" s="18">
        <f>C21+C23+C25</f>
        <v>1653</v>
      </c>
      <c r="D20" s="125">
        <f>D21+D23+D25</f>
        <v>1699.6</v>
      </c>
      <c r="E20" s="131">
        <f t="shared" si="0"/>
        <v>102.81911675741077</v>
      </c>
    </row>
    <row r="21" spans="1:5" ht="30" x14ac:dyDescent="0.25">
      <c r="A21" s="19" t="s">
        <v>19</v>
      </c>
      <c r="B21" s="20" t="s">
        <v>20</v>
      </c>
      <c r="C21" s="21">
        <v>100</v>
      </c>
      <c r="D21" s="126">
        <v>234.5</v>
      </c>
      <c r="E21" s="132">
        <f t="shared" si="0"/>
        <v>234.5</v>
      </c>
    </row>
    <row r="22" spans="1:5" ht="45" x14ac:dyDescent="0.25">
      <c r="A22" s="19" t="s">
        <v>21</v>
      </c>
      <c r="B22" s="20" t="s">
        <v>22</v>
      </c>
      <c r="C22" s="21">
        <v>100</v>
      </c>
      <c r="D22" s="126">
        <v>234.5</v>
      </c>
      <c r="E22" s="132">
        <f t="shared" si="0"/>
        <v>234.5</v>
      </c>
    </row>
    <row r="23" spans="1:5" ht="30" x14ac:dyDescent="0.25">
      <c r="A23" s="19" t="s">
        <v>23</v>
      </c>
      <c r="B23" s="20" t="s">
        <v>24</v>
      </c>
      <c r="C23" s="21">
        <v>1504</v>
      </c>
      <c r="D23" s="126">
        <v>1389.1</v>
      </c>
      <c r="E23" s="132">
        <f t="shared" si="0"/>
        <v>92.360372340425528</v>
      </c>
    </row>
    <row r="24" spans="1:5" ht="30" x14ac:dyDescent="0.25">
      <c r="A24" s="19" t="s">
        <v>25</v>
      </c>
      <c r="B24" s="20" t="s">
        <v>24</v>
      </c>
      <c r="C24" s="21">
        <v>1504</v>
      </c>
      <c r="D24" s="126">
        <v>1389.1</v>
      </c>
      <c r="E24" s="132">
        <f t="shared" si="0"/>
        <v>92.360372340425528</v>
      </c>
    </row>
    <row r="25" spans="1:5" x14ac:dyDescent="0.25">
      <c r="A25" s="19" t="s">
        <v>26</v>
      </c>
      <c r="B25" s="20" t="s">
        <v>27</v>
      </c>
      <c r="C25" s="21">
        <v>49</v>
      </c>
      <c r="D25" s="126">
        <v>76</v>
      </c>
      <c r="E25" s="132">
        <f t="shared" si="0"/>
        <v>155.10204081632654</v>
      </c>
    </row>
    <row r="26" spans="1:5" x14ac:dyDescent="0.25">
      <c r="A26" s="19" t="s">
        <v>28</v>
      </c>
      <c r="B26" s="20" t="s">
        <v>27</v>
      </c>
      <c r="C26" s="21">
        <v>49</v>
      </c>
      <c r="D26" s="126">
        <v>76</v>
      </c>
      <c r="E26" s="132">
        <f t="shared" si="0"/>
        <v>155.10204081632654</v>
      </c>
    </row>
    <row r="27" spans="1:5" ht="25.5" x14ac:dyDescent="0.25">
      <c r="A27" s="15" t="s">
        <v>29</v>
      </c>
      <c r="B27" s="16" t="s">
        <v>30</v>
      </c>
      <c r="C27" s="18">
        <f>C28</f>
        <v>814</v>
      </c>
      <c r="D27" s="125">
        <f>D28</f>
        <v>1093.0999999999999</v>
      </c>
      <c r="E27" s="131">
        <f t="shared" si="0"/>
        <v>134.28746928746926</v>
      </c>
    </row>
    <row r="28" spans="1:5" x14ac:dyDescent="0.25">
      <c r="A28" s="19" t="s">
        <v>31</v>
      </c>
      <c r="B28" s="20" t="s">
        <v>32</v>
      </c>
      <c r="C28" s="21">
        <v>814</v>
      </c>
      <c r="D28" s="126">
        <v>1093.0999999999999</v>
      </c>
      <c r="E28" s="132">
        <f t="shared" si="0"/>
        <v>134.28746928746926</v>
      </c>
    </row>
    <row r="29" spans="1:5" ht="25.5" x14ac:dyDescent="0.25">
      <c r="A29" s="22" t="s">
        <v>33</v>
      </c>
      <c r="B29" s="23" t="s">
        <v>34</v>
      </c>
      <c r="C29" s="24">
        <v>754</v>
      </c>
      <c r="D29" s="127">
        <v>854</v>
      </c>
      <c r="E29" s="131">
        <f t="shared" si="0"/>
        <v>113.26259946949602</v>
      </c>
    </row>
    <row r="30" spans="1:5" ht="42.75" x14ac:dyDescent="0.25">
      <c r="A30" s="15" t="s">
        <v>35</v>
      </c>
      <c r="B30" s="23" t="s">
        <v>36</v>
      </c>
      <c r="C30" s="24"/>
      <c r="D30" s="127"/>
      <c r="E30" s="131"/>
    </row>
    <row r="31" spans="1:5" ht="57" x14ac:dyDescent="0.25">
      <c r="A31" s="15" t="s">
        <v>37</v>
      </c>
      <c r="B31" s="23" t="s">
        <v>38</v>
      </c>
      <c r="C31" s="24">
        <f>C32+C33</f>
        <v>1690</v>
      </c>
      <c r="D31" s="127">
        <f>D32+D33</f>
        <v>1707.6</v>
      </c>
      <c r="E31" s="131">
        <f t="shared" si="0"/>
        <v>101.0414201183432</v>
      </c>
    </row>
    <row r="32" spans="1:5" x14ac:dyDescent="0.25">
      <c r="A32" s="19" t="s">
        <v>39</v>
      </c>
      <c r="B32" s="25" t="s">
        <v>40</v>
      </c>
      <c r="C32" s="26">
        <v>263</v>
      </c>
      <c r="D32" s="185">
        <v>615</v>
      </c>
      <c r="E32" s="132">
        <f t="shared" si="0"/>
        <v>233.8403041825095</v>
      </c>
    </row>
    <row r="33" spans="1:5" x14ac:dyDescent="0.25">
      <c r="A33" s="19" t="s">
        <v>41</v>
      </c>
      <c r="B33" s="25" t="s">
        <v>42</v>
      </c>
      <c r="C33" s="26">
        <v>1427</v>
      </c>
      <c r="D33" s="185">
        <v>1092.5999999999999</v>
      </c>
      <c r="E33" s="132">
        <f t="shared" si="0"/>
        <v>76.56622284512963</v>
      </c>
    </row>
    <row r="34" spans="1:5" ht="90" x14ac:dyDescent="0.25">
      <c r="A34" s="27" t="s">
        <v>43</v>
      </c>
      <c r="B34" s="28" t="s">
        <v>44</v>
      </c>
      <c r="C34" s="26"/>
      <c r="D34" s="128"/>
      <c r="E34" s="131"/>
    </row>
    <row r="35" spans="1:5" ht="28.5" x14ac:dyDescent="0.25">
      <c r="A35" s="15" t="s">
        <v>45</v>
      </c>
      <c r="B35" s="23" t="s">
        <v>46</v>
      </c>
      <c r="C35" s="24">
        <v>120</v>
      </c>
      <c r="D35" s="127">
        <f>D36</f>
        <v>455</v>
      </c>
      <c r="E35" s="131">
        <f t="shared" si="0"/>
        <v>379.16666666666669</v>
      </c>
    </row>
    <row r="36" spans="1:5" ht="30" x14ac:dyDescent="0.25">
      <c r="A36" s="19" t="s">
        <v>47</v>
      </c>
      <c r="B36" s="25" t="s">
        <v>48</v>
      </c>
      <c r="C36" s="26">
        <v>120</v>
      </c>
      <c r="D36" s="128">
        <v>455</v>
      </c>
      <c r="E36" s="132">
        <f t="shared" si="0"/>
        <v>379.16666666666669</v>
      </c>
    </row>
    <row r="37" spans="1:5" ht="42.75" x14ac:dyDescent="0.25">
      <c r="A37" s="15" t="s">
        <v>49</v>
      </c>
      <c r="B37" s="23" t="s">
        <v>50</v>
      </c>
      <c r="C37" s="24">
        <v>4482</v>
      </c>
      <c r="D37" s="127">
        <f>D39</f>
        <v>1626.7</v>
      </c>
      <c r="E37" s="131">
        <f t="shared" si="0"/>
        <v>36.294065149486833</v>
      </c>
    </row>
    <row r="38" spans="1:5" ht="28.5" x14ac:dyDescent="0.25">
      <c r="A38" s="15" t="s">
        <v>51</v>
      </c>
      <c r="B38" s="23" t="s">
        <v>52</v>
      </c>
      <c r="C38" s="24"/>
      <c r="D38" s="127"/>
      <c r="E38" s="131"/>
    </row>
    <row r="39" spans="1:5" ht="45" x14ac:dyDescent="0.25">
      <c r="A39" s="19" t="s">
        <v>53</v>
      </c>
      <c r="B39" s="25" t="s">
        <v>54</v>
      </c>
      <c r="C39" s="26">
        <v>4482</v>
      </c>
      <c r="D39" s="128">
        <v>1626.7</v>
      </c>
      <c r="E39" s="132">
        <f t="shared" si="0"/>
        <v>36.294065149486833</v>
      </c>
    </row>
    <row r="40" spans="1:5" ht="28.5" x14ac:dyDescent="0.25">
      <c r="A40" s="29" t="s">
        <v>55</v>
      </c>
      <c r="B40" s="23" t="s">
        <v>52</v>
      </c>
      <c r="C40" s="24">
        <v>50</v>
      </c>
      <c r="D40" s="127">
        <v>60.2</v>
      </c>
      <c r="E40" s="131">
        <f t="shared" si="0"/>
        <v>120.4</v>
      </c>
    </row>
    <row r="41" spans="1:5" ht="75" x14ac:dyDescent="0.25">
      <c r="A41" s="27" t="s">
        <v>56</v>
      </c>
      <c r="B41" s="25" t="s">
        <v>57</v>
      </c>
      <c r="C41" s="26">
        <v>50</v>
      </c>
      <c r="D41" s="128">
        <v>60.2</v>
      </c>
      <c r="E41" s="132">
        <f t="shared" si="0"/>
        <v>120.4</v>
      </c>
    </row>
    <row r="42" spans="1:5" ht="28.5" x14ac:dyDescent="0.25">
      <c r="A42" s="15" t="s">
        <v>58</v>
      </c>
      <c r="B42" s="23" t="s">
        <v>59</v>
      </c>
      <c r="C42" s="24">
        <v>626</v>
      </c>
      <c r="D42" s="127">
        <f>D43+D44</f>
        <v>625.70000000000005</v>
      </c>
      <c r="E42" s="131">
        <f t="shared" si="0"/>
        <v>99.952076677316299</v>
      </c>
    </row>
    <row r="43" spans="1:5" ht="45" x14ac:dyDescent="0.25">
      <c r="A43" s="15" t="s">
        <v>60</v>
      </c>
      <c r="B43" s="30" t="s">
        <v>61</v>
      </c>
      <c r="C43" s="26">
        <v>626</v>
      </c>
      <c r="D43" s="128">
        <v>274.39999999999998</v>
      </c>
      <c r="E43" s="132">
        <f t="shared" si="0"/>
        <v>43.83386581469648</v>
      </c>
    </row>
    <row r="44" spans="1:5" ht="30" x14ac:dyDescent="0.25">
      <c r="A44" s="15"/>
      <c r="B44" s="30" t="s">
        <v>421</v>
      </c>
      <c r="C44" s="26"/>
      <c r="D44" s="128">
        <v>351.3</v>
      </c>
      <c r="E44" s="132"/>
    </row>
    <row r="45" spans="1:5" ht="29.25" customHeight="1" x14ac:dyDescent="0.25">
      <c r="A45" s="145" t="s">
        <v>415</v>
      </c>
      <c r="B45" s="30" t="s">
        <v>414</v>
      </c>
      <c r="C45" s="26"/>
      <c r="D45" s="128"/>
      <c r="E45" s="132"/>
    </row>
    <row r="46" spans="1:5" ht="25.5" x14ac:dyDescent="0.25">
      <c r="A46" s="15" t="s">
        <v>62</v>
      </c>
      <c r="B46" s="31" t="s">
        <v>63</v>
      </c>
      <c r="C46" s="32">
        <f>C47</f>
        <v>320497.90000000002</v>
      </c>
      <c r="D46" s="32">
        <f>D47</f>
        <v>320414.40000000002</v>
      </c>
      <c r="E46" s="131">
        <f t="shared" si="0"/>
        <v>99.973946787170846</v>
      </c>
    </row>
    <row r="47" spans="1:5" ht="30" x14ac:dyDescent="0.25">
      <c r="A47" s="19" t="s">
        <v>64</v>
      </c>
      <c r="B47" s="28" t="s">
        <v>65</v>
      </c>
      <c r="C47" s="33">
        <f>C48+C51+C58+C76</f>
        <v>320497.90000000002</v>
      </c>
      <c r="D47" s="33">
        <f>D48+D51+D58+D76</f>
        <v>320414.40000000002</v>
      </c>
      <c r="E47" s="132">
        <f t="shared" ref="E47:E77" si="1">D47*100/C47</f>
        <v>99.973946787170846</v>
      </c>
    </row>
    <row r="48" spans="1:5" ht="30" x14ac:dyDescent="0.25">
      <c r="A48" s="34" t="s">
        <v>66</v>
      </c>
      <c r="B48" s="35" t="s">
        <v>67</v>
      </c>
      <c r="C48" s="186">
        <f>C49+C50</f>
        <v>80942.5</v>
      </c>
      <c r="D48" s="186">
        <f t="shared" ref="D48" si="2">D49+D50</f>
        <v>80942.5</v>
      </c>
      <c r="E48" s="131">
        <f t="shared" si="0"/>
        <v>100</v>
      </c>
    </row>
    <row r="49" spans="1:7" ht="30" x14ac:dyDescent="0.25">
      <c r="A49" s="19" t="s">
        <v>68</v>
      </c>
      <c r="B49" s="28" t="s">
        <v>69</v>
      </c>
      <c r="C49" s="33">
        <v>58922.5</v>
      </c>
      <c r="D49" s="129">
        <v>58922.5</v>
      </c>
      <c r="E49" s="132">
        <f t="shared" si="1"/>
        <v>100</v>
      </c>
    </row>
    <row r="50" spans="1:7" ht="30" x14ac:dyDescent="0.25">
      <c r="A50" s="19" t="s">
        <v>70</v>
      </c>
      <c r="B50" s="37" t="s">
        <v>71</v>
      </c>
      <c r="C50" s="33">
        <v>22020</v>
      </c>
      <c r="D50" s="129">
        <v>22020</v>
      </c>
      <c r="E50" s="132">
        <f t="shared" si="1"/>
        <v>100</v>
      </c>
    </row>
    <row r="51" spans="1:7" ht="30" x14ac:dyDescent="0.25">
      <c r="A51" s="34" t="s">
        <v>72</v>
      </c>
      <c r="B51" s="38" t="s">
        <v>73</v>
      </c>
      <c r="C51" s="186">
        <f>C52+C53+C54+C57+C55+C56</f>
        <v>19826.000000000004</v>
      </c>
      <c r="D51" s="186">
        <f t="shared" ref="D51" si="3">D52+D53+D54+D57+D55+D56</f>
        <v>19826.000000000004</v>
      </c>
      <c r="E51" s="131">
        <f t="shared" si="0"/>
        <v>100</v>
      </c>
    </row>
    <row r="52" spans="1:7" ht="90" x14ac:dyDescent="0.25">
      <c r="A52" s="19" t="s">
        <v>74</v>
      </c>
      <c r="B52" s="39" t="s">
        <v>75</v>
      </c>
      <c r="C52" s="33">
        <v>11765</v>
      </c>
      <c r="D52" s="129">
        <v>11765</v>
      </c>
      <c r="E52" s="132">
        <f t="shared" si="1"/>
        <v>100</v>
      </c>
    </row>
    <row r="53" spans="1:7" ht="45" x14ac:dyDescent="0.25">
      <c r="A53" s="19" t="s">
        <v>74</v>
      </c>
      <c r="B53" s="39" t="s">
        <v>76</v>
      </c>
      <c r="C53" s="33">
        <v>4593</v>
      </c>
      <c r="D53" s="129">
        <v>4593</v>
      </c>
      <c r="E53" s="132">
        <f t="shared" si="1"/>
        <v>100</v>
      </c>
    </row>
    <row r="54" spans="1:7" ht="30" x14ac:dyDescent="0.25">
      <c r="A54" s="19" t="s">
        <v>74</v>
      </c>
      <c r="B54" s="39" t="s">
        <v>77</v>
      </c>
      <c r="C54" s="33">
        <v>696.4</v>
      </c>
      <c r="D54" s="129">
        <v>696.4</v>
      </c>
      <c r="E54" s="132">
        <f t="shared" si="1"/>
        <v>100</v>
      </c>
    </row>
    <row r="55" spans="1:7" s="189" customFormat="1" ht="73.900000000000006" customHeight="1" x14ac:dyDescent="0.25">
      <c r="A55" s="19" t="s">
        <v>74</v>
      </c>
      <c r="B55" s="39" t="s">
        <v>439</v>
      </c>
      <c r="C55" s="33">
        <v>861.7</v>
      </c>
      <c r="D55" s="33">
        <v>861.7</v>
      </c>
      <c r="E55" s="33">
        <v>861.7</v>
      </c>
      <c r="F55" s="187"/>
      <c r="G55" s="188"/>
    </row>
    <row r="56" spans="1:7" ht="90" x14ac:dyDescent="0.25">
      <c r="A56" s="19" t="s">
        <v>74</v>
      </c>
      <c r="B56" s="39" t="s">
        <v>420</v>
      </c>
      <c r="C56" s="33">
        <v>353.9</v>
      </c>
      <c r="D56" s="129">
        <v>353.9</v>
      </c>
      <c r="E56" s="132">
        <f t="shared" si="1"/>
        <v>100</v>
      </c>
    </row>
    <row r="57" spans="1:7" x14ac:dyDescent="0.25">
      <c r="A57" s="19" t="s">
        <v>74</v>
      </c>
      <c r="B57" s="39" t="s">
        <v>78</v>
      </c>
      <c r="C57" s="33">
        <v>1556</v>
      </c>
      <c r="D57" s="129">
        <v>1556</v>
      </c>
      <c r="E57" s="132">
        <f t="shared" si="1"/>
        <v>100</v>
      </c>
    </row>
    <row r="58" spans="1:7" ht="30" x14ac:dyDescent="0.25">
      <c r="A58" s="34" t="s">
        <v>79</v>
      </c>
      <c r="B58" s="35" t="s">
        <v>80</v>
      </c>
      <c r="C58" s="186">
        <f>C59+C60+C61+C62+C63+C64+C65+C66+C67+C68+C69+C70+C71+C72+C73+C75+C74</f>
        <v>217706.2</v>
      </c>
      <c r="D58" s="186">
        <f>D59+D60+D61+D62+D63+D64+D65+D66+D67+D68+D69+D70+D71+D72+D73+D75+D74</f>
        <v>217689.9</v>
      </c>
      <c r="E58" s="131">
        <f t="shared" si="1"/>
        <v>99.992512845293334</v>
      </c>
    </row>
    <row r="59" spans="1:7" ht="30" x14ac:dyDescent="0.25">
      <c r="A59" s="19" t="s">
        <v>81</v>
      </c>
      <c r="B59" s="40" t="s">
        <v>82</v>
      </c>
      <c r="C59" s="33">
        <v>4090.9</v>
      </c>
      <c r="D59" s="129">
        <v>4090.9</v>
      </c>
      <c r="E59" s="132">
        <f t="shared" si="1"/>
        <v>100</v>
      </c>
    </row>
    <row r="60" spans="1:7" ht="90" x14ac:dyDescent="0.25">
      <c r="A60" s="19" t="s">
        <v>83</v>
      </c>
      <c r="B60" s="40" t="s">
        <v>84</v>
      </c>
      <c r="C60" s="33">
        <v>124053.2</v>
      </c>
      <c r="D60" s="129">
        <v>124053.2</v>
      </c>
      <c r="E60" s="132">
        <f t="shared" si="1"/>
        <v>100</v>
      </c>
    </row>
    <row r="61" spans="1:7" ht="90" x14ac:dyDescent="0.25">
      <c r="A61" s="19" t="s">
        <v>83</v>
      </c>
      <c r="B61" s="40" t="s">
        <v>85</v>
      </c>
      <c r="C61" s="33">
        <v>37887.4</v>
      </c>
      <c r="D61" s="129">
        <v>37887.4</v>
      </c>
      <c r="E61" s="132">
        <f t="shared" si="1"/>
        <v>100</v>
      </c>
    </row>
    <row r="62" spans="1:7" ht="45" x14ac:dyDescent="0.25">
      <c r="A62" s="19" t="s">
        <v>83</v>
      </c>
      <c r="B62" s="40" t="s">
        <v>86</v>
      </c>
      <c r="C62" s="33">
        <v>2973.6</v>
      </c>
      <c r="D62" s="129">
        <v>2957.4</v>
      </c>
      <c r="E62" s="132">
        <f t="shared" si="1"/>
        <v>99.455205811138015</v>
      </c>
    </row>
    <row r="63" spans="1:7" ht="45" x14ac:dyDescent="0.25">
      <c r="A63" s="19" t="s">
        <v>83</v>
      </c>
      <c r="B63" s="40" t="s">
        <v>87</v>
      </c>
      <c r="C63" s="33">
        <v>7478</v>
      </c>
      <c r="D63" s="129">
        <v>7478</v>
      </c>
      <c r="E63" s="132">
        <f t="shared" si="1"/>
        <v>100</v>
      </c>
    </row>
    <row r="64" spans="1:7" ht="105" x14ac:dyDescent="0.25">
      <c r="A64" s="19" t="s">
        <v>83</v>
      </c>
      <c r="B64" s="41" t="s">
        <v>88</v>
      </c>
      <c r="C64" s="33">
        <v>3872.3</v>
      </c>
      <c r="D64" s="129">
        <v>3872.3</v>
      </c>
      <c r="E64" s="132">
        <f t="shared" si="1"/>
        <v>100</v>
      </c>
    </row>
    <row r="65" spans="1:5" ht="45" x14ac:dyDescent="0.25">
      <c r="A65" s="19" t="s">
        <v>83</v>
      </c>
      <c r="B65" s="40" t="s">
        <v>89</v>
      </c>
      <c r="C65" s="33">
        <v>7</v>
      </c>
      <c r="D65" s="129">
        <v>7</v>
      </c>
      <c r="E65" s="132">
        <f t="shared" si="1"/>
        <v>100</v>
      </c>
    </row>
    <row r="66" spans="1:5" ht="45" x14ac:dyDescent="0.25">
      <c r="A66" s="19" t="s">
        <v>90</v>
      </c>
      <c r="B66" s="42" t="s">
        <v>91</v>
      </c>
      <c r="C66" s="33">
        <v>412</v>
      </c>
      <c r="D66" s="129">
        <v>412</v>
      </c>
      <c r="E66" s="132">
        <f t="shared" si="1"/>
        <v>100</v>
      </c>
    </row>
    <row r="67" spans="1:5" ht="75" x14ac:dyDescent="0.25">
      <c r="A67" s="19" t="s">
        <v>92</v>
      </c>
      <c r="B67" s="40" t="s">
        <v>93</v>
      </c>
      <c r="C67" s="33">
        <v>4159</v>
      </c>
      <c r="D67" s="129">
        <v>4159</v>
      </c>
      <c r="E67" s="132">
        <f t="shared" si="1"/>
        <v>100</v>
      </c>
    </row>
    <row r="68" spans="1:5" ht="75" x14ac:dyDescent="0.25">
      <c r="A68" s="19" t="s">
        <v>83</v>
      </c>
      <c r="B68" s="40" t="s">
        <v>94</v>
      </c>
      <c r="C68" s="33">
        <v>310.60000000000002</v>
      </c>
      <c r="D68" s="129">
        <v>310.60000000000002</v>
      </c>
      <c r="E68" s="132">
        <f t="shared" si="1"/>
        <v>100</v>
      </c>
    </row>
    <row r="69" spans="1:5" ht="45" x14ac:dyDescent="0.25">
      <c r="A69" s="19" t="s">
        <v>83</v>
      </c>
      <c r="B69" s="40" t="s">
        <v>95</v>
      </c>
      <c r="C69" s="33">
        <v>0</v>
      </c>
      <c r="D69" s="129"/>
      <c r="E69" s="132"/>
    </row>
    <row r="70" spans="1:5" ht="45" x14ac:dyDescent="0.25">
      <c r="A70" s="19" t="s">
        <v>83</v>
      </c>
      <c r="B70" s="42" t="s">
        <v>96</v>
      </c>
      <c r="C70" s="33">
        <v>391</v>
      </c>
      <c r="D70" s="129">
        <v>391</v>
      </c>
      <c r="E70" s="132">
        <f t="shared" si="1"/>
        <v>100</v>
      </c>
    </row>
    <row r="71" spans="1:5" ht="60" x14ac:dyDescent="0.25">
      <c r="A71" s="19" t="s">
        <v>83</v>
      </c>
      <c r="B71" s="42" t="s">
        <v>97</v>
      </c>
      <c r="C71" s="33">
        <v>337</v>
      </c>
      <c r="D71" s="129">
        <v>337</v>
      </c>
      <c r="E71" s="132">
        <f t="shared" si="1"/>
        <v>100</v>
      </c>
    </row>
    <row r="72" spans="1:5" ht="30" x14ac:dyDescent="0.25">
      <c r="A72" s="19" t="s">
        <v>98</v>
      </c>
      <c r="B72" s="42" t="s">
        <v>99</v>
      </c>
      <c r="C72" s="33">
        <v>6744</v>
      </c>
      <c r="D72" s="130">
        <v>6744</v>
      </c>
      <c r="E72" s="132">
        <f t="shared" si="1"/>
        <v>100</v>
      </c>
    </row>
    <row r="73" spans="1:5" ht="30" x14ac:dyDescent="0.25">
      <c r="A73" s="19" t="s">
        <v>83</v>
      </c>
      <c r="B73" s="42" t="s">
        <v>100</v>
      </c>
      <c r="C73" s="36">
        <v>318.60000000000002</v>
      </c>
      <c r="D73" s="130">
        <v>318.5</v>
      </c>
      <c r="E73" s="132">
        <f t="shared" si="1"/>
        <v>99.968612680477079</v>
      </c>
    </row>
    <row r="74" spans="1:5" ht="60" x14ac:dyDescent="0.25">
      <c r="A74" s="19" t="s">
        <v>83</v>
      </c>
      <c r="B74" s="42" t="s">
        <v>411</v>
      </c>
      <c r="C74" s="36"/>
      <c r="D74" s="129"/>
      <c r="E74" s="132"/>
    </row>
    <row r="75" spans="1:5" ht="135" x14ac:dyDescent="0.25">
      <c r="A75" s="19" t="s">
        <v>101</v>
      </c>
      <c r="B75" s="42" t="s">
        <v>102</v>
      </c>
      <c r="C75" s="36">
        <v>24671.599999999999</v>
      </c>
      <c r="D75" s="129">
        <v>24671.599999999999</v>
      </c>
      <c r="E75" s="132">
        <f t="shared" si="1"/>
        <v>100</v>
      </c>
    </row>
    <row r="76" spans="1:5" x14ac:dyDescent="0.25">
      <c r="A76" s="19" t="s">
        <v>103</v>
      </c>
      <c r="B76" s="43" t="s">
        <v>104</v>
      </c>
      <c r="C76" s="32">
        <f>C77+C79+C78</f>
        <v>2023.2</v>
      </c>
      <c r="D76" s="32">
        <f>D77+D79+D78</f>
        <v>1956</v>
      </c>
      <c r="E76" s="131">
        <f t="shared" si="1"/>
        <v>96.678529062870695</v>
      </c>
    </row>
    <row r="77" spans="1:5" ht="30" x14ac:dyDescent="0.25">
      <c r="A77" s="19" t="s">
        <v>105</v>
      </c>
      <c r="B77" s="42" t="s">
        <v>106</v>
      </c>
      <c r="C77" s="33">
        <v>5</v>
      </c>
      <c r="D77" s="33">
        <v>5</v>
      </c>
      <c r="E77" s="132">
        <f t="shared" si="1"/>
        <v>100</v>
      </c>
    </row>
    <row r="78" spans="1:5" ht="75" x14ac:dyDescent="0.25">
      <c r="A78" s="19" t="s">
        <v>412</v>
      </c>
      <c r="B78" s="42" t="s">
        <v>413</v>
      </c>
      <c r="C78" s="33">
        <v>0</v>
      </c>
      <c r="D78" s="33"/>
      <c r="E78" s="132"/>
    </row>
    <row r="79" spans="1:5" ht="75" x14ac:dyDescent="0.25">
      <c r="A79" s="19" t="s">
        <v>107</v>
      </c>
      <c r="B79" s="41" t="s">
        <v>108</v>
      </c>
      <c r="C79" s="33">
        <v>2018.2</v>
      </c>
      <c r="D79" s="146">
        <v>1951</v>
      </c>
      <c r="E79" s="132">
        <f t="shared" si="0"/>
        <v>96.670300267565153</v>
      </c>
    </row>
    <row r="80" spans="1:5" x14ac:dyDescent="0.25">
      <c r="A80" s="44"/>
      <c r="B80" s="45" t="s">
        <v>109</v>
      </c>
      <c r="C80" s="32">
        <f>C14+C46</f>
        <v>351679.9</v>
      </c>
      <c r="D80" s="32">
        <f>D47+D14</f>
        <v>352393.9</v>
      </c>
      <c r="E80" s="131">
        <f t="shared" si="0"/>
        <v>100.20302553543719</v>
      </c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</row>
    <row r="83" spans="2:5" x14ac:dyDescent="0.25">
      <c r="B83" s="46"/>
      <c r="C83" s="46"/>
      <c r="D83" s="46"/>
    </row>
    <row r="84" spans="2:5" x14ac:dyDescent="0.25">
      <c r="B84" s="46"/>
      <c r="C84" s="46"/>
      <c r="D84" s="46"/>
    </row>
    <row r="85" spans="2:5" x14ac:dyDescent="0.25">
      <c r="B85" s="46"/>
      <c r="C85" s="46"/>
      <c r="D85" s="46"/>
    </row>
    <row r="86" spans="2:5" x14ac:dyDescent="0.25">
      <c r="B86" s="46"/>
      <c r="C86" s="46"/>
      <c r="D86" s="46"/>
    </row>
    <row r="87" spans="2:5" x14ac:dyDescent="0.25">
      <c r="B87" s="46"/>
      <c r="C87" s="46"/>
      <c r="D87" s="46"/>
    </row>
    <row r="88" spans="2:5" x14ac:dyDescent="0.25">
      <c r="B88" s="46"/>
      <c r="C88" s="46"/>
      <c r="D88" s="46"/>
    </row>
    <row r="89" spans="2:5" x14ac:dyDescent="0.25">
      <c r="B89" s="46"/>
      <c r="C89" s="46"/>
      <c r="D89" s="46"/>
    </row>
    <row r="90" spans="2:5" x14ac:dyDescent="0.25">
      <c r="B90" s="46"/>
      <c r="C90" s="46"/>
      <c r="D90" s="46"/>
    </row>
    <row r="91" spans="2:5" x14ac:dyDescent="0.25">
      <c r="B91" s="46"/>
      <c r="C91" s="46"/>
      <c r="D91" s="46"/>
    </row>
    <row r="92" spans="2:5" x14ac:dyDescent="0.25">
      <c r="B92" s="46"/>
      <c r="C92" s="46"/>
      <c r="D92" s="46"/>
    </row>
    <row r="93" spans="2:5" x14ac:dyDescent="0.25">
      <c r="B93" s="46"/>
      <c r="C93" s="46"/>
      <c r="D93" s="46"/>
    </row>
    <row r="94" spans="2:5" x14ac:dyDescent="0.25">
      <c r="B94" s="46"/>
      <c r="C94" s="46"/>
      <c r="D94" s="46"/>
    </row>
    <row r="95" spans="2:5" x14ac:dyDescent="0.25">
      <c r="B95" s="46"/>
      <c r="C95" s="46"/>
      <c r="D95" s="46"/>
    </row>
    <row r="96" spans="2:5" x14ac:dyDescent="0.25">
      <c r="B96" s="46"/>
      <c r="C96" s="46"/>
      <c r="D96" s="46"/>
    </row>
    <row r="97" spans="2:4" x14ac:dyDescent="0.25">
      <c r="B97" s="46"/>
      <c r="C97" s="46"/>
      <c r="D97" s="46"/>
    </row>
    <row r="98" spans="2:4" x14ac:dyDescent="0.25">
      <c r="B98" s="46"/>
      <c r="C98" s="46"/>
      <c r="D98" s="46"/>
    </row>
    <row r="99" spans="2:4" x14ac:dyDescent="0.25">
      <c r="B99" s="46"/>
      <c r="C99" s="46"/>
      <c r="D99" s="46"/>
    </row>
    <row r="100" spans="2:4" x14ac:dyDescent="0.25">
      <c r="B100" s="46"/>
      <c r="C100" s="46"/>
      <c r="D100" s="46"/>
    </row>
    <row r="101" spans="2:4" x14ac:dyDescent="0.25">
      <c r="B101" s="46"/>
      <c r="C101" s="46"/>
      <c r="D101" s="46"/>
    </row>
    <row r="102" spans="2:4" x14ac:dyDescent="0.25">
      <c r="B102" s="46"/>
      <c r="C102" s="46"/>
      <c r="D102" s="46"/>
    </row>
    <row r="103" spans="2:4" x14ac:dyDescent="0.25">
      <c r="B103" s="46"/>
      <c r="C103" s="46"/>
      <c r="D103" s="46"/>
    </row>
    <row r="104" spans="2:4" x14ac:dyDescent="0.25">
      <c r="B104" s="46"/>
      <c r="C104" s="46"/>
      <c r="D104" s="46"/>
    </row>
    <row r="105" spans="2:4" x14ac:dyDescent="0.25">
      <c r="B105" s="46"/>
      <c r="C105" s="46"/>
      <c r="D105" s="46"/>
    </row>
    <row r="106" spans="2:4" x14ac:dyDescent="0.25">
      <c r="B106" s="46"/>
      <c r="C106" s="46"/>
      <c r="D106" s="46"/>
    </row>
    <row r="107" spans="2:4" x14ac:dyDescent="0.25">
      <c r="B107" s="46"/>
      <c r="C107" s="46"/>
      <c r="D107" s="46"/>
    </row>
    <row r="108" spans="2:4" x14ac:dyDescent="0.25">
      <c r="B108" s="46"/>
      <c r="C108" s="46"/>
      <c r="D108" s="46"/>
    </row>
    <row r="109" spans="2:4" x14ac:dyDescent="0.25">
      <c r="B109" s="46"/>
      <c r="C109" s="46"/>
      <c r="D109" s="46"/>
    </row>
    <row r="110" spans="2:4" x14ac:dyDescent="0.25">
      <c r="B110" s="46"/>
      <c r="C110" s="46"/>
      <c r="D110" s="46"/>
    </row>
    <row r="111" spans="2:4" x14ac:dyDescent="0.25">
      <c r="B111" s="46"/>
      <c r="C111" s="46"/>
      <c r="D111" s="46"/>
    </row>
    <row r="112" spans="2:4" x14ac:dyDescent="0.25">
      <c r="B112" s="46"/>
      <c r="C112" s="46"/>
      <c r="D112" s="46"/>
    </row>
    <row r="113" spans="2:4" x14ac:dyDescent="0.25">
      <c r="B113" s="46"/>
      <c r="C113" s="46"/>
      <c r="D113" s="46"/>
    </row>
    <row r="114" spans="2:4" x14ac:dyDescent="0.25">
      <c r="B114" s="46"/>
      <c r="C114" s="46"/>
      <c r="D114" s="46"/>
    </row>
    <row r="115" spans="2:4" x14ac:dyDescent="0.25">
      <c r="B115" s="46"/>
      <c r="C115" s="46"/>
      <c r="D115" s="46"/>
    </row>
    <row r="116" spans="2:4" x14ac:dyDescent="0.25">
      <c r="B116" s="46"/>
      <c r="C116" s="46"/>
      <c r="D116" s="46"/>
    </row>
    <row r="117" spans="2:4" x14ac:dyDescent="0.25">
      <c r="B117" s="46"/>
      <c r="C117" s="46"/>
      <c r="D117" s="46"/>
    </row>
    <row r="118" spans="2:4" x14ac:dyDescent="0.25">
      <c r="B118" s="46"/>
      <c r="C118" s="46"/>
      <c r="D118" s="46"/>
    </row>
    <row r="119" spans="2:4" x14ac:dyDescent="0.25">
      <c r="B119" s="46"/>
      <c r="C119" s="46"/>
      <c r="D119" s="46"/>
    </row>
    <row r="120" spans="2:4" x14ac:dyDescent="0.25">
      <c r="B120" s="46"/>
      <c r="C120" s="46"/>
      <c r="D120" s="46"/>
    </row>
    <row r="121" spans="2:4" x14ac:dyDescent="0.25">
      <c r="B121" s="46"/>
      <c r="C121" s="46"/>
      <c r="D121" s="46"/>
    </row>
    <row r="122" spans="2:4" x14ac:dyDescent="0.25">
      <c r="B122" s="46"/>
      <c r="C122" s="46"/>
      <c r="D122" s="46"/>
    </row>
    <row r="123" spans="2:4" x14ac:dyDescent="0.25">
      <c r="B123" s="46"/>
      <c r="C123" s="46"/>
      <c r="D123" s="46"/>
    </row>
    <row r="124" spans="2:4" x14ac:dyDescent="0.25">
      <c r="B124" s="46"/>
      <c r="C124" s="46"/>
      <c r="D124" s="46"/>
    </row>
    <row r="125" spans="2:4" x14ac:dyDescent="0.25">
      <c r="B125" s="46"/>
      <c r="C125" s="46"/>
      <c r="D125" s="46"/>
    </row>
    <row r="126" spans="2:4" x14ac:dyDescent="0.25">
      <c r="B126" s="46"/>
      <c r="C126" s="46"/>
      <c r="D126" s="46"/>
    </row>
    <row r="127" spans="2:4" x14ac:dyDescent="0.25">
      <c r="B127" s="46"/>
      <c r="C127" s="46"/>
      <c r="D127" s="46"/>
    </row>
    <row r="128" spans="2:4" x14ac:dyDescent="0.25">
      <c r="B128" s="46"/>
      <c r="C128" s="46"/>
      <c r="D128" s="46"/>
    </row>
    <row r="129" spans="2:4" x14ac:dyDescent="0.25">
      <c r="B129" s="46"/>
      <c r="C129" s="46"/>
      <c r="D129" s="46"/>
    </row>
    <row r="130" spans="2:4" x14ac:dyDescent="0.25">
      <c r="B130" s="46"/>
      <c r="C130" s="46"/>
      <c r="D130" s="46"/>
    </row>
    <row r="131" spans="2:4" x14ac:dyDescent="0.25">
      <c r="B131" s="46"/>
      <c r="C131" s="46"/>
      <c r="D131" s="46"/>
    </row>
    <row r="132" spans="2:4" x14ac:dyDescent="0.25">
      <c r="B132" s="46"/>
      <c r="C132" s="46"/>
      <c r="D132" s="46"/>
    </row>
    <row r="133" spans="2:4" x14ac:dyDescent="0.25">
      <c r="B133" s="46"/>
      <c r="C133" s="46"/>
      <c r="D133" s="46"/>
    </row>
    <row r="134" spans="2:4" x14ac:dyDescent="0.25">
      <c r="B134" s="46"/>
      <c r="C134" s="46"/>
      <c r="D134" s="46"/>
    </row>
    <row r="135" spans="2:4" x14ac:dyDescent="0.25">
      <c r="B135" s="46"/>
      <c r="C135" s="46"/>
      <c r="D135" s="46"/>
    </row>
    <row r="136" spans="2:4" x14ac:dyDescent="0.25">
      <c r="B136" s="46"/>
      <c r="C136" s="46"/>
      <c r="D136" s="46"/>
    </row>
    <row r="137" spans="2:4" x14ac:dyDescent="0.25">
      <c r="B137" s="46"/>
      <c r="C137" s="46"/>
      <c r="D137" s="46"/>
    </row>
    <row r="138" spans="2:4" x14ac:dyDescent="0.25">
      <c r="B138" s="46"/>
      <c r="C138" s="46"/>
      <c r="D138" s="46"/>
    </row>
    <row r="139" spans="2:4" x14ac:dyDescent="0.25">
      <c r="B139" s="46"/>
      <c r="C139" s="46"/>
      <c r="D139" s="46"/>
    </row>
    <row r="140" spans="2:4" x14ac:dyDescent="0.25">
      <c r="B140" s="46"/>
      <c r="C140" s="46"/>
      <c r="D140" s="46"/>
    </row>
    <row r="141" spans="2:4" x14ac:dyDescent="0.25">
      <c r="B141" s="46"/>
      <c r="C141" s="46"/>
      <c r="D141" s="46"/>
    </row>
    <row r="142" spans="2:4" x14ac:dyDescent="0.25">
      <c r="B142" s="46"/>
      <c r="C142" s="46"/>
      <c r="D142" s="46"/>
    </row>
    <row r="143" spans="2:4" x14ac:dyDescent="0.25">
      <c r="B143" s="46"/>
      <c r="C143" s="46"/>
      <c r="D143" s="46"/>
    </row>
    <row r="144" spans="2:4" x14ac:dyDescent="0.25">
      <c r="B144" s="46"/>
      <c r="C144" s="46"/>
      <c r="D144" s="46"/>
    </row>
    <row r="145" spans="2:4" x14ac:dyDescent="0.25">
      <c r="B145" s="46"/>
      <c r="C145" s="46"/>
      <c r="D145" s="46"/>
    </row>
    <row r="146" spans="2:4" x14ac:dyDescent="0.25">
      <c r="B146" s="46"/>
      <c r="C146" s="46"/>
      <c r="D146" s="46"/>
    </row>
    <row r="147" spans="2:4" x14ac:dyDescent="0.25">
      <c r="B147" s="46"/>
      <c r="C147" s="46"/>
      <c r="D147" s="46"/>
    </row>
    <row r="148" spans="2:4" x14ac:dyDescent="0.25">
      <c r="B148" s="46"/>
      <c r="C148" s="46"/>
      <c r="D148" s="46"/>
    </row>
    <row r="149" spans="2:4" x14ac:dyDescent="0.25">
      <c r="B149" s="46"/>
      <c r="C149" s="46"/>
      <c r="D149" s="46"/>
    </row>
    <row r="150" spans="2:4" x14ac:dyDescent="0.25">
      <c r="B150" s="46"/>
      <c r="C150" s="46"/>
      <c r="D150" s="46"/>
    </row>
    <row r="151" spans="2:4" x14ac:dyDescent="0.25">
      <c r="B151" s="46"/>
      <c r="C151" s="46"/>
      <c r="D151" s="46"/>
    </row>
    <row r="152" spans="2:4" x14ac:dyDescent="0.25">
      <c r="B152" s="46"/>
      <c r="C152" s="46"/>
      <c r="D152" s="46"/>
    </row>
    <row r="153" spans="2:4" x14ac:dyDescent="0.25">
      <c r="B153" s="46"/>
      <c r="C153" s="46"/>
      <c r="D153" s="46"/>
    </row>
    <row r="154" spans="2:4" x14ac:dyDescent="0.25">
      <c r="B154" s="46"/>
      <c r="C154" s="46"/>
      <c r="D154" s="46"/>
    </row>
    <row r="155" spans="2:4" x14ac:dyDescent="0.25">
      <c r="B155" s="46"/>
      <c r="C155" s="46"/>
      <c r="D155" s="46"/>
    </row>
    <row r="156" spans="2:4" x14ac:dyDescent="0.25">
      <c r="B156" s="46"/>
      <c r="C156" s="46"/>
      <c r="D156" s="46"/>
    </row>
    <row r="157" spans="2:4" x14ac:dyDescent="0.25">
      <c r="B157" s="46"/>
      <c r="C157" s="46"/>
      <c r="D157" s="46"/>
    </row>
    <row r="158" spans="2:4" x14ac:dyDescent="0.25">
      <c r="B158" s="46"/>
      <c r="C158" s="46"/>
      <c r="D158" s="46"/>
    </row>
    <row r="159" spans="2:4" x14ac:dyDescent="0.25">
      <c r="B159" s="46"/>
      <c r="C159" s="46"/>
      <c r="D159" s="46"/>
    </row>
    <row r="160" spans="2:4" x14ac:dyDescent="0.25">
      <c r="B160" s="46"/>
      <c r="C160" s="46"/>
      <c r="D160" s="46"/>
    </row>
    <row r="161" spans="2:4" x14ac:dyDescent="0.25">
      <c r="B161" s="46"/>
      <c r="C161" s="46"/>
      <c r="D161" s="46"/>
    </row>
    <row r="162" spans="2:4" x14ac:dyDescent="0.25">
      <c r="B162" s="46"/>
      <c r="C162" s="46"/>
      <c r="D162" s="46"/>
    </row>
    <row r="163" spans="2:4" x14ac:dyDescent="0.25">
      <c r="B163" s="46"/>
      <c r="C163" s="46"/>
      <c r="D163" s="46"/>
    </row>
    <row r="164" spans="2:4" x14ac:dyDescent="0.25">
      <c r="B164" s="46"/>
      <c r="C164" s="46"/>
      <c r="D164" s="46"/>
    </row>
    <row r="165" spans="2:4" x14ac:dyDescent="0.25">
      <c r="B165" s="46"/>
      <c r="C165" s="46"/>
      <c r="D165" s="46"/>
    </row>
    <row r="166" spans="2:4" x14ac:dyDescent="0.25">
      <c r="B166" s="46"/>
      <c r="C166" s="46"/>
      <c r="D166" s="46"/>
    </row>
    <row r="167" spans="2:4" x14ac:dyDescent="0.25">
      <c r="B167" s="46"/>
      <c r="C167" s="46"/>
      <c r="D167" s="46"/>
    </row>
    <row r="168" spans="2:4" x14ac:dyDescent="0.25">
      <c r="B168" s="46"/>
      <c r="C168" s="46"/>
      <c r="D168" s="46"/>
    </row>
    <row r="169" spans="2:4" x14ac:dyDescent="0.25">
      <c r="B169" s="46"/>
      <c r="C169" s="46"/>
      <c r="D169" s="46"/>
    </row>
    <row r="170" spans="2:4" x14ac:dyDescent="0.25">
      <c r="B170" s="46"/>
      <c r="C170" s="46"/>
      <c r="D170" s="46"/>
    </row>
    <row r="171" spans="2:4" x14ac:dyDescent="0.25">
      <c r="B171" s="46"/>
      <c r="C171" s="46"/>
      <c r="D171" s="46"/>
    </row>
    <row r="172" spans="2:4" x14ac:dyDescent="0.25">
      <c r="B172" s="46"/>
      <c r="C172" s="46"/>
      <c r="D172" s="46"/>
    </row>
    <row r="173" spans="2:4" x14ac:dyDescent="0.25">
      <c r="B173" s="46"/>
      <c r="C173" s="46"/>
      <c r="D173" s="46"/>
    </row>
    <row r="174" spans="2:4" x14ac:dyDescent="0.25">
      <c r="B174" s="46"/>
      <c r="C174" s="46"/>
      <c r="D174" s="46"/>
    </row>
    <row r="175" spans="2:4" x14ac:dyDescent="0.25">
      <c r="B175" s="46"/>
      <c r="C175" s="46"/>
      <c r="D175" s="46"/>
    </row>
    <row r="176" spans="2:4" x14ac:dyDescent="0.25">
      <c r="B176" s="46"/>
      <c r="C176" s="46"/>
      <c r="D176" s="46"/>
    </row>
    <row r="177" spans="2:4" x14ac:dyDescent="0.25">
      <c r="B177" s="46"/>
      <c r="C177" s="46"/>
      <c r="D177" s="46"/>
    </row>
    <row r="178" spans="2:4" x14ac:dyDescent="0.25">
      <c r="B178" s="46"/>
      <c r="C178" s="46"/>
      <c r="D178" s="46"/>
    </row>
    <row r="179" spans="2:4" x14ac:dyDescent="0.25">
      <c r="B179" s="46"/>
      <c r="C179" s="46"/>
      <c r="D179" s="46"/>
    </row>
    <row r="180" spans="2:4" x14ac:dyDescent="0.25">
      <c r="B180" s="46"/>
      <c r="C180" s="46"/>
      <c r="D180" s="46"/>
    </row>
    <row r="181" spans="2:4" x14ac:dyDescent="0.25">
      <c r="B181" s="46"/>
      <c r="C181" s="46"/>
      <c r="D181" s="46"/>
    </row>
    <row r="182" spans="2:4" x14ac:dyDescent="0.25">
      <c r="B182" s="46"/>
      <c r="C182" s="46"/>
      <c r="D182" s="46"/>
    </row>
    <row r="183" spans="2:4" x14ac:dyDescent="0.25">
      <c r="B183" s="46"/>
      <c r="C183" s="46"/>
      <c r="D183" s="46"/>
    </row>
    <row r="184" spans="2:4" x14ac:dyDescent="0.25">
      <c r="B184" s="46"/>
      <c r="C184" s="46"/>
      <c r="D184" s="46"/>
    </row>
    <row r="185" spans="2:4" x14ac:dyDescent="0.25">
      <c r="B185" s="46"/>
      <c r="C185" s="46"/>
      <c r="D185" s="46"/>
    </row>
    <row r="186" spans="2:4" x14ac:dyDescent="0.25">
      <c r="B186" s="46"/>
      <c r="C186" s="46"/>
      <c r="D186" s="46"/>
    </row>
    <row r="187" spans="2:4" x14ac:dyDescent="0.25">
      <c r="B187" s="46"/>
      <c r="C187" s="46"/>
      <c r="D187" s="46"/>
    </row>
    <row r="188" spans="2:4" x14ac:dyDescent="0.25">
      <c r="B188" s="46"/>
      <c r="C188" s="46"/>
      <c r="D188" s="46"/>
    </row>
    <row r="189" spans="2:4" x14ac:dyDescent="0.25">
      <c r="B189" s="46"/>
      <c r="C189" s="46"/>
      <c r="D189" s="46"/>
    </row>
    <row r="190" spans="2:4" x14ac:dyDescent="0.25">
      <c r="B190" s="46"/>
      <c r="C190" s="46"/>
      <c r="D190" s="46"/>
    </row>
    <row r="191" spans="2:4" x14ac:dyDescent="0.25">
      <c r="B191" s="46"/>
      <c r="C191" s="46"/>
      <c r="D191" s="46"/>
    </row>
    <row r="192" spans="2:4" x14ac:dyDescent="0.25">
      <c r="B192" s="46"/>
      <c r="C192" s="46"/>
      <c r="D192" s="46"/>
    </row>
    <row r="193" spans="2:4" x14ac:dyDescent="0.25">
      <c r="B193" s="46"/>
      <c r="C193" s="46"/>
      <c r="D193" s="46"/>
    </row>
    <row r="194" spans="2:4" x14ac:dyDescent="0.25">
      <c r="B194" s="46"/>
      <c r="C194" s="46"/>
      <c r="D194" s="46"/>
    </row>
    <row r="195" spans="2:4" x14ac:dyDescent="0.25">
      <c r="B195" s="46"/>
      <c r="C195" s="46"/>
      <c r="D195" s="46"/>
    </row>
    <row r="196" spans="2:4" x14ac:dyDescent="0.25">
      <c r="B196" s="46"/>
      <c r="C196" s="46"/>
      <c r="D196" s="46"/>
    </row>
    <row r="197" spans="2:4" x14ac:dyDescent="0.25">
      <c r="B197" s="46"/>
      <c r="C197" s="46"/>
      <c r="D197" s="46"/>
    </row>
    <row r="198" spans="2:4" x14ac:dyDescent="0.25">
      <c r="B198" s="46"/>
      <c r="C198" s="46"/>
      <c r="D198" s="46"/>
    </row>
    <row r="199" spans="2:4" x14ac:dyDescent="0.25">
      <c r="B199" s="46"/>
      <c r="C199" s="46"/>
      <c r="D199" s="46"/>
    </row>
    <row r="200" spans="2:4" x14ac:dyDescent="0.25">
      <c r="B200" s="46"/>
      <c r="C200" s="46"/>
      <c r="D200" s="46"/>
    </row>
    <row r="201" spans="2:4" x14ac:dyDescent="0.25">
      <c r="B201" s="46"/>
      <c r="C201" s="46"/>
      <c r="D201" s="46"/>
    </row>
    <row r="202" spans="2:4" x14ac:dyDescent="0.25">
      <c r="B202" s="46"/>
      <c r="C202" s="46"/>
      <c r="D202" s="46"/>
    </row>
    <row r="203" spans="2:4" x14ac:dyDescent="0.25">
      <c r="B203" s="46"/>
      <c r="C203" s="46"/>
      <c r="D203" s="46"/>
    </row>
    <row r="204" spans="2:4" x14ac:dyDescent="0.25">
      <c r="B204" s="46"/>
      <c r="C204" s="46"/>
      <c r="D204" s="46"/>
    </row>
    <row r="205" spans="2:4" x14ac:dyDescent="0.25">
      <c r="B205" s="46"/>
      <c r="C205" s="46"/>
      <c r="D205" s="46"/>
    </row>
    <row r="206" spans="2:4" x14ac:dyDescent="0.25">
      <c r="B206" s="46"/>
      <c r="C206" s="46"/>
      <c r="D206" s="46"/>
    </row>
    <row r="207" spans="2:4" x14ac:dyDescent="0.25">
      <c r="B207" s="46"/>
      <c r="C207" s="46"/>
      <c r="D207" s="46"/>
    </row>
    <row r="208" spans="2:4" x14ac:dyDescent="0.25">
      <c r="B208" s="46"/>
      <c r="C208" s="46"/>
      <c r="D208" s="46"/>
    </row>
    <row r="209" spans="2:4" x14ac:dyDescent="0.25">
      <c r="B209" s="46"/>
      <c r="C209" s="46"/>
      <c r="D209" s="46"/>
    </row>
    <row r="210" spans="2:4" x14ac:dyDescent="0.25">
      <c r="B210" s="46"/>
      <c r="C210" s="46"/>
      <c r="D210" s="46"/>
    </row>
    <row r="211" spans="2:4" x14ac:dyDescent="0.25">
      <c r="B211" s="46"/>
      <c r="C211" s="46"/>
      <c r="D211" s="46"/>
    </row>
    <row r="212" spans="2:4" x14ac:dyDescent="0.25">
      <c r="B212" s="46"/>
      <c r="C212" s="46"/>
      <c r="D212" s="46"/>
    </row>
    <row r="213" spans="2:4" x14ac:dyDescent="0.25">
      <c r="B213" s="46"/>
      <c r="C213" s="46"/>
      <c r="D213" s="46"/>
    </row>
    <row r="214" spans="2:4" x14ac:dyDescent="0.25">
      <c r="B214" s="46"/>
      <c r="C214" s="46"/>
      <c r="D214" s="46"/>
    </row>
    <row r="215" spans="2:4" x14ac:dyDescent="0.25">
      <c r="B215" s="46"/>
      <c r="C215" s="46"/>
      <c r="D215" s="46"/>
    </row>
    <row r="216" spans="2:4" x14ac:dyDescent="0.25">
      <c r="B216" s="46"/>
      <c r="C216" s="46"/>
      <c r="D216" s="46"/>
    </row>
    <row r="217" spans="2:4" x14ac:dyDescent="0.25">
      <c r="B217" s="46"/>
      <c r="C217" s="46"/>
      <c r="D217" s="46"/>
    </row>
    <row r="218" spans="2:4" x14ac:dyDescent="0.25">
      <c r="B218" s="46"/>
      <c r="C218" s="46"/>
      <c r="D218" s="46"/>
    </row>
    <row r="219" spans="2:4" x14ac:dyDescent="0.25">
      <c r="B219" s="46"/>
      <c r="C219" s="46"/>
      <c r="D219" s="46"/>
    </row>
    <row r="220" spans="2:4" x14ac:dyDescent="0.25">
      <c r="B220" s="46"/>
      <c r="C220" s="46"/>
      <c r="D220" s="46"/>
    </row>
    <row r="221" spans="2:4" x14ac:dyDescent="0.25">
      <c r="B221" s="46"/>
      <c r="C221" s="46"/>
      <c r="D221" s="46"/>
    </row>
    <row r="222" spans="2:4" x14ac:dyDescent="0.25">
      <c r="B222" s="46"/>
      <c r="C222" s="46"/>
      <c r="D222" s="46"/>
    </row>
    <row r="223" spans="2:4" x14ac:dyDescent="0.25">
      <c r="B223" s="46"/>
      <c r="C223" s="46"/>
      <c r="D223" s="46"/>
    </row>
    <row r="224" spans="2:4" x14ac:dyDescent="0.25">
      <c r="B224" s="46"/>
      <c r="C224" s="46"/>
      <c r="D224" s="46"/>
    </row>
    <row r="225" spans="2:4" x14ac:dyDescent="0.25">
      <c r="B225" s="46"/>
      <c r="C225" s="46"/>
      <c r="D225" s="46"/>
    </row>
    <row r="226" spans="2:4" x14ac:dyDescent="0.25">
      <c r="B226" s="46"/>
      <c r="C226" s="46"/>
      <c r="D226" s="46"/>
    </row>
    <row r="227" spans="2:4" x14ac:dyDescent="0.25">
      <c r="B227" s="46"/>
      <c r="C227" s="46"/>
      <c r="D227" s="46"/>
    </row>
    <row r="228" spans="2:4" x14ac:dyDescent="0.25">
      <c r="B228" s="46"/>
      <c r="C228" s="46"/>
      <c r="D228" s="46"/>
    </row>
    <row r="229" spans="2:4" x14ac:dyDescent="0.25">
      <c r="B229" s="46"/>
      <c r="C229" s="46"/>
      <c r="D229" s="46"/>
    </row>
    <row r="230" spans="2:4" x14ac:dyDescent="0.25">
      <c r="B230" s="46"/>
      <c r="C230" s="46"/>
      <c r="D230" s="46"/>
    </row>
    <row r="231" spans="2:4" x14ac:dyDescent="0.25">
      <c r="B231" s="46"/>
      <c r="C231" s="46"/>
      <c r="D231" s="46"/>
    </row>
    <row r="232" spans="2:4" x14ac:dyDescent="0.25">
      <c r="B232" s="46"/>
      <c r="C232" s="46"/>
      <c r="D232" s="46"/>
    </row>
    <row r="233" spans="2:4" x14ac:dyDescent="0.25">
      <c r="B233" s="46"/>
      <c r="C233" s="46"/>
      <c r="D233" s="46"/>
    </row>
    <row r="234" spans="2:4" x14ac:dyDescent="0.25">
      <c r="B234" s="46"/>
      <c r="C234" s="46"/>
      <c r="D234" s="46"/>
    </row>
    <row r="235" spans="2:4" x14ac:dyDescent="0.25">
      <c r="B235" s="46"/>
      <c r="C235" s="46"/>
      <c r="D235" s="46"/>
    </row>
    <row r="236" spans="2:4" x14ac:dyDescent="0.25">
      <c r="B236" s="46"/>
      <c r="C236" s="46"/>
      <c r="D236" s="46"/>
    </row>
    <row r="237" spans="2:4" x14ac:dyDescent="0.25">
      <c r="B237" s="46"/>
      <c r="C237" s="46"/>
      <c r="D237" s="46"/>
    </row>
    <row r="238" spans="2:4" x14ac:dyDescent="0.25">
      <c r="B238" s="46"/>
      <c r="C238" s="46"/>
      <c r="D238" s="46"/>
    </row>
    <row r="239" spans="2:4" x14ac:dyDescent="0.25">
      <c r="B239" s="46"/>
      <c r="C239" s="46"/>
      <c r="D239" s="46"/>
    </row>
    <row r="240" spans="2:4" x14ac:dyDescent="0.25">
      <c r="B240" s="46"/>
      <c r="C240" s="46"/>
      <c r="D240" s="46"/>
    </row>
    <row r="241" spans="2:4" x14ac:dyDescent="0.25">
      <c r="B241" s="46"/>
      <c r="C241" s="46"/>
      <c r="D241" s="46"/>
    </row>
    <row r="242" spans="2:4" x14ac:dyDescent="0.25">
      <c r="B242" s="46"/>
      <c r="C242" s="46"/>
      <c r="D242" s="46"/>
    </row>
    <row r="243" spans="2:4" x14ac:dyDescent="0.25">
      <c r="B243" s="46"/>
      <c r="C243" s="46"/>
      <c r="D243" s="46"/>
    </row>
    <row r="244" spans="2:4" x14ac:dyDescent="0.25">
      <c r="B244" s="46"/>
      <c r="C244" s="46"/>
      <c r="D244" s="46"/>
    </row>
    <row r="245" spans="2:4" x14ac:dyDescent="0.25">
      <c r="B245" s="46"/>
      <c r="C245" s="46"/>
      <c r="D245" s="46"/>
    </row>
    <row r="246" spans="2:4" x14ac:dyDescent="0.25">
      <c r="B246" s="46"/>
      <c r="C246" s="46"/>
      <c r="D246" s="46"/>
    </row>
    <row r="247" spans="2:4" x14ac:dyDescent="0.25">
      <c r="B247" s="46"/>
      <c r="C247" s="46"/>
      <c r="D247" s="46"/>
    </row>
    <row r="248" spans="2:4" x14ac:dyDescent="0.25">
      <c r="B248" s="46"/>
      <c r="C248" s="46"/>
      <c r="D248" s="46"/>
    </row>
    <row r="249" spans="2:4" x14ac:dyDescent="0.25">
      <c r="B249" s="46"/>
      <c r="C249" s="46"/>
      <c r="D249" s="46"/>
    </row>
    <row r="250" spans="2:4" x14ac:dyDescent="0.25">
      <c r="B250" s="46"/>
      <c r="C250" s="46"/>
      <c r="D250" s="46"/>
    </row>
    <row r="251" spans="2:4" x14ac:dyDescent="0.25">
      <c r="B251" s="46"/>
      <c r="C251" s="46"/>
      <c r="D251" s="46"/>
    </row>
    <row r="252" spans="2:4" x14ac:dyDescent="0.25">
      <c r="B252" s="46"/>
      <c r="C252" s="46"/>
      <c r="D252" s="46"/>
    </row>
    <row r="253" spans="2:4" x14ac:dyDescent="0.25">
      <c r="B253" s="46"/>
      <c r="C253" s="46"/>
      <c r="D253" s="46"/>
    </row>
    <row r="254" spans="2:4" x14ac:dyDescent="0.25">
      <c r="B254" s="46"/>
      <c r="C254" s="46"/>
      <c r="D254" s="46"/>
    </row>
    <row r="255" spans="2:4" x14ac:dyDescent="0.25">
      <c r="B255" s="46"/>
      <c r="C255" s="46"/>
      <c r="D255" s="46"/>
    </row>
    <row r="256" spans="2:4" x14ac:dyDescent="0.25">
      <c r="B256" s="46"/>
      <c r="C256" s="46"/>
      <c r="D256" s="46"/>
    </row>
    <row r="257" spans="2:4" x14ac:dyDescent="0.25">
      <c r="B257" s="46"/>
      <c r="C257" s="46"/>
      <c r="D257" s="46"/>
    </row>
    <row r="258" spans="2:4" x14ac:dyDescent="0.25">
      <c r="B258" s="46"/>
      <c r="C258" s="46"/>
      <c r="D258" s="46"/>
    </row>
    <row r="259" spans="2:4" x14ac:dyDescent="0.25">
      <c r="B259" s="46"/>
      <c r="C259" s="46"/>
      <c r="D259" s="46"/>
    </row>
    <row r="260" spans="2:4" x14ac:dyDescent="0.25">
      <c r="B260" s="46"/>
      <c r="C260" s="46"/>
      <c r="D260" s="46"/>
    </row>
    <row r="261" spans="2:4" x14ac:dyDescent="0.25">
      <c r="B261" s="46"/>
      <c r="C261" s="46"/>
      <c r="D261" s="46"/>
    </row>
    <row r="262" spans="2:4" x14ac:dyDescent="0.25">
      <c r="B262" s="46"/>
      <c r="C262" s="46"/>
      <c r="D262" s="46"/>
    </row>
    <row r="263" spans="2:4" x14ac:dyDescent="0.25">
      <c r="B263" s="46"/>
      <c r="C263" s="46"/>
      <c r="D263" s="46"/>
    </row>
    <row r="264" spans="2:4" x14ac:dyDescent="0.25">
      <c r="B264" s="46"/>
      <c r="C264" s="46"/>
      <c r="D264" s="46"/>
    </row>
    <row r="265" spans="2:4" x14ac:dyDescent="0.25">
      <c r="B265" s="46"/>
      <c r="C265" s="46"/>
      <c r="D265" s="46"/>
    </row>
    <row r="266" spans="2:4" x14ac:dyDescent="0.25">
      <c r="B266" s="46"/>
      <c r="C266" s="46"/>
      <c r="D266" s="46"/>
    </row>
    <row r="267" spans="2:4" x14ac:dyDescent="0.25">
      <c r="B267" s="46"/>
      <c r="C267" s="46"/>
      <c r="D267" s="46"/>
    </row>
    <row r="268" spans="2:4" x14ac:dyDescent="0.25">
      <c r="B268" s="46"/>
      <c r="C268" s="46"/>
      <c r="D268" s="46"/>
    </row>
    <row r="269" spans="2:4" x14ac:dyDescent="0.25">
      <c r="B269" s="46"/>
      <c r="C269" s="46"/>
      <c r="D269" s="46"/>
    </row>
    <row r="270" spans="2:4" x14ac:dyDescent="0.25">
      <c r="B270" s="46"/>
      <c r="C270" s="46"/>
      <c r="D270" s="46"/>
    </row>
    <row r="271" spans="2:4" x14ac:dyDescent="0.25">
      <c r="B271" s="46"/>
      <c r="C271" s="46"/>
      <c r="D271" s="46"/>
    </row>
    <row r="272" spans="2:4" x14ac:dyDescent="0.25">
      <c r="B272" s="46"/>
      <c r="C272" s="46"/>
      <c r="D272" s="46"/>
    </row>
    <row r="273" spans="2:4" x14ac:dyDescent="0.25">
      <c r="B273" s="46"/>
      <c r="C273" s="46"/>
      <c r="D273" s="46"/>
    </row>
    <row r="274" spans="2:4" x14ac:dyDescent="0.25">
      <c r="B274" s="46"/>
      <c r="C274" s="46"/>
      <c r="D274" s="46"/>
    </row>
    <row r="275" spans="2:4" x14ac:dyDescent="0.25">
      <c r="B275" s="46"/>
      <c r="C275" s="46"/>
      <c r="D275" s="46"/>
    </row>
    <row r="276" spans="2:4" x14ac:dyDescent="0.25">
      <c r="B276" s="46"/>
      <c r="C276" s="46"/>
      <c r="D276" s="46"/>
    </row>
    <row r="277" spans="2:4" x14ac:dyDescent="0.25">
      <c r="B277" s="46"/>
      <c r="C277" s="46"/>
      <c r="D277" s="46"/>
    </row>
    <row r="278" spans="2:4" x14ac:dyDescent="0.25">
      <c r="B278" s="46"/>
      <c r="C278" s="46"/>
      <c r="D278" s="46"/>
    </row>
    <row r="279" spans="2:4" x14ac:dyDescent="0.25">
      <c r="B279" s="46"/>
      <c r="C279" s="46"/>
      <c r="D279" s="46"/>
    </row>
    <row r="280" spans="2:4" x14ac:dyDescent="0.25">
      <c r="B280" s="46"/>
      <c r="C280" s="46"/>
      <c r="D280" s="46"/>
    </row>
    <row r="281" spans="2:4" x14ac:dyDescent="0.25">
      <c r="B281" s="46"/>
      <c r="C281" s="46"/>
      <c r="D281" s="46"/>
    </row>
    <row r="282" spans="2:4" x14ac:dyDescent="0.25">
      <c r="B282" s="46"/>
      <c r="C282" s="46"/>
      <c r="D282" s="46"/>
    </row>
    <row r="283" spans="2:4" x14ac:dyDescent="0.25">
      <c r="B283" s="46"/>
      <c r="C283" s="46"/>
      <c r="D283" s="46"/>
    </row>
    <row r="284" spans="2:4" x14ac:dyDescent="0.25">
      <c r="B284" s="46"/>
      <c r="C284" s="46"/>
      <c r="D284" s="46"/>
    </row>
    <row r="285" spans="2:4" x14ac:dyDescent="0.25">
      <c r="B285" s="46"/>
      <c r="C285" s="46"/>
      <c r="D285" s="46"/>
    </row>
    <row r="286" spans="2:4" x14ac:dyDescent="0.25">
      <c r="B286" s="46"/>
      <c r="C286" s="46"/>
      <c r="D286" s="46"/>
    </row>
    <row r="287" spans="2:4" x14ac:dyDescent="0.25">
      <c r="B287" s="46"/>
      <c r="C287" s="46"/>
      <c r="D287" s="46"/>
    </row>
    <row r="288" spans="2:4" x14ac:dyDescent="0.25">
      <c r="B288" s="46"/>
      <c r="C288" s="46"/>
      <c r="D288" s="46"/>
    </row>
  </sheetData>
  <mergeCells count="2">
    <mergeCell ref="A3:E3"/>
    <mergeCell ref="A7:E9"/>
  </mergeCells>
  <pageMargins left="0.17" right="0.17" top="0.17" bottom="0.17" header="0.17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0"/>
  <sheetViews>
    <sheetView topLeftCell="A280" workbookViewId="0">
      <selection activeCell="F292" sqref="F292"/>
    </sheetView>
  </sheetViews>
  <sheetFormatPr defaultRowHeight="15" x14ac:dyDescent="0.25"/>
  <cols>
    <col min="1" max="1" width="35.42578125" customWidth="1"/>
    <col min="2" max="3" width="3.7109375" customWidth="1"/>
    <col min="4" max="4" width="8.7109375" customWidth="1"/>
    <col min="5" max="5" width="4.7109375" customWidth="1"/>
    <col min="6" max="6" width="11.42578125" customWidth="1"/>
    <col min="7" max="7" width="12.85546875" customWidth="1"/>
    <col min="8" max="8" width="12" customWidth="1"/>
  </cols>
  <sheetData>
    <row r="2" spans="1:8" x14ac:dyDescent="0.25">
      <c r="D2" s="48"/>
      <c r="E2" s="48"/>
      <c r="F2" s="48"/>
      <c r="G2" s="48"/>
      <c r="H2" s="184" t="s">
        <v>110</v>
      </c>
    </row>
    <row r="3" spans="1:8" x14ac:dyDescent="0.25">
      <c r="B3" s="400" t="s">
        <v>399</v>
      </c>
      <c r="C3" s="400"/>
      <c r="D3" s="400"/>
      <c r="E3" s="400"/>
      <c r="F3" s="400"/>
      <c r="G3" s="400"/>
      <c r="H3" s="400"/>
    </row>
    <row r="4" spans="1:8" x14ac:dyDescent="0.25">
      <c r="A4" s="400" t="s">
        <v>400</v>
      </c>
      <c r="B4" s="400"/>
      <c r="C4" s="400"/>
      <c r="D4" s="400"/>
      <c r="E4" s="400"/>
      <c r="F4" s="400"/>
      <c r="G4" s="400"/>
      <c r="H4" s="400"/>
    </row>
    <row r="5" spans="1:8" x14ac:dyDescent="0.25">
      <c r="A5" s="400" t="s">
        <v>1</v>
      </c>
      <c r="B5" s="400"/>
      <c r="C5" s="400"/>
      <c r="D5" s="400"/>
      <c r="E5" s="400"/>
      <c r="F5" s="400"/>
      <c r="G5" s="400"/>
      <c r="H5" s="400"/>
    </row>
    <row r="7" spans="1:8" ht="39" customHeight="1" x14ac:dyDescent="0.25">
      <c r="A7" s="376" t="s">
        <v>445</v>
      </c>
      <c r="B7" s="375"/>
      <c r="C7" s="375"/>
      <c r="D7" s="375"/>
      <c r="E7" s="375"/>
      <c r="F7" s="375"/>
      <c r="G7" s="375"/>
      <c r="H7" s="375"/>
    </row>
    <row r="8" spans="1:8" x14ac:dyDescent="0.25">
      <c r="H8" s="49" t="s">
        <v>111</v>
      </c>
    </row>
    <row r="9" spans="1:8" ht="15" customHeight="1" x14ac:dyDescent="0.25">
      <c r="A9" s="398" t="s">
        <v>112</v>
      </c>
      <c r="B9" s="398" t="s">
        <v>113</v>
      </c>
      <c r="C9" s="398" t="s">
        <v>114</v>
      </c>
      <c r="D9" s="398" t="s">
        <v>115</v>
      </c>
      <c r="E9" s="398" t="s">
        <v>116</v>
      </c>
      <c r="F9" s="398" t="s">
        <v>117</v>
      </c>
      <c r="G9" s="398" t="s">
        <v>395</v>
      </c>
      <c r="H9" s="398" t="s">
        <v>396</v>
      </c>
    </row>
    <row r="10" spans="1:8" x14ac:dyDescent="0.25">
      <c r="A10" s="399"/>
      <c r="B10" s="399"/>
      <c r="C10" s="399"/>
      <c r="D10" s="399"/>
      <c r="E10" s="399"/>
      <c r="F10" s="399"/>
      <c r="G10" s="399"/>
      <c r="H10" s="399"/>
    </row>
    <row r="11" spans="1:8" x14ac:dyDescent="0.25">
      <c r="A11" s="147" t="s">
        <v>118</v>
      </c>
      <c r="B11" s="50"/>
      <c r="C11" s="50"/>
      <c r="D11" s="50"/>
      <c r="E11" s="50"/>
      <c r="F11" s="154">
        <f>F12+F75</f>
        <v>375402.38</v>
      </c>
      <c r="G11" s="154">
        <f>G12+G75</f>
        <v>375345.1</v>
      </c>
      <c r="H11" s="169">
        <f>G11*100/F11</f>
        <v>99.984741705686574</v>
      </c>
    </row>
    <row r="12" spans="1:8" x14ac:dyDescent="0.25">
      <c r="A12" s="51" t="s">
        <v>119</v>
      </c>
      <c r="B12" s="51"/>
      <c r="C12" s="51"/>
      <c r="D12" s="51"/>
      <c r="E12" s="51"/>
      <c r="F12" s="52">
        <f>F13+F18+++F25+F29+F61+F71</f>
        <v>260176.1</v>
      </c>
      <c r="G12" s="52">
        <f>G13+G18+++G25+G29+G61+G71</f>
        <v>260172.99999999997</v>
      </c>
      <c r="H12" s="172">
        <f t="shared" ref="H12:H71" si="0">G12*100/F12</f>
        <v>99.998808499320248</v>
      </c>
    </row>
    <row r="13" spans="1:8" x14ac:dyDescent="0.25">
      <c r="A13" s="53" t="s">
        <v>120</v>
      </c>
      <c r="B13" s="54" t="s">
        <v>121</v>
      </c>
      <c r="C13" s="54">
        <v>10</v>
      </c>
      <c r="D13" s="54"/>
      <c r="E13" s="54"/>
      <c r="F13" s="55">
        <f>F14</f>
        <v>405.4</v>
      </c>
      <c r="G13" s="55">
        <f>G14</f>
        <v>405.1</v>
      </c>
      <c r="H13" s="170">
        <f t="shared" si="0"/>
        <v>99.92599901332018</v>
      </c>
    </row>
    <row r="14" spans="1:8" ht="33.75" x14ac:dyDescent="0.25">
      <c r="A14" s="56" t="s">
        <v>122</v>
      </c>
      <c r="B14" s="57" t="s">
        <v>121</v>
      </c>
      <c r="C14" s="57">
        <v>10</v>
      </c>
      <c r="D14" s="57" t="s">
        <v>123</v>
      </c>
      <c r="E14" s="57"/>
      <c r="F14" s="58">
        <v>405.4</v>
      </c>
      <c r="G14" s="58">
        <v>405.1</v>
      </c>
      <c r="H14" s="171">
        <f t="shared" si="0"/>
        <v>99.92599901332018</v>
      </c>
    </row>
    <row r="15" spans="1:8" ht="22.5" x14ac:dyDescent="0.25">
      <c r="A15" s="56" t="s">
        <v>124</v>
      </c>
      <c r="B15" s="57" t="s">
        <v>121</v>
      </c>
      <c r="C15" s="57">
        <v>10</v>
      </c>
      <c r="D15" s="57" t="s">
        <v>123</v>
      </c>
      <c r="E15" s="57">
        <v>200</v>
      </c>
      <c r="F15" s="58">
        <v>405.4</v>
      </c>
      <c r="G15" s="58">
        <v>405.1</v>
      </c>
      <c r="H15" s="171">
        <f t="shared" si="0"/>
        <v>99.92599901332018</v>
      </c>
    </row>
    <row r="16" spans="1:8" ht="22.5" x14ac:dyDescent="0.25">
      <c r="A16" s="56" t="s">
        <v>125</v>
      </c>
      <c r="B16" s="57" t="s">
        <v>121</v>
      </c>
      <c r="C16" s="57">
        <v>10</v>
      </c>
      <c r="D16" s="57" t="s">
        <v>123</v>
      </c>
      <c r="E16" s="57">
        <v>240</v>
      </c>
      <c r="F16" s="58">
        <v>405.4</v>
      </c>
      <c r="G16" s="58">
        <v>405.1</v>
      </c>
      <c r="H16" s="171">
        <f t="shared" si="0"/>
        <v>99.92599901332018</v>
      </c>
    </row>
    <row r="17" spans="1:8" ht="22.5" x14ac:dyDescent="0.25">
      <c r="A17" s="56" t="s">
        <v>126</v>
      </c>
      <c r="B17" s="57" t="s">
        <v>121</v>
      </c>
      <c r="C17" s="57">
        <v>10</v>
      </c>
      <c r="D17" s="57" t="s">
        <v>123</v>
      </c>
      <c r="E17" s="57">
        <v>244</v>
      </c>
      <c r="F17" s="58">
        <v>405.4</v>
      </c>
      <c r="G17" s="58">
        <v>405.1</v>
      </c>
      <c r="H17" s="171">
        <f t="shared" si="0"/>
        <v>99.92599901332018</v>
      </c>
    </row>
    <row r="18" spans="1:8" ht="21" x14ac:dyDescent="0.25">
      <c r="A18" s="53" t="s">
        <v>127</v>
      </c>
      <c r="B18" s="54" t="s">
        <v>128</v>
      </c>
      <c r="C18" s="149" t="s">
        <v>132</v>
      </c>
      <c r="D18" s="54" t="s">
        <v>130</v>
      </c>
      <c r="E18" s="54" t="s">
        <v>131</v>
      </c>
      <c r="F18" s="55">
        <f>F19</f>
        <v>2224.6999999999998</v>
      </c>
      <c r="G18" s="55">
        <f t="shared" ref="G18:H18" si="1">G19</f>
        <v>2224.64</v>
      </c>
      <c r="H18" s="173">
        <f t="shared" si="1"/>
        <v>99.997303007147039</v>
      </c>
    </row>
    <row r="19" spans="1:8" ht="45" x14ac:dyDescent="0.25">
      <c r="A19" s="56" t="s">
        <v>133</v>
      </c>
      <c r="B19" s="57" t="s">
        <v>128</v>
      </c>
      <c r="C19" s="57" t="s">
        <v>132</v>
      </c>
      <c r="D19" s="57" t="s">
        <v>134</v>
      </c>
      <c r="E19" s="57"/>
      <c r="F19" s="58">
        <f>F20+F23</f>
        <v>2224.6999999999998</v>
      </c>
      <c r="G19" s="58">
        <f>G20+G23</f>
        <v>2224.64</v>
      </c>
      <c r="H19" s="171">
        <f t="shared" si="0"/>
        <v>99.997303007147039</v>
      </c>
    </row>
    <row r="20" spans="1:8" ht="22.5" x14ac:dyDescent="0.25">
      <c r="A20" s="56" t="s">
        <v>124</v>
      </c>
      <c r="B20" s="57" t="s">
        <v>128</v>
      </c>
      <c r="C20" s="57" t="s">
        <v>132</v>
      </c>
      <c r="D20" s="57" t="s">
        <v>134</v>
      </c>
      <c r="E20" s="57">
        <v>200</v>
      </c>
      <c r="F20" s="58">
        <v>525.1</v>
      </c>
      <c r="G20" s="58">
        <v>525.1</v>
      </c>
      <c r="H20" s="171">
        <f t="shared" si="0"/>
        <v>100</v>
      </c>
    </row>
    <row r="21" spans="1:8" ht="22.5" x14ac:dyDescent="0.25">
      <c r="A21" s="56" t="s">
        <v>125</v>
      </c>
      <c r="B21" s="57" t="s">
        <v>128</v>
      </c>
      <c r="C21" s="57" t="s">
        <v>132</v>
      </c>
      <c r="D21" s="57" t="s">
        <v>134</v>
      </c>
      <c r="E21" s="57">
        <v>240</v>
      </c>
      <c r="F21" s="58">
        <v>525.1</v>
      </c>
      <c r="G21" s="58">
        <v>525.1</v>
      </c>
      <c r="H21" s="171">
        <f t="shared" si="0"/>
        <v>100</v>
      </c>
    </row>
    <row r="22" spans="1:8" ht="22.5" x14ac:dyDescent="0.25">
      <c r="A22" s="56" t="s">
        <v>126</v>
      </c>
      <c r="B22" s="57" t="s">
        <v>128</v>
      </c>
      <c r="C22" s="57" t="s">
        <v>132</v>
      </c>
      <c r="D22" s="57" t="s">
        <v>134</v>
      </c>
      <c r="E22" s="57">
        <v>244</v>
      </c>
      <c r="F22" s="58">
        <v>525.1</v>
      </c>
      <c r="G22" s="58">
        <v>525.1</v>
      </c>
      <c r="H22" s="171">
        <f t="shared" si="0"/>
        <v>100</v>
      </c>
    </row>
    <row r="23" spans="1:8" ht="22.5" x14ac:dyDescent="0.25">
      <c r="A23" s="56" t="s">
        <v>135</v>
      </c>
      <c r="B23" s="57" t="s">
        <v>128</v>
      </c>
      <c r="C23" s="57" t="s">
        <v>132</v>
      </c>
      <c r="D23" s="57" t="s">
        <v>134</v>
      </c>
      <c r="E23" s="57">
        <v>300</v>
      </c>
      <c r="F23" s="58">
        <v>1699.6</v>
      </c>
      <c r="G23" s="58">
        <v>1699.54</v>
      </c>
      <c r="H23" s="171">
        <f t="shared" si="0"/>
        <v>99.99646975759002</v>
      </c>
    </row>
    <row r="24" spans="1:8" x14ac:dyDescent="0.25">
      <c r="A24" s="56" t="s">
        <v>136</v>
      </c>
      <c r="B24" s="57" t="s">
        <v>128</v>
      </c>
      <c r="C24" s="57" t="s">
        <v>132</v>
      </c>
      <c r="D24" s="57" t="s">
        <v>134</v>
      </c>
      <c r="E24" s="57">
        <v>360</v>
      </c>
      <c r="F24" s="58">
        <v>1699.6</v>
      </c>
      <c r="G24" s="58">
        <v>1699.54</v>
      </c>
      <c r="H24" s="171">
        <f t="shared" si="0"/>
        <v>99.99646975759002</v>
      </c>
    </row>
    <row r="25" spans="1:8" ht="42" x14ac:dyDescent="0.25">
      <c r="A25" s="53" t="s">
        <v>138</v>
      </c>
      <c r="B25" s="54" t="s">
        <v>139</v>
      </c>
      <c r="C25" s="54" t="s">
        <v>140</v>
      </c>
      <c r="D25" s="54" t="s">
        <v>141</v>
      </c>
      <c r="E25" s="54"/>
      <c r="F25" s="55">
        <v>339</v>
      </c>
      <c r="G25" s="55">
        <v>337.8</v>
      </c>
      <c r="H25" s="170">
        <f t="shared" si="0"/>
        <v>99.646017699115049</v>
      </c>
    </row>
    <row r="26" spans="1:8" ht="22.5" x14ac:dyDescent="0.25">
      <c r="A26" s="56" t="s">
        <v>124</v>
      </c>
      <c r="B26" s="57" t="s">
        <v>139</v>
      </c>
      <c r="C26" s="57" t="s">
        <v>140</v>
      </c>
      <c r="D26" s="57" t="s">
        <v>141</v>
      </c>
      <c r="E26" s="57">
        <v>200</v>
      </c>
      <c r="F26" s="58">
        <v>339</v>
      </c>
      <c r="G26" s="58">
        <v>337.8</v>
      </c>
      <c r="H26" s="171">
        <f t="shared" si="0"/>
        <v>99.646017699115049</v>
      </c>
    </row>
    <row r="27" spans="1:8" ht="22.5" x14ac:dyDescent="0.25">
      <c r="A27" s="56" t="s">
        <v>125</v>
      </c>
      <c r="B27" s="57" t="s">
        <v>139</v>
      </c>
      <c r="C27" s="57" t="s">
        <v>140</v>
      </c>
      <c r="D27" s="57" t="s">
        <v>141</v>
      </c>
      <c r="E27" s="57">
        <v>240</v>
      </c>
      <c r="F27" s="58">
        <v>339</v>
      </c>
      <c r="G27" s="58">
        <v>337.8</v>
      </c>
      <c r="H27" s="171">
        <f t="shared" si="0"/>
        <v>99.646017699115049</v>
      </c>
    </row>
    <row r="28" spans="1:8" ht="22.5" x14ac:dyDescent="0.25">
      <c r="A28" s="56" t="s">
        <v>126</v>
      </c>
      <c r="B28" s="57" t="s">
        <v>139</v>
      </c>
      <c r="C28" s="57" t="s">
        <v>140</v>
      </c>
      <c r="D28" s="57" t="s">
        <v>141</v>
      </c>
      <c r="E28" s="57">
        <v>244</v>
      </c>
      <c r="F28" s="58">
        <v>339</v>
      </c>
      <c r="G28" s="58">
        <v>337.8</v>
      </c>
      <c r="H28" s="171">
        <f t="shared" si="0"/>
        <v>99.646017699115049</v>
      </c>
    </row>
    <row r="29" spans="1:8" ht="31.5" x14ac:dyDescent="0.25">
      <c r="A29" s="150" t="s">
        <v>142</v>
      </c>
      <c r="B29" s="151" t="s">
        <v>143</v>
      </c>
      <c r="C29" s="54" t="s">
        <v>129</v>
      </c>
      <c r="D29" s="54" t="s">
        <v>437</v>
      </c>
      <c r="E29" s="54"/>
      <c r="F29" s="190">
        <f>F30+F36+F55</f>
        <v>237357.3</v>
      </c>
      <c r="G29" s="190">
        <f>G30+G36+G55</f>
        <v>237356.69999999995</v>
      </c>
      <c r="H29" s="170">
        <f t="shared" si="0"/>
        <v>99.999747216538097</v>
      </c>
    </row>
    <row r="30" spans="1:8" x14ac:dyDescent="0.25">
      <c r="A30" s="56" t="s">
        <v>144</v>
      </c>
      <c r="B30" s="57" t="s">
        <v>143</v>
      </c>
      <c r="C30" s="57" t="s">
        <v>145</v>
      </c>
      <c r="D30" s="57" t="s">
        <v>422</v>
      </c>
      <c r="E30" s="151"/>
      <c r="F30" s="58">
        <f>F31</f>
        <v>66275.8</v>
      </c>
      <c r="G30" s="58">
        <f>G31</f>
        <v>66275.8</v>
      </c>
      <c r="H30" s="171">
        <f t="shared" si="0"/>
        <v>100</v>
      </c>
    </row>
    <row r="31" spans="1:8" ht="45" x14ac:dyDescent="0.25">
      <c r="A31" s="56" t="s">
        <v>146</v>
      </c>
      <c r="B31" s="57" t="s">
        <v>143</v>
      </c>
      <c r="C31" s="57" t="s">
        <v>145</v>
      </c>
      <c r="D31" s="57" t="s">
        <v>422</v>
      </c>
      <c r="E31" s="57" t="s">
        <v>147</v>
      </c>
      <c r="F31" s="58">
        <f>F32+F34</f>
        <v>66275.8</v>
      </c>
      <c r="G31" s="58">
        <f>G32+G34</f>
        <v>66275.8</v>
      </c>
      <c r="H31" s="171">
        <f t="shared" si="0"/>
        <v>100</v>
      </c>
    </row>
    <row r="32" spans="1:8" x14ac:dyDescent="0.25">
      <c r="A32" s="56" t="s">
        <v>148</v>
      </c>
      <c r="B32" s="57" t="s">
        <v>143</v>
      </c>
      <c r="C32" s="57" t="s">
        <v>145</v>
      </c>
      <c r="D32" s="57" t="s">
        <v>422</v>
      </c>
      <c r="E32" s="57" t="s">
        <v>149</v>
      </c>
      <c r="F32" s="58">
        <v>53963.8</v>
      </c>
      <c r="G32" s="58">
        <v>53963.8</v>
      </c>
      <c r="H32" s="171">
        <f t="shared" si="0"/>
        <v>100</v>
      </c>
    </row>
    <row r="33" spans="1:8" ht="56.25" x14ac:dyDescent="0.25">
      <c r="A33" s="56" t="s">
        <v>150</v>
      </c>
      <c r="B33" s="57" t="s">
        <v>143</v>
      </c>
      <c r="C33" s="57" t="s">
        <v>145</v>
      </c>
      <c r="D33" s="57" t="s">
        <v>422</v>
      </c>
      <c r="E33" s="57" t="s">
        <v>151</v>
      </c>
      <c r="F33" s="58">
        <v>53963.8</v>
      </c>
      <c r="G33" s="58">
        <v>53963.8</v>
      </c>
      <c r="H33" s="171">
        <f t="shared" si="0"/>
        <v>100</v>
      </c>
    </row>
    <row r="34" spans="1:8" x14ac:dyDescent="0.25">
      <c r="A34" s="56" t="s">
        <v>152</v>
      </c>
      <c r="B34" s="57" t="s">
        <v>143</v>
      </c>
      <c r="C34" s="57" t="s">
        <v>145</v>
      </c>
      <c r="D34" s="57" t="s">
        <v>422</v>
      </c>
      <c r="E34" s="57" t="s">
        <v>153</v>
      </c>
      <c r="F34" s="58">
        <v>12312</v>
      </c>
      <c r="G34" s="58">
        <v>12312</v>
      </c>
      <c r="H34" s="171">
        <f t="shared" si="0"/>
        <v>100</v>
      </c>
    </row>
    <row r="35" spans="1:8" ht="56.25" x14ac:dyDescent="0.25">
      <c r="A35" s="56" t="s">
        <v>154</v>
      </c>
      <c r="B35" s="57" t="s">
        <v>143</v>
      </c>
      <c r="C35" s="57" t="s">
        <v>145</v>
      </c>
      <c r="D35" s="57" t="s">
        <v>422</v>
      </c>
      <c r="E35" s="57" t="s">
        <v>155</v>
      </c>
      <c r="F35" s="58">
        <v>12312</v>
      </c>
      <c r="G35" s="58">
        <v>12312</v>
      </c>
      <c r="H35" s="171">
        <f t="shared" si="0"/>
        <v>100</v>
      </c>
    </row>
    <row r="36" spans="1:8" x14ac:dyDescent="0.25">
      <c r="A36" s="56" t="s">
        <v>156</v>
      </c>
      <c r="B36" s="57" t="s">
        <v>143</v>
      </c>
      <c r="C36" s="57" t="s">
        <v>157</v>
      </c>
      <c r="D36" s="57" t="s">
        <v>423</v>
      </c>
      <c r="E36" s="151" t="s">
        <v>131</v>
      </c>
      <c r="F36" s="58">
        <f>F37+F42+F47+F51+F53</f>
        <v>168283.3</v>
      </c>
      <c r="G36" s="58">
        <f>G37+G42+G47+G51+G53</f>
        <v>168282.69999999995</v>
      </c>
      <c r="H36" s="171">
        <f t="shared" si="0"/>
        <v>99.999643458382366</v>
      </c>
    </row>
    <row r="37" spans="1:8" ht="22.5" x14ac:dyDescent="0.25">
      <c r="A37" s="56" t="s">
        <v>158</v>
      </c>
      <c r="B37" s="57" t="s">
        <v>143</v>
      </c>
      <c r="C37" s="57" t="s">
        <v>157</v>
      </c>
      <c r="D37" s="57" t="s">
        <v>424</v>
      </c>
      <c r="E37" s="57" t="s">
        <v>131</v>
      </c>
      <c r="F37" s="58">
        <v>152482.1</v>
      </c>
      <c r="G37" s="58">
        <v>152481.79999999999</v>
      </c>
      <c r="H37" s="171">
        <f t="shared" si="0"/>
        <v>99.999803255595225</v>
      </c>
    </row>
    <row r="38" spans="1:8" ht="22.5" x14ac:dyDescent="0.25">
      <c r="A38" s="56" t="s">
        <v>159</v>
      </c>
      <c r="B38" s="57" t="s">
        <v>143</v>
      </c>
      <c r="C38" s="57" t="s">
        <v>157</v>
      </c>
      <c r="D38" s="57" t="s">
        <v>424</v>
      </c>
      <c r="E38" s="57" t="s">
        <v>131</v>
      </c>
      <c r="F38" s="58">
        <v>152482.1</v>
      </c>
      <c r="G38" s="58">
        <v>152481.79999999999</v>
      </c>
      <c r="H38" s="171">
        <f t="shared" si="0"/>
        <v>99.999803255595225</v>
      </c>
    </row>
    <row r="39" spans="1:8" ht="45" x14ac:dyDescent="0.25">
      <c r="A39" s="56" t="s">
        <v>146</v>
      </c>
      <c r="B39" s="57" t="s">
        <v>143</v>
      </c>
      <c r="C39" s="57" t="s">
        <v>157</v>
      </c>
      <c r="D39" s="57" t="s">
        <v>424</v>
      </c>
      <c r="E39" s="57" t="s">
        <v>147</v>
      </c>
      <c r="F39" s="58">
        <v>152482.1</v>
      </c>
      <c r="G39" s="58">
        <v>152481.79999999999</v>
      </c>
      <c r="H39" s="171">
        <f t="shared" si="0"/>
        <v>99.999803255595225</v>
      </c>
    </row>
    <row r="40" spans="1:8" x14ac:dyDescent="0.25">
      <c r="A40" s="56" t="s">
        <v>148</v>
      </c>
      <c r="B40" s="57" t="s">
        <v>143</v>
      </c>
      <c r="C40" s="57" t="s">
        <v>157</v>
      </c>
      <c r="D40" s="57" t="s">
        <v>424</v>
      </c>
      <c r="E40" s="57" t="s">
        <v>149</v>
      </c>
      <c r="F40" s="58">
        <v>152482.1</v>
      </c>
      <c r="G40" s="58">
        <v>152481.79999999999</v>
      </c>
      <c r="H40" s="171">
        <f t="shared" si="0"/>
        <v>99.999803255595225</v>
      </c>
    </row>
    <row r="41" spans="1:8" ht="56.25" x14ac:dyDescent="0.25">
      <c r="A41" s="56" t="s">
        <v>150</v>
      </c>
      <c r="B41" s="57" t="s">
        <v>143</v>
      </c>
      <c r="C41" s="57" t="s">
        <v>157</v>
      </c>
      <c r="D41" s="57" t="s">
        <v>424</v>
      </c>
      <c r="E41" s="57" t="s">
        <v>151</v>
      </c>
      <c r="F41" s="58">
        <v>152482.1</v>
      </c>
      <c r="G41" s="58">
        <v>152481.79999999999</v>
      </c>
      <c r="H41" s="171">
        <f t="shared" si="0"/>
        <v>99.999803255595225</v>
      </c>
    </row>
    <row r="42" spans="1:8" ht="22.5" x14ac:dyDescent="0.25">
      <c r="A42" s="56" t="s">
        <v>160</v>
      </c>
      <c r="B42" s="57" t="s">
        <v>143</v>
      </c>
      <c r="C42" s="57" t="s">
        <v>157</v>
      </c>
      <c r="D42" s="57" t="s">
        <v>161</v>
      </c>
      <c r="E42" s="54" t="s">
        <v>131</v>
      </c>
      <c r="F42" s="58">
        <v>14585.6</v>
      </c>
      <c r="G42" s="58">
        <v>14585.3</v>
      </c>
      <c r="H42" s="171">
        <f t="shared" si="0"/>
        <v>99.997943176831939</v>
      </c>
    </row>
    <row r="43" spans="1:8" ht="22.5" x14ac:dyDescent="0.25">
      <c r="A43" s="56" t="s">
        <v>159</v>
      </c>
      <c r="B43" s="57" t="s">
        <v>143</v>
      </c>
      <c r="C43" s="57" t="s">
        <v>157</v>
      </c>
      <c r="D43" s="57" t="s">
        <v>161</v>
      </c>
      <c r="E43" s="57" t="s">
        <v>131</v>
      </c>
      <c r="F43" s="58">
        <v>14585.6</v>
      </c>
      <c r="G43" s="58">
        <v>14585.3</v>
      </c>
      <c r="H43" s="171">
        <f t="shared" si="0"/>
        <v>99.997943176831939</v>
      </c>
    </row>
    <row r="44" spans="1:8" ht="45" x14ac:dyDescent="0.25">
      <c r="A44" s="56" t="s">
        <v>146</v>
      </c>
      <c r="B44" s="57" t="s">
        <v>143</v>
      </c>
      <c r="C44" s="57" t="s">
        <v>157</v>
      </c>
      <c r="D44" s="57" t="s">
        <v>161</v>
      </c>
      <c r="E44" s="57" t="s">
        <v>147</v>
      </c>
      <c r="F44" s="58">
        <v>14585.6</v>
      </c>
      <c r="G44" s="58">
        <v>14585.3</v>
      </c>
      <c r="H44" s="171">
        <f t="shared" si="0"/>
        <v>99.997943176831939</v>
      </c>
    </row>
    <row r="45" spans="1:8" x14ac:dyDescent="0.25">
      <c r="A45" s="56" t="s">
        <v>148</v>
      </c>
      <c r="B45" s="57" t="s">
        <v>143</v>
      </c>
      <c r="C45" s="57" t="s">
        <v>157</v>
      </c>
      <c r="D45" s="57" t="s">
        <v>161</v>
      </c>
      <c r="E45" s="57" t="s">
        <v>149</v>
      </c>
      <c r="F45" s="58">
        <v>14585.6</v>
      </c>
      <c r="G45" s="58">
        <v>14585.3</v>
      </c>
      <c r="H45" s="171">
        <f t="shared" si="0"/>
        <v>99.997943176831939</v>
      </c>
    </row>
    <row r="46" spans="1:8" ht="56.25" x14ac:dyDescent="0.25">
      <c r="A46" s="56" t="s">
        <v>150</v>
      </c>
      <c r="B46" s="57" t="s">
        <v>143</v>
      </c>
      <c r="C46" s="57" t="s">
        <v>157</v>
      </c>
      <c r="D46" s="57" t="s">
        <v>161</v>
      </c>
      <c r="E46" s="57" t="s">
        <v>151</v>
      </c>
      <c r="F46" s="58">
        <v>14585.6</v>
      </c>
      <c r="G46" s="58">
        <v>14585.3</v>
      </c>
      <c r="H46" s="171">
        <f t="shared" si="0"/>
        <v>99.997943176831939</v>
      </c>
    </row>
    <row r="47" spans="1:8" ht="45" x14ac:dyDescent="0.25">
      <c r="A47" s="56" t="s">
        <v>417</v>
      </c>
      <c r="B47" s="57" t="s">
        <v>143</v>
      </c>
      <c r="C47" s="57" t="s">
        <v>157</v>
      </c>
      <c r="D47" s="57" t="s">
        <v>416</v>
      </c>
      <c r="E47" s="57"/>
      <c r="F47" s="58">
        <v>797.3</v>
      </c>
      <c r="G47" s="58">
        <v>797.3</v>
      </c>
      <c r="H47" s="171">
        <f t="shared" si="0"/>
        <v>100</v>
      </c>
    </row>
    <row r="48" spans="1:8" ht="45" x14ac:dyDescent="0.25">
      <c r="A48" s="56" t="s">
        <v>146</v>
      </c>
      <c r="B48" s="57" t="s">
        <v>143</v>
      </c>
      <c r="C48" s="57" t="s">
        <v>157</v>
      </c>
      <c r="D48" s="57" t="s">
        <v>416</v>
      </c>
      <c r="E48" s="57" t="s">
        <v>147</v>
      </c>
      <c r="F48" s="58">
        <v>797.3</v>
      </c>
      <c r="G48" s="58">
        <v>797.3</v>
      </c>
      <c r="H48" s="171">
        <f t="shared" si="0"/>
        <v>100</v>
      </c>
    </row>
    <row r="49" spans="1:8" x14ac:dyDescent="0.25">
      <c r="A49" s="56" t="s">
        <v>148</v>
      </c>
      <c r="B49" s="57" t="s">
        <v>143</v>
      </c>
      <c r="C49" s="57" t="s">
        <v>157</v>
      </c>
      <c r="D49" s="57" t="s">
        <v>416</v>
      </c>
      <c r="E49" s="57" t="s">
        <v>149</v>
      </c>
      <c r="F49" s="58">
        <v>797.3</v>
      </c>
      <c r="G49" s="58">
        <v>797.3</v>
      </c>
      <c r="H49" s="171">
        <f t="shared" si="0"/>
        <v>100</v>
      </c>
    </row>
    <row r="50" spans="1:8" ht="56.25" x14ac:dyDescent="0.25">
      <c r="A50" s="56" t="s">
        <v>150</v>
      </c>
      <c r="B50" s="57" t="s">
        <v>143</v>
      </c>
      <c r="C50" s="57" t="s">
        <v>157</v>
      </c>
      <c r="D50" s="57" t="s">
        <v>416</v>
      </c>
      <c r="E50" s="57" t="s">
        <v>151</v>
      </c>
      <c r="F50" s="58">
        <v>797.3</v>
      </c>
      <c r="G50" s="58">
        <v>797.3</v>
      </c>
      <c r="H50" s="171">
        <f t="shared" si="0"/>
        <v>100</v>
      </c>
    </row>
    <row r="51" spans="1:8" ht="33.75" x14ac:dyDescent="0.25">
      <c r="A51" s="56" t="s">
        <v>440</v>
      </c>
      <c r="B51" s="57" t="s">
        <v>143</v>
      </c>
      <c r="C51" s="57" t="s">
        <v>157</v>
      </c>
      <c r="D51" s="57" t="s">
        <v>441</v>
      </c>
      <c r="E51" s="57"/>
      <c r="F51" s="58">
        <v>353.9</v>
      </c>
      <c r="G51" s="58">
        <v>353.9</v>
      </c>
      <c r="H51" s="58">
        <v>353.9</v>
      </c>
    </row>
    <row r="52" spans="1:8" ht="45" x14ac:dyDescent="0.25">
      <c r="A52" s="56" t="s">
        <v>146</v>
      </c>
      <c r="B52" s="57" t="s">
        <v>143</v>
      </c>
      <c r="C52" s="57" t="s">
        <v>157</v>
      </c>
      <c r="D52" s="57" t="s">
        <v>441</v>
      </c>
      <c r="E52" s="57" t="s">
        <v>147</v>
      </c>
      <c r="F52" s="58">
        <v>353.9</v>
      </c>
      <c r="G52" s="58">
        <v>353.9</v>
      </c>
      <c r="H52" s="58">
        <v>353.9</v>
      </c>
    </row>
    <row r="53" spans="1:8" ht="33.75" x14ac:dyDescent="0.25">
      <c r="A53" s="56" t="s">
        <v>440</v>
      </c>
      <c r="B53" s="57" t="s">
        <v>143</v>
      </c>
      <c r="C53" s="57" t="s">
        <v>157</v>
      </c>
      <c r="D53" s="57" t="s">
        <v>442</v>
      </c>
      <c r="E53" s="57" t="s">
        <v>147</v>
      </c>
      <c r="F53" s="58">
        <v>64.400000000000006</v>
      </c>
      <c r="G53" s="58">
        <v>64.400000000000006</v>
      </c>
      <c r="H53" s="58">
        <v>64.400000000000006</v>
      </c>
    </row>
    <row r="54" spans="1:8" ht="45" x14ac:dyDescent="0.25">
      <c r="A54" s="56" t="s">
        <v>146</v>
      </c>
      <c r="B54" s="57" t="s">
        <v>143</v>
      </c>
      <c r="C54" s="57" t="s">
        <v>157</v>
      </c>
      <c r="D54" s="57" t="s">
        <v>442</v>
      </c>
      <c r="E54" s="57">
        <v>611</v>
      </c>
      <c r="F54" s="58">
        <v>64.400000000000006</v>
      </c>
      <c r="G54" s="58">
        <v>64.400000000000006</v>
      </c>
      <c r="H54" s="58">
        <v>64.400000000000006</v>
      </c>
    </row>
    <row r="55" spans="1:8" x14ac:dyDescent="0.25">
      <c r="A55" s="56" t="s">
        <v>162</v>
      </c>
      <c r="B55" s="57" t="s">
        <v>143</v>
      </c>
      <c r="C55" s="57" t="s">
        <v>143</v>
      </c>
      <c r="D55" s="57" t="s">
        <v>163</v>
      </c>
      <c r="E55" s="151" t="s">
        <v>131</v>
      </c>
      <c r="F55" s="58">
        <v>2798.2</v>
      </c>
      <c r="G55" s="58">
        <v>2798.2</v>
      </c>
      <c r="H55" s="171">
        <f t="shared" si="0"/>
        <v>100</v>
      </c>
    </row>
    <row r="56" spans="1:8" ht="22.5" x14ac:dyDescent="0.25">
      <c r="A56" s="56" t="s">
        <v>164</v>
      </c>
      <c r="B56" s="57" t="s">
        <v>143</v>
      </c>
      <c r="C56" s="57" t="s">
        <v>143</v>
      </c>
      <c r="D56" s="57" t="s">
        <v>425</v>
      </c>
      <c r="E56" s="57" t="s">
        <v>131</v>
      </c>
      <c r="F56" s="58">
        <v>2798.2</v>
      </c>
      <c r="G56" s="58">
        <v>2798.2</v>
      </c>
      <c r="H56" s="171">
        <f t="shared" si="0"/>
        <v>100</v>
      </c>
    </row>
    <row r="57" spans="1:8" x14ac:dyDescent="0.25">
      <c r="A57" s="56" t="s">
        <v>165</v>
      </c>
      <c r="B57" s="57" t="s">
        <v>143</v>
      </c>
      <c r="C57" s="57" t="s">
        <v>143</v>
      </c>
      <c r="D57" s="57" t="s">
        <v>425</v>
      </c>
      <c r="E57" s="57" t="s">
        <v>131</v>
      </c>
      <c r="F57" s="58">
        <v>2798.2</v>
      </c>
      <c r="G57" s="58">
        <v>2798.2</v>
      </c>
      <c r="H57" s="171">
        <f t="shared" si="0"/>
        <v>100</v>
      </c>
    </row>
    <row r="58" spans="1:8" ht="45" x14ac:dyDescent="0.25">
      <c r="A58" s="56" t="s">
        <v>146</v>
      </c>
      <c r="B58" s="57" t="s">
        <v>143</v>
      </c>
      <c r="C58" s="57" t="s">
        <v>143</v>
      </c>
      <c r="D58" s="57" t="s">
        <v>425</v>
      </c>
      <c r="E58" s="57">
        <v>600</v>
      </c>
      <c r="F58" s="58">
        <v>2798.2</v>
      </c>
      <c r="G58" s="58">
        <v>2798.2</v>
      </c>
      <c r="H58" s="171">
        <f t="shared" si="0"/>
        <v>100</v>
      </c>
    </row>
    <row r="59" spans="1:8" x14ac:dyDescent="0.25">
      <c r="A59" s="56" t="s">
        <v>148</v>
      </c>
      <c r="B59" s="57" t="s">
        <v>143</v>
      </c>
      <c r="C59" s="57" t="s">
        <v>143</v>
      </c>
      <c r="D59" s="57" t="s">
        <v>425</v>
      </c>
      <c r="E59" s="57">
        <v>610</v>
      </c>
      <c r="F59" s="58">
        <v>2798.2</v>
      </c>
      <c r="G59" s="58">
        <v>2798.2</v>
      </c>
      <c r="H59" s="171">
        <f t="shared" si="0"/>
        <v>100</v>
      </c>
    </row>
    <row r="60" spans="1:8" ht="56.25" x14ac:dyDescent="0.25">
      <c r="A60" s="56" t="s">
        <v>150</v>
      </c>
      <c r="B60" s="57" t="s">
        <v>143</v>
      </c>
      <c r="C60" s="57" t="s">
        <v>143</v>
      </c>
      <c r="D60" s="57" t="s">
        <v>425</v>
      </c>
      <c r="E60" s="57">
        <v>611</v>
      </c>
      <c r="F60" s="58">
        <v>2798.2</v>
      </c>
      <c r="G60" s="58">
        <v>2798.2</v>
      </c>
      <c r="H60" s="171">
        <f t="shared" si="0"/>
        <v>100</v>
      </c>
    </row>
    <row r="61" spans="1:8" ht="21" x14ac:dyDescent="0.25">
      <c r="A61" s="53" t="s">
        <v>166</v>
      </c>
      <c r="B61" s="54" t="s">
        <v>167</v>
      </c>
      <c r="C61" s="54" t="s">
        <v>168</v>
      </c>
      <c r="D61" s="54" t="s">
        <v>169</v>
      </c>
      <c r="E61" s="54" t="s">
        <v>131</v>
      </c>
      <c r="F61" s="55">
        <f>F62+F66</f>
        <v>19541.599999999999</v>
      </c>
      <c r="G61" s="55">
        <f>G62+G66</f>
        <v>19540.66</v>
      </c>
      <c r="H61" s="170">
        <f t="shared" si="0"/>
        <v>99.995189749048194</v>
      </c>
    </row>
    <row r="62" spans="1:8" ht="22.5" x14ac:dyDescent="0.25">
      <c r="A62" s="56" t="s">
        <v>170</v>
      </c>
      <c r="B62" s="57" t="s">
        <v>167</v>
      </c>
      <c r="C62" s="57" t="s">
        <v>168</v>
      </c>
      <c r="D62" s="57" t="s">
        <v>171</v>
      </c>
      <c r="E62" s="57"/>
      <c r="F62" s="58">
        <v>13433.6</v>
      </c>
      <c r="G62" s="58">
        <v>13433.19</v>
      </c>
      <c r="H62" s="171">
        <f t="shared" si="0"/>
        <v>99.996947951405431</v>
      </c>
    </row>
    <row r="63" spans="1:8" ht="45" x14ac:dyDescent="0.25">
      <c r="A63" s="56" t="s">
        <v>146</v>
      </c>
      <c r="B63" s="57" t="s">
        <v>167</v>
      </c>
      <c r="C63" s="57" t="s">
        <v>168</v>
      </c>
      <c r="D63" s="57" t="s">
        <v>171</v>
      </c>
      <c r="E63" s="57" t="s">
        <v>147</v>
      </c>
      <c r="F63" s="58">
        <v>13433.6</v>
      </c>
      <c r="G63" s="58">
        <v>13433.19</v>
      </c>
      <c r="H63" s="171">
        <f t="shared" si="0"/>
        <v>99.996947951405431</v>
      </c>
    </row>
    <row r="64" spans="1:8" x14ac:dyDescent="0.25">
      <c r="A64" s="56" t="s">
        <v>148</v>
      </c>
      <c r="B64" s="57" t="s">
        <v>167</v>
      </c>
      <c r="C64" s="57" t="s">
        <v>168</v>
      </c>
      <c r="D64" s="57" t="s">
        <v>171</v>
      </c>
      <c r="E64" s="57" t="s">
        <v>149</v>
      </c>
      <c r="F64" s="58">
        <v>13433.6</v>
      </c>
      <c r="G64" s="58">
        <v>13433.19</v>
      </c>
      <c r="H64" s="171">
        <f t="shared" si="0"/>
        <v>99.996947951405431</v>
      </c>
    </row>
    <row r="65" spans="1:9" ht="56.25" x14ac:dyDescent="0.25">
      <c r="A65" s="56" t="s">
        <v>150</v>
      </c>
      <c r="B65" s="57" t="s">
        <v>167</v>
      </c>
      <c r="C65" s="57" t="s">
        <v>168</v>
      </c>
      <c r="D65" s="57" t="s">
        <v>171</v>
      </c>
      <c r="E65" s="57" t="s">
        <v>151</v>
      </c>
      <c r="F65" s="58">
        <v>13433.6</v>
      </c>
      <c r="G65" s="58">
        <v>13433.19</v>
      </c>
      <c r="H65" s="171">
        <f t="shared" si="0"/>
        <v>99.996947951405431</v>
      </c>
    </row>
    <row r="66" spans="1:9" x14ac:dyDescent="0.25">
      <c r="A66" s="56" t="s">
        <v>172</v>
      </c>
      <c r="B66" s="57" t="s">
        <v>167</v>
      </c>
      <c r="C66" s="57" t="s">
        <v>168</v>
      </c>
      <c r="D66" s="57" t="s">
        <v>173</v>
      </c>
      <c r="E66" s="57" t="s">
        <v>131</v>
      </c>
      <c r="F66" s="58">
        <v>6108</v>
      </c>
      <c r="G66" s="58">
        <v>6107.47</v>
      </c>
      <c r="H66" s="171">
        <f t="shared" si="0"/>
        <v>99.991322855271775</v>
      </c>
    </row>
    <row r="67" spans="1:9" ht="22.5" x14ac:dyDescent="0.25">
      <c r="A67" s="56" t="s">
        <v>159</v>
      </c>
      <c r="B67" s="57" t="s">
        <v>167</v>
      </c>
      <c r="C67" s="57" t="s">
        <v>168</v>
      </c>
      <c r="D67" s="57" t="s">
        <v>173</v>
      </c>
      <c r="E67" s="57" t="s">
        <v>131</v>
      </c>
      <c r="F67" s="58">
        <v>6108</v>
      </c>
      <c r="G67" s="58">
        <v>6107.47</v>
      </c>
      <c r="H67" s="171">
        <f t="shared" si="0"/>
        <v>99.991322855271775</v>
      </c>
    </row>
    <row r="68" spans="1:9" ht="45" x14ac:dyDescent="0.25">
      <c r="A68" s="56" t="s">
        <v>146</v>
      </c>
      <c r="B68" s="57" t="s">
        <v>167</v>
      </c>
      <c r="C68" s="57" t="s">
        <v>168</v>
      </c>
      <c r="D68" s="57" t="s">
        <v>173</v>
      </c>
      <c r="E68" s="57" t="s">
        <v>147</v>
      </c>
      <c r="F68" s="58">
        <v>6108</v>
      </c>
      <c r="G68" s="58">
        <v>6107.47</v>
      </c>
      <c r="H68" s="171">
        <f t="shared" si="0"/>
        <v>99.991322855271775</v>
      </c>
    </row>
    <row r="69" spans="1:9" x14ac:dyDescent="0.25">
      <c r="A69" s="56" t="s">
        <v>148</v>
      </c>
      <c r="B69" s="57" t="s">
        <v>167</v>
      </c>
      <c r="C69" s="57" t="s">
        <v>168</v>
      </c>
      <c r="D69" s="57" t="s">
        <v>173</v>
      </c>
      <c r="E69" s="57" t="s">
        <v>149</v>
      </c>
      <c r="F69" s="58">
        <v>6108</v>
      </c>
      <c r="G69" s="58">
        <v>6107.47</v>
      </c>
      <c r="H69" s="171">
        <f t="shared" si="0"/>
        <v>99.991322855271775</v>
      </c>
    </row>
    <row r="70" spans="1:9" ht="56.25" x14ac:dyDescent="0.25">
      <c r="A70" s="56" t="s">
        <v>150</v>
      </c>
      <c r="B70" s="57" t="s">
        <v>167</v>
      </c>
      <c r="C70" s="57" t="s">
        <v>168</v>
      </c>
      <c r="D70" s="57" t="s">
        <v>173</v>
      </c>
      <c r="E70" s="57" t="s">
        <v>151</v>
      </c>
      <c r="F70" s="58">
        <v>6108</v>
      </c>
      <c r="G70" s="58">
        <v>6107.47</v>
      </c>
      <c r="H70" s="171">
        <f t="shared" si="0"/>
        <v>99.991322855271775</v>
      </c>
    </row>
    <row r="71" spans="1:9" ht="21" x14ac:dyDescent="0.25">
      <c r="A71" s="53" t="s">
        <v>174</v>
      </c>
      <c r="B71" s="54" t="s">
        <v>175</v>
      </c>
      <c r="C71" s="54" t="s">
        <v>168</v>
      </c>
      <c r="D71" s="54" t="s">
        <v>176</v>
      </c>
      <c r="E71" s="54" t="s">
        <v>131</v>
      </c>
      <c r="F71" s="55">
        <v>308.10000000000002</v>
      </c>
      <c r="G71" s="55">
        <v>308.10000000000002</v>
      </c>
      <c r="H71" s="170">
        <f t="shared" si="0"/>
        <v>100</v>
      </c>
    </row>
    <row r="72" spans="1:9" ht="22.5" x14ac:dyDescent="0.25">
      <c r="A72" s="56" t="s">
        <v>124</v>
      </c>
      <c r="B72" s="57" t="s">
        <v>175</v>
      </c>
      <c r="C72" s="57" t="s">
        <v>168</v>
      </c>
      <c r="D72" s="57" t="s">
        <v>176</v>
      </c>
      <c r="E72" s="57" t="s">
        <v>177</v>
      </c>
      <c r="F72" s="58">
        <v>308.10000000000002</v>
      </c>
      <c r="G72" s="58">
        <v>308.10000000000002</v>
      </c>
      <c r="H72" s="171">
        <f t="shared" ref="H72:H133" si="2">G72*100/F72</f>
        <v>100</v>
      </c>
    </row>
    <row r="73" spans="1:9" ht="22.5" x14ac:dyDescent="0.25">
      <c r="A73" s="56" t="s">
        <v>125</v>
      </c>
      <c r="B73" s="57" t="s">
        <v>175</v>
      </c>
      <c r="C73" s="57" t="s">
        <v>168</v>
      </c>
      <c r="D73" s="57" t="s">
        <v>176</v>
      </c>
      <c r="E73" s="57" t="s">
        <v>178</v>
      </c>
      <c r="F73" s="58">
        <v>308.10000000000002</v>
      </c>
      <c r="G73" s="58">
        <v>308.10000000000002</v>
      </c>
      <c r="H73" s="171">
        <f t="shared" si="2"/>
        <v>100</v>
      </c>
    </row>
    <row r="74" spans="1:9" ht="22.5" x14ac:dyDescent="0.25">
      <c r="A74" s="56" t="s">
        <v>126</v>
      </c>
      <c r="B74" s="57" t="s">
        <v>175</v>
      </c>
      <c r="C74" s="57" t="s">
        <v>168</v>
      </c>
      <c r="D74" s="57" t="s">
        <v>176</v>
      </c>
      <c r="E74" s="57" t="s">
        <v>179</v>
      </c>
      <c r="F74" s="58">
        <v>308.10000000000002</v>
      </c>
      <c r="G74" s="58">
        <v>308.10000000000002</v>
      </c>
      <c r="H74" s="171">
        <f t="shared" si="2"/>
        <v>100</v>
      </c>
    </row>
    <row r="75" spans="1:9" x14ac:dyDescent="0.25">
      <c r="A75" s="60" t="s">
        <v>180</v>
      </c>
      <c r="B75" s="61"/>
      <c r="C75" s="61"/>
      <c r="D75" s="61"/>
      <c r="E75" s="61"/>
      <c r="F75" s="62">
        <f>F76+F170+F175+F182+F213+F252+F275+F333+F339+F345</f>
        <v>115226.28</v>
      </c>
      <c r="G75" s="62">
        <f>G76+G170+G175+G182+G213+G252+G275+G333+G339+G345</f>
        <v>115172.09999999999</v>
      </c>
      <c r="H75" s="170">
        <f t="shared" si="2"/>
        <v>99.952979476556905</v>
      </c>
      <c r="I75" s="134"/>
    </row>
    <row r="76" spans="1:9" x14ac:dyDescent="0.25">
      <c r="A76" s="53" t="s">
        <v>181</v>
      </c>
      <c r="B76" s="151" t="s">
        <v>168</v>
      </c>
      <c r="C76" s="54"/>
      <c r="D76" s="54"/>
      <c r="E76" s="54"/>
      <c r="F76" s="55">
        <f>F77++F82+F96+F113+F136+F141++F146</f>
        <v>29530.75</v>
      </c>
      <c r="G76" s="55">
        <f>G77++G82+G96+G113+G136+G141++G146</f>
        <v>29530.2</v>
      </c>
      <c r="H76" s="170">
        <f t="shared" si="2"/>
        <v>99.998137534603757</v>
      </c>
      <c r="I76" s="134"/>
    </row>
    <row r="77" spans="1:9" ht="31.5" x14ac:dyDescent="0.25">
      <c r="A77" s="150" t="s">
        <v>182</v>
      </c>
      <c r="B77" s="151" t="s">
        <v>168</v>
      </c>
      <c r="C77" s="151" t="s">
        <v>157</v>
      </c>
      <c r="D77" s="151" t="s">
        <v>183</v>
      </c>
      <c r="E77" s="151" t="s">
        <v>131</v>
      </c>
      <c r="F77" s="55">
        <v>1141.5999999999999</v>
      </c>
      <c r="G77" s="55">
        <v>1141.5999999999999</v>
      </c>
      <c r="H77" s="170">
        <f t="shared" si="2"/>
        <v>100</v>
      </c>
      <c r="I77" s="134"/>
    </row>
    <row r="78" spans="1:9" ht="22.5" x14ac:dyDescent="0.25">
      <c r="A78" s="56" t="s">
        <v>184</v>
      </c>
      <c r="B78" s="57" t="s">
        <v>168</v>
      </c>
      <c r="C78" s="57" t="s">
        <v>157</v>
      </c>
      <c r="D78" s="57" t="s">
        <v>185</v>
      </c>
      <c r="E78" s="57" t="s">
        <v>131</v>
      </c>
      <c r="F78" s="58">
        <v>1141.5999999999999</v>
      </c>
      <c r="G78" s="58">
        <v>1141.5999999999999</v>
      </c>
      <c r="H78" s="171">
        <f t="shared" si="2"/>
        <v>100</v>
      </c>
      <c r="I78" s="134"/>
    </row>
    <row r="79" spans="1:9" ht="33.75" x14ac:dyDescent="0.25">
      <c r="A79" s="56" t="s">
        <v>186</v>
      </c>
      <c r="B79" s="57" t="s">
        <v>168</v>
      </c>
      <c r="C79" s="57" t="s">
        <v>157</v>
      </c>
      <c r="D79" s="57" t="s">
        <v>187</v>
      </c>
      <c r="E79" s="57" t="s">
        <v>188</v>
      </c>
      <c r="F79" s="58">
        <v>1141.5999999999999</v>
      </c>
      <c r="G79" s="58">
        <v>1141.5999999999999</v>
      </c>
      <c r="H79" s="171">
        <f t="shared" si="2"/>
        <v>100</v>
      </c>
      <c r="I79" s="134"/>
    </row>
    <row r="80" spans="1:9" ht="22.5" x14ac:dyDescent="0.25">
      <c r="A80" s="56" t="s">
        <v>189</v>
      </c>
      <c r="B80" s="57" t="s">
        <v>168</v>
      </c>
      <c r="C80" s="57" t="s">
        <v>157</v>
      </c>
      <c r="D80" s="57" t="s">
        <v>187</v>
      </c>
      <c r="E80" s="57" t="s">
        <v>190</v>
      </c>
      <c r="F80" s="58">
        <v>1141.5999999999999</v>
      </c>
      <c r="G80" s="58">
        <v>1141.5999999999999</v>
      </c>
      <c r="H80" s="171">
        <f t="shared" si="2"/>
        <v>100</v>
      </c>
      <c r="I80" s="134"/>
    </row>
    <row r="81" spans="1:9" x14ac:dyDescent="0.25">
      <c r="A81" s="56" t="s">
        <v>191</v>
      </c>
      <c r="B81" s="57" t="s">
        <v>168</v>
      </c>
      <c r="C81" s="57" t="s">
        <v>157</v>
      </c>
      <c r="D81" s="57" t="s">
        <v>187</v>
      </c>
      <c r="E81" s="57" t="s">
        <v>192</v>
      </c>
      <c r="F81" s="58">
        <v>1141.5999999999999</v>
      </c>
      <c r="G81" s="58">
        <v>1141.5999999999999</v>
      </c>
      <c r="H81" s="171">
        <f t="shared" si="2"/>
        <v>100</v>
      </c>
      <c r="I81" s="134"/>
    </row>
    <row r="82" spans="1:9" ht="52.5" x14ac:dyDescent="0.25">
      <c r="A82" s="150" t="s">
        <v>193</v>
      </c>
      <c r="B82" s="151" t="s">
        <v>168</v>
      </c>
      <c r="C82" s="151" t="s">
        <v>121</v>
      </c>
      <c r="D82" s="151" t="s">
        <v>183</v>
      </c>
      <c r="E82" s="151" t="s">
        <v>131</v>
      </c>
      <c r="F82" s="190">
        <f>F83+F92</f>
        <v>2860.15</v>
      </c>
      <c r="G82" s="144">
        <f>G83+G92</f>
        <v>2860</v>
      </c>
      <c r="H82" s="170">
        <f t="shared" si="2"/>
        <v>99.994755519815385</v>
      </c>
      <c r="I82" s="134"/>
    </row>
    <row r="83" spans="1:9" ht="22.5" x14ac:dyDescent="0.25">
      <c r="A83" s="56" t="s">
        <v>194</v>
      </c>
      <c r="B83" s="57" t="s">
        <v>168</v>
      </c>
      <c r="C83" s="57" t="s">
        <v>121</v>
      </c>
      <c r="D83" s="57" t="s">
        <v>195</v>
      </c>
      <c r="E83" s="57" t="s">
        <v>131</v>
      </c>
      <c r="F83" s="58">
        <f>F84+F88</f>
        <v>1330.3500000000001</v>
      </c>
      <c r="G83" s="58">
        <f>G84+G88</f>
        <v>1330.2</v>
      </c>
      <c r="H83" s="171">
        <f t="shared" si="2"/>
        <v>99.988724771676615</v>
      </c>
      <c r="I83" s="134"/>
    </row>
    <row r="84" spans="1:9" ht="67.5" x14ac:dyDescent="0.25">
      <c r="A84" s="56" t="s">
        <v>196</v>
      </c>
      <c r="B84" s="57" t="s">
        <v>168</v>
      </c>
      <c r="C84" s="57" t="s">
        <v>121</v>
      </c>
      <c r="D84" s="57" t="s">
        <v>197</v>
      </c>
      <c r="E84" s="57" t="s">
        <v>188</v>
      </c>
      <c r="F84" s="58">
        <v>1082.9000000000001</v>
      </c>
      <c r="G84" s="58">
        <v>1082.9000000000001</v>
      </c>
      <c r="H84" s="171">
        <f t="shared" si="2"/>
        <v>100</v>
      </c>
      <c r="I84" s="134"/>
    </row>
    <row r="85" spans="1:9" ht="22.5" x14ac:dyDescent="0.25">
      <c r="A85" s="56" t="s">
        <v>189</v>
      </c>
      <c r="B85" s="57" t="s">
        <v>168</v>
      </c>
      <c r="C85" s="57" t="s">
        <v>121</v>
      </c>
      <c r="D85" s="57" t="s">
        <v>197</v>
      </c>
      <c r="E85" s="57" t="s">
        <v>190</v>
      </c>
      <c r="F85" s="58">
        <v>1082.9000000000001</v>
      </c>
      <c r="G85" s="58">
        <v>1082.9000000000001</v>
      </c>
      <c r="H85" s="171">
        <f t="shared" si="2"/>
        <v>100</v>
      </c>
      <c r="I85" s="134"/>
    </row>
    <row r="86" spans="1:9" x14ac:dyDescent="0.25">
      <c r="A86" s="56" t="s">
        <v>191</v>
      </c>
      <c r="B86" s="57" t="s">
        <v>168</v>
      </c>
      <c r="C86" s="57" t="s">
        <v>121</v>
      </c>
      <c r="D86" s="57" t="s">
        <v>197</v>
      </c>
      <c r="E86" s="57" t="s">
        <v>192</v>
      </c>
      <c r="F86" s="58">
        <v>1082.9000000000001</v>
      </c>
      <c r="G86" s="58">
        <v>1082.9000000000001</v>
      </c>
      <c r="H86" s="171">
        <f t="shared" si="2"/>
        <v>100</v>
      </c>
    </row>
    <row r="87" spans="1:9" ht="33.75" x14ac:dyDescent="0.25">
      <c r="A87" s="56" t="s">
        <v>198</v>
      </c>
      <c r="B87" s="57" t="s">
        <v>168</v>
      </c>
      <c r="C87" s="57" t="s">
        <v>121</v>
      </c>
      <c r="D87" s="57" t="s">
        <v>199</v>
      </c>
      <c r="E87" s="57"/>
      <c r="F87" s="58">
        <f t="shared" ref="F87:F88" si="3">F88</f>
        <v>247.45000000000002</v>
      </c>
      <c r="G87" s="58">
        <f>G88</f>
        <v>247.3</v>
      </c>
      <c r="H87" s="171">
        <f t="shared" si="2"/>
        <v>99.939381693271358</v>
      </c>
    </row>
    <row r="88" spans="1:9" ht="22.5" x14ac:dyDescent="0.25">
      <c r="A88" s="56" t="s">
        <v>124</v>
      </c>
      <c r="B88" s="57" t="s">
        <v>168</v>
      </c>
      <c r="C88" s="57" t="s">
        <v>121</v>
      </c>
      <c r="D88" s="57" t="s">
        <v>199</v>
      </c>
      <c r="E88" s="57" t="s">
        <v>177</v>
      </c>
      <c r="F88" s="58">
        <f t="shared" si="3"/>
        <v>247.45000000000002</v>
      </c>
      <c r="G88" s="58">
        <f>G89</f>
        <v>247.3</v>
      </c>
      <c r="H88" s="171">
        <f t="shared" si="2"/>
        <v>99.939381693271358</v>
      </c>
    </row>
    <row r="89" spans="1:9" ht="22.5" x14ac:dyDescent="0.25">
      <c r="A89" s="56" t="s">
        <v>125</v>
      </c>
      <c r="B89" s="57" t="s">
        <v>168</v>
      </c>
      <c r="C89" s="57" t="s">
        <v>121</v>
      </c>
      <c r="D89" s="57" t="s">
        <v>199</v>
      </c>
      <c r="E89" s="57" t="s">
        <v>178</v>
      </c>
      <c r="F89" s="58">
        <f>F90+F91</f>
        <v>247.45000000000002</v>
      </c>
      <c r="G89" s="58">
        <f>G90+G91</f>
        <v>247.3</v>
      </c>
      <c r="H89" s="171">
        <f t="shared" si="2"/>
        <v>99.939381693271358</v>
      </c>
    </row>
    <row r="90" spans="1:9" ht="22.5" x14ac:dyDescent="0.25">
      <c r="A90" s="56" t="s">
        <v>200</v>
      </c>
      <c r="B90" s="57" t="s">
        <v>168</v>
      </c>
      <c r="C90" s="57" t="s">
        <v>121</v>
      </c>
      <c r="D90" s="57" t="s">
        <v>199</v>
      </c>
      <c r="E90" s="57">
        <v>242</v>
      </c>
      <c r="F90" s="58">
        <v>69.900000000000006</v>
      </c>
      <c r="G90" s="58">
        <v>69.900000000000006</v>
      </c>
      <c r="H90" s="171">
        <f t="shared" si="2"/>
        <v>100</v>
      </c>
    </row>
    <row r="91" spans="1:9" ht="22.5" x14ac:dyDescent="0.25">
      <c r="A91" s="56" t="s">
        <v>126</v>
      </c>
      <c r="B91" s="57" t="s">
        <v>168</v>
      </c>
      <c r="C91" s="57" t="s">
        <v>121</v>
      </c>
      <c r="D91" s="57" t="s">
        <v>199</v>
      </c>
      <c r="E91" s="57" t="s">
        <v>179</v>
      </c>
      <c r="F91" s="58">
        <v>177.55</v>
      </c>
      <c r="G91" s="69">
        <v>177.4</v>
      </c>
      <c r="H91" s="171">
        <f t="shared" si="2"/>
        <v>99.915516755843413</v>
      </c>
    </row>
    <row r="92" spans="1:9" x14ac:dyDescent="0.25">
      <c r="A92" s="56" t="s">
        <v>201</v>
      </c>
      <c r="B92" s="57" t="s">
        <v>168</v>
      </c>
      <c r="C92" s="57" t="s">
        <v>121</v>
      </c>
      <c r="D92" s="57" t="s">
        <v>202</v>
      </c>
      <c r="E92" s="57" t="s">
        <v>131</v>
      </c>
      <c r="F92" s="58">
        <v>1529.8</v>
      </c>
      <c r="G92" s="58">
        <v>1529.8</v>
      </c>
      <c r="H92" s="171">
        <f t="shared" si="2"/>
        <v>100</v>
      </c>
    </row>
    <row r="93" spans="1:9" ht="67.5" x14ac:dyDescent="0.25">
      <c r="A93" s="56" t="s">
        <v>196</v>
      </c>
      <c r="B93" s="57" t="s">
        <v>168</v>
      </c>
      <c r="C93" s="57" t="s">
        <v>121</v>
      </c>
      <c r="D93" s="57" t="s">
        <v>203</v>
      </c>
      <c r="E93" s="57" t="s">
        <v>188</v>
      </c>
      <c r="F93" s="58">
        <v>1529.8</v>
      </c>
      <c r="G93" s="58">
        <v>1529.8</v>
      </c>
      <c r="H93" s="171">
        <f t="shared" si="2"/>
        <v>100</v>
      </c>
    </row>
    <row r="94" spans="1:9" ht="22.5" x14ac:dyDescent="0.25">
      <c r="A94" s="56" t="s">
        <v>189</v>
      </c>
      <c r="B94" s="57" t="s">
        <v>168</v>
      </c>
      <c r="C94" s="57" t="s">
        <v>121</v>
      </c>
      <c r="D94" s="57" t="s">
        <v>203</v>
      </c>
      <c r="E94" s="57" t="s">
        <v>190</v>
      </c>
      <c r="F94" s="58">
        <v>1529.8</v>
      </c>
      <c r="G94" s="58">
        <v>1529.8</v>
      </c>
      <c r="H94" s="171">
        <f t="shared" si="2"/>
        <v>100</v>
      </c>
    </row>
    <row r="95" spans="1:9" x14ac:dyDescent="0.25">
      <c r="A95" s="56" t="s">
        <v>191</v>
      </c>
      <c r="B95" s="57" t="s">
        <v>168</v>
      </c>
      <c r="C95" s="57" t="s">
        <v>121</v>
      </c>
      <c r="D95" s="57" t="s">
        <v>203</v>
      </c>
      <c r="E95" s="57" t="s">
        <v>192</v>
      </c>
      <c r="F95" s="58">
        <v>1529.8</v>
      </c>
      <c r="G95" s="58">
        <v>1529.8</v>
      </c>
      <c r="H95" s="171">
        <f t="shared" si="2"/>
        <v>100</v>
      </c>
    </row>
    <row r="96" spans="1:9" ht="52.5" x14ac:dyDescent="0.25">
      <c r="A96" s="150" t="s">
        <v>204</v>
      </c>
      <c r="B96" s="151" t="s">
        <v>168</v>
      </c>
      <c r="C96" s="151" t="s">
        <v>128</v>
      </c>
      <c r="D96" s="151" t="s">
        <v>183</v>
      </c>
      <c r="E96" s="151" t="s">
        <v>131</v>
      </c>
      <c r="F96" s="167">
        <f>F97</f>
        <v>15345</v>
      </c>
      <c r="G96" s="190">
        <f>G97</f>
        <v>15344.699999999999</v>
      </c>
      <c r="H96" s="170">
        <f t="shared" si="2"/>
        <v>99.998044965786903</v>
      </c>
    </row>
    <row r="97" spans="1:9" ht="22.5" x14ac:dyDescent="0.25">
      <c r="A97" s="56" t="s">
        <v>205</v>
      </c>
      <c r="B97" s="57" t="s">
        <v>168</v>
      </c>
      <c r="C97" s="57" t="s">
        <v>128</v>
      </c>
      <c r="D97" s="57" t="s">
        <v>206</v>
      </c>
      <c r="E97" s="57" t="s">
        <v>131</v>
      </c>
      <c r="F97" s="58">
        <f>F98+F102</f>
        <v>15345</v>
      </c>
      <c r="G97" s="58">
        <f>G98+G102</f>
        <v>15344.699999999999</v>
      </c>
      <c r="H97" s="171">
        <f t="shared" si="2"/>
        <v>99.998044965786903</v>
      </c>
    </row>
    <row r="98" spans="1:9" ht="67.5" x14ac:dyDescent="0.25">
      <c r="A98" s="56" t="s">
        <v>196</v>
      </c>
      <c r="B98" s="57" t="s">
        <v>168</v>
      </c>
      <c r="C98" s="57" t="s">
        <v>128</v>
      </c>
      <c r="D98" s="57" t="s">
        <v>207</v>
      </c>
      <c r="E98" s="57" t="s">
        <v>188</v>
      </c>
      <c r="F98" s="58">
        <f>F99</f>
        <v>11248.8</v>
      </c>
      <c r="G98" s="58">
        <f>G99</f>
        <v>11248.8</v>
      </c>
      <c r="H98" s="171">
        <f t="shared" si="2"/>
        <v>100</v>
      </c>
    </row>
    <row r="99" spans="1:9" ht="22.5" x14ac:dyDescent="0.25">
      <c r="A99" s="56" t="s">
        <v>189</v>
      </c>
      <c r="B99" s="57" t="s">
        <v>168</v>
      </c>
      <c r="C99" s="57" t="s">
        <v>128</v>
      </c>
      <c r="D99" s="57" t="s">
        <v>207</v>
      </c>
      <c r="E99" s="57" t="s">
        <v>190</v>
      </c>
      <c r="F99" s="58">
        <f>F100+F101</f>
        <v>11248.8</v>
      </c>
      <c r="G99" s="58">
        <f>G100+G101</f>
        <v>11248.8</v>
      </c>
      <c r="H99" s="171">
        <f t="shared" si="2"/>
        <v>100</v>
      </c>
    </row>
    <row r="100" spans="1:9" x14ac:dyDescent="0.25">
      <c r="A100" s="56" t="s">
        <v>191</v>
      </c>
      <c r="B100" s="57" t="s">
        <v>168</v>
      </c>
      <c r="C100" s="57" t="s">
        <v>128</v>
      </c>
      <c r="D100" s="57" t="s">
        <v>207</v>
      </c>
      <c r="E100" s="57" t="s">
        <v>192</v>
      </c>
      <c r="F100" s="58">
        <v>11248.8</v>
      </c>
      <c r="G100" s="58">
        <v>11248.8</v>
      </c>
      <c r="H100" s="171">
        <f t="shared" si="2"/>
        <v>100</v>
      </c>
    </row>
    <row r="101" spans="1:9" ht="22.5" x14ac:dyDescent="0.25">
      <c r="A101" s="56" t="s">
        <v>208</v>
      </c>
      <c r="B101" s="57" t="s">
        <v>168</v>
      </c>
      <c r="C101" s="57" t="s">
        <v>128</v>
      </c>
      <c r="D101" s="57" t="s">
        <v>207</v>
      </c>
      <c r="E101" s="57" t="s">
        <v>209</v>
      </c>
      <c r="F101" s="58"/>
      <c r="G101" s="58"/>
      <c r="H101" s="171"/>
    </row>
    <row r="102" spans="1:9" ht="33.75" x14ac:dyDescent="0.25">
      <c r="A102" s="56" t="s">
        <v>210</v>
      </c>
      <c r="B102" s="57" t="s">
        <v>168</v>
      </c>
      <c r="C102" s="57" t="s">
        <v>128</v>
      </c>
      <c r="D102" s="57" t="s">
        <v>211</v>
      </c>
      <c r="E102" s="57"/>
      <c r="F102" s="58">
        <f>F105+F109+F103</f>
        <v>4096.2</v>
      </c>
      <c r="G102" s="58">
        <f>G103+G105+G109</f>
        <v>4095.8999999999996</v>
      </c>
      <c r="H102" s="171">
        <f t="shared" si="2"/>
        <v>99.992676138860404</v>
      </c>
    </row>
    <row r="103" spans="1:9" ht="67.5" x14ac:dyDescent="0.25">
      <c r="A103" s="56" t="s">
        <v>196</v>
      </c>
      <c r="B103" s="57" t="s">
        <v>168</v>
      </c>
      <c r="C103" s="57" t="s">
        <v>128</v>
      </c>
      <c r="D103" s="57" t="s">
        <v>211</v>
      </c>
      <c r="E103" s="57">
        <v>100</v>
      </c>
      <c r="F103" s="58">
        <v>18.600000000000001</v>
      </c>
      <c r="G103" s="58">
        <v>18.600000000000001</v>
      </c>
      <c r="H103" s="171">
        <f t="shared" si="2"/>
        <v>100</v>
      </c>
    </row>
    <row r="104" spans="1:9" ht="22.5" x14ac:dyDescent="0.25">
      <c r="A104" s="56" t="s">
        <v>208</v>
      </c>
      <c r="B104" s="57" t="s">
        <v>168</v>
      </c>
      <c r="C104" s="57" t="s">
        <v>128</v>
      </c>
      <c r="D104" s="57" t="s">
        <v>211</v>
      </c>
      <c r="E104" s="57">
        <v>122</v>
      </c>
      <c r="F104" s="58">
        <v>18.600000000000001</v>
      </c>
      <c r="G104" s="58">
        <v>18.600000000000001</v>
      </c>
      <c r="H104" s="171">
        <f t="shared" si="2"/>
        <v>100</v>
      </c>
      <c r="I104" s="134"/>
    </row>
    <row r="105" spans="1:9" ht="22.5" x14ac:dyDescent="0.25">
      <c r="A105" s="56" t="s">
        <v>124</v>
      </c>
      <c r="B105" s="57" t="s">
        <v>168</v>
      </c>
      <c r="C105" s="57" t="s">
        <v>128</v>
      </c>
      <c r="D105" s="57" t="s">
        <v>211</v>
      </c>
      <c r="E105" s="57" t="s">
        <v>177</v>
      </c>
      <c r="F105" s="58">
        <f>F106</f>
        <v>3666.4</v>
      </c>
      <c r="G105" s="58">
        <f>G106</f>
        <v>3666.1</v>
      </c>
      <c r="H105" s="171">
        <f t="shared" si="2"/>
        <v>99.991817586733575</v>
      </c>
    </row>
    <row r="106" spans="1:9" ht="22.5" x14ac:dyDescent="0.25">
      <c r="A106" s="56" t="s">
        <v>125</v>
      </c>
      <c r="B106" s="57" t="s">
        <v>168</v>
      </c>
      <c r="C106" s="57" t="s">
        <v>128</v>
      </c>
      <c r="D106" s="57" t="s">
        <v>211</v>
      </c>
      <c r="E106" s="57" t="s">
        <v>178</v>
      </c>
      <c r="F106" s="58">
        <f>F107+F108</f>
        <v>3666.4</v>
      </c>
      <c r="G106" s="58">
        <f>G107+G108</f>
        <v>3666.1</v>
      </c>
      <c r="H106" s="171">
        <f t="shared" si="2"/>
        <v>99.991817586733575</v>
      </c>
    </row>
    <row r="107" spans="1:9" ht="22.5" x14ac:dyDescent="0.25">
      <c r="A107" s="56" t="s">
        <v>200</v>
      </c>
      <c r="B107" s="57" t="s">
        <v>168</v>
      </c>
      <c r="C107" s="57" t="s">
        <v>128</v>
      </c>
      <c r="D107" s="57" t="s">
        <v>211</v>
      </c>
      <c r="E107" s="57" t="s">
        <v>212</v>
      </c>
      <c r="F107" s="58">
        <v>466</v>
      </c>
      <c r="G107" s="58">
        <v>466</v>
      </c>
      <c r="H107" s="171">
        <f t="shared" si="2"/>
        <v>100</v>
      </c>
    </row>
    <row r="108" spans="1:9" ht="22.5" x14ac:dyDescent="0.25">
      <c r="A108" s="56" t="s">
        <v>126</v>
      </c>
      <c r="B108" s="57" t="s">
        <v>168</v>
      </c>
      <c r="C108" s="57" t="s">
        <v>128</v>
      </c>
      <c r="D108" s="57" t="s">
        <v>211</v>
      </c>
      <c r="E108" s="57" t="s">
        <v>179</v>
      </c>
      <c r="F108" s="58">
        <v>3200.4</v>
      </c>
      <c r="G108" s="58">
        <v>3200.1</v>
      </c>
      <c r="H108" s="171">
        <f t="shared" si="2"/>
        <v>99.990626171728536</v>
      </c>
    </row>
    <row r="109" spans="1:9" x14ac:dyDescent="0.25">
      <c r="A109" s="56" t="s">
        <v>213</v>
      </c>
      <c r="B109" s="57" t="s">
        <v>168</v>
      </c>
      <c r="C109" s="57" t="s">
        <v>128</v>
      </c>
      <c r="D109" s="57" t="s">
        <v>211</v>
      </c>
      <c r="E109" s="57" t="s">
        <v>214</v>
      </c>
      <c r="F109" s="58">
        <f>F110</f>
        <v>411.2</v>
      </c>
      <c r="G109" s="58">
        <f>G110</f>
        <v>411.2</v>
      </c>
      <c r="H109" s="171">
        <f t="shared" si="2"/>
        <v>100</v>
      </c>
    </row>
    <row r="110" spans="1:9" ht="33.75" x14ac:dyDescent="0.25">
      <c r="A110" s="56" t="s">
        <v>215</v>
      </c>
      <c r="B110" s="57" t="s">
        <v>168</v>
      </c>
      <c r="C110" s="57" t="s">
        <v>128</v>
      </c>
      <c r="D110" s="57" t="s">
        <v>211</v>
      </c>
      <c r="E110" s="57" t="s">
        <v>216</v>
      </c>
      <c r="F110" s="58">
        <f>F111+F112</f>
        <v>411.2</v>
      </c>
      <c r="G110" s="58">
        <f>G111+G112</f>
        <v>411.2</v>
      </c>
      <c r="H110" s="171">
        <f t="shared" si="2"/>
        <v>100</v>
      </c>
    </row>
    <row r="111" spans="1:9" ht="22.5" x14ac:dyDescent="0.25">
      <c r="A111" s="56" t="s">
        <v>217</v>
      </c>
      <c r="B111" s="57" t="s">
        <v>168</v>
      </c>
      <c r="C111" s="57" t="s">
        <v>128</v>
      </c>
      <c r="D111" s="57" t="s">
        <v>211</v>
      </c>
      <c r="E111" s="57" t="s">
        <v>218</v>
      </c>
      <c r="F111" s="58">
        <v>216.5</v>
      </c>
      <c r="G111" s="58">
        <v>216.5</v>
      </c>
      <c r="H111" s="171">
        <f t="shared" si="2"/>
        <v>100</v>
      </c>
    </row>
    <row r="112" spans="1:9" ht="22.5" x14ac:dyDescent="0.25">
      <c r="A112" s="56" t="s">
        <v>219</v>
      </c>
      <c r="B112" s="57" t="s">
        <v>168</v>
      </c>
      <c r="C112" s="57" t="s">
        <v>128</v>
      </c>
      <c r="D112" s="57" t="s">
        <v>211</v>
      </c>
      <c r="E112" s="57">
        <v>852</v>
      </c>
      <c r="F112" s="58">
        <v>194.7</v>
      </c>
      <c r="G112" s="58">
        <v>194.7</v>
      </c>
      <c r="H112" s="171">
        <f t="shared" si="2"/>
        <v>100</v>
      </c>
    </row>
    <row r="113" spans="1:8" ht="42" x14ac:dyDescent="0.25">
      <c r="A113" s="150" t="s">
        <v>220</v>
      </c>
      <c r="B113" s="151" t="s">
        <v>168</v>
      </c>
      <c r="C113" s="151" t="s">
        <v>221</v>
      </c>
      <c r="D113" s="151" t="s">
        <v>183</v>
      </c>
      <c r="E113" s="151" t="s">
        <v>131</v>
      </c>
      <c r="F113" s="190">
        <f>F114+F122</f>
        <v>7084.7999999999993</v>
      </c>
      <c r="G113" s="155">
        <f>G114+G122</f>
        <v>7084.7999999999993</v>
      </c>
      <c r="H113" s="170">
        <f t="shared" si="2"/>
        <v>100</v>
      </c>
    </row>
    <row r="114" spans="1:8" x14ac:dyDescent="0.25">
      <c r="A114" s="56" t="s">
        <v>222</v>
      </c>
      <c r="B114" s="57" t="s">
        <v>168</v>
      </c>
      <c r="C114" s="57" t="s">
        <v>221</v>
      </c>
      <c r="D114" s="57" t="s">
        <v>223</v>
      </c>
      <c r="E114" s="57"/>
      <c r="F114" s="58">
        <f>F115+F118</f>
        <v>1856</v>
      </c>
      <c r="G114" s="58">
        <f>G115+G118</f>
        <v>1856</v>
      </c>
      <c r="H114" s="171">
        <f t="shared" si="2"/>
        <v>100</v>
      </c>
    </row>
    <row r="115" spans="1:8" ht="67.5" x14ac:dyDescent="0.25">
      <c r="A115" s="56" t="s">
        <v>196</v>
      </c>
      <c r="B115" s="57" t="s">
        <v>168</v>
      </c>
      <c r="C115" s="57" t="s">
        <v>221</v>
      </c>
      <c r="D115" s="57" t="s">
        <v>224</v>
      </c>
      <c r="E115" s="57">
        <v>100</v>
      </c>
      <c r="F115" s="58">
        <v>1848</v>
      </c>
      <c r="G115" s="58">
        <f>G116</f>
        <v>1848</v>
      </c>
      <c r="H115" s="171">
        <f t="shared" si="2"/>
        <v>100</v>
      </c>
    </row>
    <row r="116" spans="1:8" ht="22.5" x14ac:dyDescent="0.25">
      <c r="A116" s="56" t="s">
        <v>189</v>
      </c>
      <c r="B116" s="57" t="s">
        <v>168</v>
      </c>
      <c r="C116" s="57" t="s">
        <v>221</v>
      </c>
      <c r="D116" s="57" t="s">
        <v>224</v>
      </c>
      <c r="E116" s="57">
        <v>120</v>
      </c>
      <c r="F116" s="58">
        <v>1848</v>
      </c>
      <c r="G116" s="58">
        <v>1848</v>
      </c>
      <c r="H116" s="171">
        <f t="shared" si="2"/>
        <v>100</v>
      </c>
    </row>
    <row r="117" spans="1:8" x14ac:dyDescent="0.25">
      <c r="A117" s="56" t="s">
        <v>191</v>
      </c>
      <c r="B117" s="57" t="s">
        <v>168</v>
      </c>
      <c r="C117" s="57" t="s">
        <v>221</v>
      </c>
      <c r="D117" s="57" t="s">
        <v>224</v>
      </c>
      <c r="E117" s="57">
        <v>121</v>
      </c>
      <c r="F117" s="58">
        <v>1848</v>
      </c>
      <c r="G117" s="58">
        <v>1848</v>
      </c>
      <c r="H117" s="171">
        <f t="shared" si="2"/>
        <v>100</v>
      </c>
    </row>
    <row r="118" spans="1:8" ht="22.5" x14ac:dyDescent="0.25">
      <c r="A118" s="56" t="s">
        <v>225</v>
      </c>
      <c r="B118" s="57" t="s">
        <v>168</v>
      </c>
      <c r="C118" s="57" t="s">
        <v>221</v>
      </c>
      <c r="D118" s="57" t="s">
        <v>226</v>
      </c>
      <c r="E118" s="57"/>
      <c r="F118" s="58">
        <v>8</v>
      </c>
      <c r="G118" s="58">
        <f t="shared" ref="G118:G120" si="4">G119</f>
        <v>8</v>
      </c>
      <c r="H118" s="171">
        <f t="shared" si="2"/>
        <v>100</v>
      </c>
    </row>
    <row r="119" spans="1:8" ht="22.5" x14ac:dyDescent="0.25">
      <c r="A119" s="56" t="s">
        <v>124</v>
      </c>
      <c r="B119" s="57" t="s">
        <v>168</v>
      </c>
      <c r="C119" s="57" t="s">
        <v>221</v>
      </c>
      <c r="D119" s="57" t="s">
        <v>226</v>
      </c>
      <c r="E119" s="57" t="s">
        <v>177</v>
      </c>
      <c r="F119" s="58">
        <v>8</v>
      </c>
      <c r="G119" s="58">
        <f t="shared" si="4"/>
        <v>8</v>
      </c>
      <c r="H119" s="171">
        <f t="shared" si="2"/>
        <v>100</v>
      </c>
    </row>
    <row r="120" spans="1:8" ht="22.5" x14ac:dyDescent="0.25">
      <c r="A120" s="56" t="s">
        <v>125</v>
      </c>
      <c r="B120" s="57" t="s">
        <v>168</v>
      </c>
      <c r="C120" s="57" t="s">
        <v>221</v>
      </c>
      <c r="D120" s="57" t="s">
        <v>226</v>
      </c>
      <c r="E120" s="57" t="s">
        <v>178</v>
      </c>
      <c r="F120" s="58">
        <v>8</v>
      </c>
      <c r="G120" s="58">
        <f t="shared" si="4"/>
        <v>8</v>
      </c>
      <c r="H120" s="171">
        <f t="shared" si="2"/>
        <v>100</v>
      </c>
    </row>
    <row r="121" spans="1:8" ht="22.5" x14ac:dyDescent="0.25">
      <c r="A121" s="56" t="s">
        <v>126</v>
      </c>
      <c r="B121" s="57" t="s">
        <v>168</v>
      </c>
      <c r="C121" s="57" t="s">
        <v>221</v>
      </c>
      <c r="D121" s="57" t="s">
        <v>226</v>
      </c>
      <c r="E121" s="57">
        <v>244</v>
      </c>
      <c r="F121" s="58">
        <v>8</v>
      </c>
      <c r="G121" s="58">
        <v>8</v>
      </c>
      <c r="H121" s="171">
        <f t="shared" si="2"/>
        <v>100</v>
      </c>
    </row>
    <row r="122" spans="1:8" ht="22.5" x14ac:dyDescent="0.25">
      <c r="A122" s="56" t="s">
        <v>227</v>
      </c>
      <c r="B122" s="57" t="s">
        <v>168</v>
      </c>
      <c r="C122" s="57" t="s">
        <v>221</v>
      </c>
      <c r="D122" s="57" t="s">
        <v>228</v>
      </c>
      <c r="E122" s="57" t="s">
        <v>131</v>
      </c>
      <c r="F122" s="58">
        <f>F123+F127</f>
        <v>5228.7999999999993</v>
      </c>
      <c r="G122" s="58">
        <f>G123+G127</f>
        <v>5228.7999999999993</v>
      </c>
      <c r="H122" s="171">
        <f t="shared" si="2"/>
        <v>100</v>
      </c>
    </row>
    <row r="123" spans="1:8" ht="67.5" x14ac:dyDescent="0.25">
      <c r="A123" s="56" t="s">
        <v>196</v>
      </c>
      <c r="B123" s="57" t="s">
        <v>168</v>
      </c>
      <c r="C123" s="57" t="s">
        <v>221</v>
      </c>
      <c r="D123" s="57" t="s">
        <v>229</v>
      </c>
      <c r="E123" s="57" t="s">
        <v>188</v>
      </c>
      <c r="F123" s="58">
        <f>F124</f>
        <v>4601.5999999999995</v>
      </c>
      <c r="G123" s="58">
        <f>G124</f>
        <v>4601.5999999999995</v>
      </c>
      <c r="H123" s="171">
        <f t="shared" si="2"/>
        <v>100</v>
      </c>
    </row>
    <row r="124" spans="1:8" ht="22.5" x14ac:dyDescent="0.25">
      <c r="A124" s="56" t="s">
        <v>189</v>
      </c>
      <c r="B124" s="57" t="s">
        <v>168</v>
      </c>
      <c r="C124" s="57" t="s">
        <v>221</v>
      </c>
      <c r="D124" s="57" t="s">
        <v>229</v>
      </c>
      <c r="E124" s="57" t="s">
        <v>190</v>
      </c>
      <c r="F124" s="58">
        <f>F125+F126</f>
        <v>4601.5999999999995</v>
      </c>
      <c r="G124" s="58">
        <f>G125+G126</f>
        <v>4601.5999999999995</v>
      </c>
      <c r="H124" s="171">
        <f t="shared" si="2"/>
        <v>100</v>
      </c>
    </row>
    <row r="125" spans="1:8" x14ac:dyDescent="0.25">
      <c r="A125" s="56" t="s">
        <v>191</v>
      </c>
      <c r="B125" s="57" t="s">
        <v>168</v>
      </c>
      <c r="C125" s="57" t="s">
        <v>221</v>
      </c>
      <c r="D125" s="57" t="s">
        <v>229</v>
      </c>
      <c r="E125" s="57" t="s">
        <v>192</v>
      </c>
      <c r="F125" s="58">
        <v>4598.3999999999996</v>
      </c>
      <c r="G125" s="58">
        <v>4598.3999999999996</v>
      </c>
      <c r="H125" s="171">
        <f t="shared" si="2"/>
        <v>100</v>
      </c>
    </row>
    <row r="126" spans="1:8" ht="22.5" x14ac:dyDescent="0.25">
      <c r="A126" s="56" t="s">
        <v>208</v>
      </c>
      <c r="B126" s="57" t="s">
        <v>168</v>
      </c>
      <c r="C126" s="57" t="s">
        <v>221</v>
      </c>
      <c r="D126" s="57" t="s">
        <v>229</v>
      </c>
      <c r="E126" s="57" t="s">
        <v>209</v>
      </c>
      <c r="F126" s="58">
        <v>3.2</v>
      </c>
      <c r="G126" s="58">
        <v>3.2</v>
      </c>
      <c r="H126" s="171">
        <f t="shared" si="2"/>
        <v>100</v>
      </c>
    </row>
    <row r="127" spans="1:8" ht="22.5" x14ac:dyDescent="0.25">
      <c r="A127" s="56" t="s">
        <v>230</v>
      </c>
      <c r="B127" s="57" t="s">
        <v>168</v>
      </c>
      <c r="C127" s="57" t="s">
        <v>221</v>
      </c>
      <c r="D127" s="57" t="s">
        <v>231</v>
      </c>
      <c r="E127" s="57"/>
      <c r="F127" s="58">
        <f>F128+F132</f>
        <v>627.20000000000005</v>
      </c>
      <c r="G127" s="58">
        <f>G128+G132</f>
        <v>627.20000000000005</v>
      </c>
      <c r="H127" s="171">
        <f t="shared" si="2"/>
        <v>100</v>
      </c>
    </row>
    <row r="128" spans="1:8" ht="22.5" x14ac:dyDescent="0.25">
      <c r="A128" s="56" t="s">
        <v>124</v>
      </c>
      <c r="B128" s="57" t="s">
        <v>168</v>
      </c>
      <c r="C128" s="57" t="s">
        <v>221</v>
      </c>
      <c r="D128" s="57" t="s">
        <v>231</v>
      </c>
      <c r="E128" s="57" t="s">
        <v>177</v>
      </c>
      <c r="F128" s="58">
        <f>F129</f>
        <v>626.70000000000005</v>
      </c>
      <c r="G128" s="58">
        <f>G129</f>
        <v>626.70000000000005</v>
      </c>
      <c r="H128" s="171">
        <f t="shared" si="2"/>
        <v>100</v>
      </c>
    </row>
    <row r="129" spans="1:8" ht="22.5" x14ac:dyDescent="0.25">
      <c r="A129" s="56" t="s">
        <v>125</v>
      </c>
      <c r="B129" s="57" t="s">
        <v>168</v>
      </c>
      <c r="C129" s="57" t="s">
        <v>221</v>
      </c>
      <c r="D129" s="57" t="s">
        <v>231</v>
      </c>
      <c r="E129" s="57" t="s">
        <v>178</v>
      </c>
      <c r="F129" s="58">
        <f>F130+F131</f>
        <v>626.70000000000005</v>
      </c>
      <c r="G129" s="58">
        <f>G130+G131</f>
        <v>626.70000000000005</v>
      </c>
      <c r="H129" s="171">
        <f t="shared" si="2"/>
        <v>100</v>
      </c>
    </row>
    <row r="130" spans="1:8" ht="22.5" x14ac:dyDescent="0.25">
      <c r="A130" s="56" t="s">
        <v>200</v>
      </c>
      <c r="B130" s="57" t="s">
        <v>168</v>
      </c>
      <c r="C130" s="57" t="s">
        <v>221</v>
      </c>
      <c r="D130" s="57" t="s">
        <v>231</v>
      </c>
      <c r="E130" s="57">
        <v>242</v>
      </c>
      <c r="F130" s="58">
        <v>343</v>
      </c>
      <c r="G130" s="58">
        <v>343</v>
      </c>
      <c r="H130" s="171">
        <f t="shared" si="2"/>
        <v>100</v>
      </c>
    </row>
    <row r="131" spans="1:8" ht="22.5" x14ac:dyDescent="0.25">
      <c r="A131" s="56" t="s">
        <v>126</v>
      </c>
      <c r="B131" s="57" t="s">
        <v>168</v>
      </c>
      <c r="C131" s="57" t="s">
        <v>221</v>
      </c>
      <c r="D131" s="57" t="s">
        <v>231</v>
      </c>
      <c r="E131" s="57" t="s">
        <v>179</v>
      </c>
      <c r="F131" s="58">
        <v>283.7</v>
      </c>
      <c r="G131" s="58">
        <v>283.7</v>
      </c>
      <c r="H131" s="171">
        <f t="shared" si="2"/>
        <v>100</v>
      </c>
    </row>
    <row r="132" spans="1:8" x14ac:dyDescent="0.25">
      <c r="A132" s="56" t="s">
        <v>213</v>
      </c>
      <c r="B132" s="57" t="s">
        <v>168</v>
      </c>
      <c r="C132" s="57" t="s">
        <v>221</v>
      </c>
      <c r="D132" s="57" t="s">
        <v>231</v>
      </c>
      <c r="E132" s="57" t="s">
        <v>214</v>
      </c>
      <c r="F132" s="58">
        <f>F133</f>
        <v>0.5</v>
      </c>
      <c r="G132" s="58">
        <f>G133</f>
        <v>0.5</v>
      </c>
      <c r="H132" s="171">
        <f t="shared" si="2"/>
        <v>100</v>
      </c>
    </row>
    <row r="133" spans="1:8" ht="33.75" x14ac:dyDescent="0.25">
      <c r="A133" s="56" t="s">
        <v>215</v>
      </c>
      <c r="B133" s="57" t="s">
        <v>168</v>
      </c>
      <c r="C133" s="57" t="s">
        <v>221</v>
      </c>
      <c r="D133" s="57" t="s">
        <v>231</v>
      </c>
      <c r="E133" s="57" t="s">
        <v>216</v>
      </c>
      <c r="F133" s="58">
        <f>F134+F135</f>
        <v>0.5</v>
      </c>
      <c r="G133" s="58">
        <f>G134+G135</f>
        <v>0.5</v>
      </c>
      <c r="H133" s="171">
        <f t="shared" si="2"/>
        <v>100</v>
      </c>
    </row>
    <row r="134" spans="1:8" ht="22.5" x14ac:dyDescent="0.25">
      <c r="A134" s="56" t="s">
        <v>217</v>
      </c>
      <c r="B134" s="57" t="s">
        <v>168</v>
      </c>
      <c r="C134" s="57" t="s">
        <v>221</v>
      </c>
      <c r="D134" s="57" t="s">
        <v>231</v>
      </c>
      <c r="E134" s="57" t="s">
        <v>218</v>
      </c>
      <c r="F134" s="58"/>
      <c r="G134" s="58"/>
      <c r="H134" s="171"/>
    </row>
    <row r="135" spans="1:8" ht="22.5" x14ac:dyDescent="0.25">
      <c r="A135" s="56" t="s">
        <v>219</v>
      </c>
      <c r="B135" s="57" t="s">
        <v>168</v>
      </c>
      <c r="C135" s="57" t="s">
        <v>221</v>
      </c>
      <c r="D135" s="57" t="s">
        <v>231</v>
      </c>
      <c r="E135" s="57" t="s">
        <v>232</v>
      </c>
      <c r="F135" s="58">
        <v>0.5</v>
      </c>
      <c r="G135" s="58">
        <v>0.5</v>
      </c>
      <c r="H135" s="171">
        <f t="shared" ref="H135:H203" si="5">G135*100/F135</f>
        <v>100</v>
      </c>
    </row>
    <row r="136" spans="1:8" x14ac:dyDescent="0.25">
      <c r="A136" s="53" t="s">
        <v>233</v>
      </c>
      <c r="B136" s="54" t="s">
        <v>168</v>
      </c>
      <c r="C136" s="54" t="s">
        <v>143</v>
      </c>
      <c r="D136" s="54"/>
      <c r="E136" s="54"/>
      <c r="F136" s="55">
        <v>144.69999999999999</v>
      </c>
      <c r="G136" s="55">
        <v>144.69999999999999</v>
      </c>
      <c r="H136" s="170">
        <f t="shared" si="5"/>
        <v>100</v>
      </c>
    </row>
    <row r="137" spans="1:8" x14ac:dyDescent="0.25">
      <c r="A137" s="56" t="s">
        <v>234</v>
      </c>
      <c r="B137" s="57" t="s">
        <v>168</v>
      </c>
      <c r="C137" s="57" t="s">
        <v>143</v>
      </c>
      <c r="D137" s="57" t="s">
        <v>235</v>
      </c>
      <c r="E137" s="57"/>
      <c r="F137" s="58">
        <v>144.69999999999999</v>
      </c>
      <c r="G137" s="58">
        <v>144.69999999999999</v>
      </c>
      <c r="H137" s="171">
        <f t="shared" si="5"/>
        <v>100</v>
      </c>
    </row>
    <row r="138" spans="1:8" ht="22.5" x14ac:dyDescent="0.25">
      <c r="A138" s="56" t="s">
        <v>124</v>
      </c>
      <c r="B138" s="57" t="s">
        <v>168</v>
      </c>
      <c r="C138" s="57" t="s">
        <v>143</v>
      </c>
      <c r="D138" s="57" t="s">
        <v>236</v>
      </c>
      <c r="E138" s="57">
        <v>200</v>
      </c>
      <c r="F138" s="58">
        <v>144.69999999999999</v>
      </c>
      <c r="G138" s="58">
        <v>144.69999999999999</v>
      </c>
      <c r="H138" s="171">
        <f t="shared" si="5"/>
        <v>100</v>
      </c>
    </row>
    <row r="139" spans="1:8" ht="22.5" x14ac:dyDescent="0.25">
      <c r="A139" s="56" t="s">
        <v>125</v>
      </c>
      <c r="B139" s="57" t="s">
        <v>168</v>
      </c>
      <c r="C139" s="57" t="s">
        <v>143</v>
      </c>
      <c r="D139" s="57" t="s">
        <v>236</v>
      </c>
      <c r="E139" s="57">
        <v>240</v>
      </c>
      <c r="F139" s="58">
        <v>144.69999999999999</v>
      </c>
      <c r="G139" s="58">
        <v>144.69999999999999</v>
      </c>
      <c r="H139" s="171">
        <f t="shared" si="5"/>
        <v>100</v>
      </c>
    </row>
    <row r="140" spans="1:8" ht="22.5" x14ac:dyDescent="0.25">
      <c r="A140" s="56" t="s">
        <v>126</v>
      </c>
      <c r="B140" s="57" t="s">
        <v>168</v>
      </c>
      <c r="C140" s="57" t="s">
        <v>143</v>
      </c>
      <c r="D140" s="57" t="s">
        <v>236</v>
      </c>
      <c r="E140" s="57">
        <v>244</v>
      </c>
      <c r="F140" s="58">
        <v>144.69999999999999</v>
      </c>
      <c r="G140" s="58">
        <v>144.69999999999999</v>
      </c>
      <c r="H140" s="171">
        <f t="shared" si="5"/>
        <v>100</v>
      </c>
    </row>
    <row r="141" spans="1:8" x14ac:dyDescent="0.25">
      <c r="A141" s="150" t="s">
        <v>237</v>
      </c>
      <c r="B141" s="151" t="s">
        <v>168</v>
      </c>
      <c r="C141" s="151" t="s">
        <v>175</v>
      </c>
      <c r="D141" s="151" t="s">
        <v>183</v>
      </c>
      <c r="E141" s="151" t="s">
        <v>131</v>
      </c>
      <c r="F141" s="155">
        <v>35.4</v>
      </c>
      <c r="G141" s="55">
        <v>35.4</v>
      </c>
      <c r="H141" s="170">
        <f t="shared" si="5"/>
        <v>100</v>
      </c>
    </row>
    <row r="142" spans="1:8" x14ac:dyDescent="0.25">
      <c r="A142" s="56" t="s">
        <v>237</v>
      </c>
      <c r="B142" s="57" t="s">
        <v>168</v>
      </c>
      <c r="C142" s="57" t="s">
        <v>175</v>
      </c>
      <c r="D142" s="57" t="s">
        <v>238</v>
      </c>
      <c r="E142" s="57" t="s">
        <v>131</v>
      </c>
      <c r="F142" s="58">
        <v>35.4</v>
      </c>
      <c r="G142" s="58">
        <v>35.4</v>
      </c>
      <c r="H142" s="171">
        <f t="shared" si="5"/>
        <v>100</v>
      </c>
    </row>
    <row r="143" spans="1:8" x14ac:dyDescent="0.25">
      <c r="A143" s="56" t="s">
        <v>239</v>
      </c>
      <c r="B143" s="57" t="s">
        <v>168</v>
      </c>
      <c r="C143" s="57" t="s">
        <v>175</v>
      </c>
      <c r="D143" s="57" t="s">
        <v>238</v>
      </c>
      <c r="E143" s="57" t="s">
        <v>131</v>
      </c>
      <c r="F143" s="58">
        <v>35.4</v>
      </c>
      <c r="G143" s="58">
        <v>35.4</v>
      </c>
      <c r="H143" s="171">
        <f t="shared" si="5"/>
        <v>100</v>
      </c>
    </row>
    <row r="144" spans="1:8" x14ac:dyDescent="0.25">
      <c r="A144" s="56" t="s">
        <v>213</v>
      </c>
      <c r="B144" s="57" t="s">
        <v>168</v>
      </c>
      <c r="C144" s="57" t="s">
        <v>175</v>
      </c>
      <c r="D144" s="57" t="s">
        <v>238</v>
      </c>
      <c r="E144" s="57" t="s">
        <v>214</v>
      </c>
      <c r="F144" s="58">
        <v>35.4</v>
      </c>
      <c r="G144" s="58">
        <v>35.4</v>
      </c>
      <c r="H144" s="171">
        <f t="shared" si="5"/>
        <v>100</v>
      </c>
    </row>
    <row r="145" spans="1:8" x14ac:dyDescent="0.25">
      <c r="A145" s="56" t="s">
        <v>240</v>
      </c>
      <c r="B145" s="57" t="s">
        <v>168</v>
      </c>
      <c r="C145" s="57" t="s">
        <v>175</v>
      </c>
      <c r="D145" s="57" t="s">
        <v>238</v>
      </c>
      <c r="E145" s="57" t="s">
        <v>241</v>
      </c>
      <c r="F145" s="58">
        <v>35.4</v>
      </c>
      <c r="G145" s="58">
        <v>35.4</v>
      </c>
      <c r="H145" s="171">
        <f t="shared" si="5"/>
        <v>100</v>
      </c>
    </row>
    <row r="146" spans="1:8" x14ac:dyDescent="0.25">
      <c r="A146" s="53" t="s">
        <v>242</v>
      </c>
      <c r="B146" s="54" t="s">
        <v>168</v>
      </c>
      <c r="C146" s="54">
        <v>13</v>
      </c>
      <c r="D146" s="54"/>
      <c r="E146" s="54"/>
      <c r="F146" s="55">
        <f>F147+F166+F155+F162+F151</f>
        <v>2919.1</v>
      </c>
      <c r="G146" s="55">
        <f>G147+G166+G155+G162+G151</f>
        <v>2919</v>
      </c>
      <c r="H146" s="170">
        <f t="shared" si="5"/>
        <v>99.996574286595191</v>
      </c>
    </row>
    <row r="147" spans="1:8" ht="22.5" x14ac:dyDescent="0.25">
      <c r="A147" s="56" t="s">
        <v>243</v>
      </c>
      <c r="B147" s="57" t="s">
        <v>168</v>
      </c>
      <c r="C147" s="57">
        <v>13</v>
      </c>
      <c r="D147" s="57" t="s">
        <v>244</v>
      </c>
      <c r="E147" s="54"/>
      <c r="F147" s="58">
        <v>6</v>
      </c>
      <c r="G147" s="58">
        <v>6</v>
      </c>
      <c r="H147" s="171">
        <f t="shared" si="5"/>
        <v>100</v>
      </c>
    </row>
    <row r="148" spans="1:8" ht="22.5" x14ac:dyDescent="0.25">
      <c r="A148" s="56" t="s">
        <v>245</v>
      </c>
      <c r="B148" s="57" t="s">
        <v>168</v>
      </c>
      <c r="C148" s="57">
        <v>13</v>
      </c>
      <c r="D148" s="57" t="s">
        <v>244</v>
      </c>
      <c r="E148" s="54"/>
      <c r="F148" s="58">
        <v>6</v>
      </c>
      <c r="G148" s="58">
        <v>6</v>
      </c>
      <c r="H148" s="171">
        <f t="shared" si="5"/>
        <v>100</v>
      </c>
    </row>
    <row r="149" spans="1:8" x14ac:dyDescent="0.25">
      <c r="A149" s="56" t="s">
        <v>246</v>
      </c>
      <c r="B149" s="57" t="s">
        <v>168</v>
      </c>
      <c r="C149" s="57">
        <v>13</v>
      </c>
      <c r="D149" s="57" t="s">
        <v>244</v>
      </c>
      <c r="E149" s="57">
        <v>530</v>
      </c>
      <c r="F149" s="58">
        <v>6</v>
      </c>
      <c r="G149" s="58">
        <v>6</v>
      </c>
      <c r="H149" s="171">
        <f t="shared" si="5"/>
        <v>100</v>
      </c>
    </row>
    <row r="150" spans="1:8" ht="22.5" x14ac:dyDescent="0.25">
      <c r="A150" s="56" t="s">
        <v>247</v>
      </c>
      <c r="B150" s="57" t="s">
        <v>168</v>
      </c>
      <c r="C150" s="57">
        <v>13</v>
      </c>
      <c r="D150" s="57" t="s">
        <v>244</v>
      </c>
      <c r="E150" s="57">
        <v>530</v>
      </c>
      <c r="F150" s="58">
        <v>6</v>
      </c>
      <c r="G150" s="58">
        <v>6</v>
      </c>
      <c r="H150" s="171">
        <f t="shared" si="5"/>
        <v>100</v>
      </c>
    </row>
    <row r="151" spans="1:8" ht="22.5" x14ac:dyDescent="0.25">
      <c r="A151" s="56" t="s">
        <v>243</v>
      </c>
      <c r="B151" s="57" t="s">
        <v>168</v>
      </c>
      <c r="C151" s="57">
        <v>13</v>
      </c>
      <c r="D151" s="57" t="s">
        <v>244</v>
      </c>
      <c r="E151" s="54"/>
      <c r="F151" s="58">
        <v>1</v>
      </c>
      <c r="G151" s="58">
        <v>1</v>
      </c>
      <c r="H151" s="171">
        <f t="shared" si="5"/>
        <v>100</v>
      </c>
    </row>
    <row r="152" spans="1:8" ht="22.5" x14ac:dyDescent="0.25">
      <c r="A152" s="56" t="s">
        <v>245</v>
      </c>
      <c r="B152" s="57" t="s">
        <v>168</v>
      </c>
      <c r="C152" s="57">
        <v>13</v>
      </c>
      <c r="D152" s="57" t="s">
        <v>244</v>
      </c>
      <c r="E152" s="54"/>
      <c r="F152" s="58">
        <v>1</v>
      </c>
      <c r="G152" s="58">
        <v>1</v>
      </c>
      <c r="H152" s="171">
        <f t="shared" si="5"/>
        <v>100</v>
      </c>
    </row>
    <row r="153" spans="1:8" ht="22.5" x14ac:dyDescent="0.25">
      <c r="A153" s="56" t="s">
        <v>125</v>
      </c>
      <c r="B153" s="57" t="s">
        <v>168</v>
      </c>
      <c r="C153" s="57">
        <v>13</v>
      </c>
      <c r="D153" s="57" t="s">
        <v>244</v>
      </c>
      <c r="E153" s="57">
        <v>200</v>
      </c>
      <c r="F153" s="58">
        <v>1</v>
      </c>
      <c r="G153" s="58">
        <v>1</v>
      </c>
      <c r="H153" s="171">
        <f t="shared" si="5"/>
        <v>100</v>
      </c>
    </row>
    <row r="154" spans="1:8" ht="22.5" x14ac:dyDescent="0.25">
      <c r="A154" s="56" t="s">
        <v>126</v>
      </c>
      <c r="B154" s="57" t="s">
        <v>168</v>
      </c>
      <c r="C154" s="57">
        <v>13</v>
      </c>
      <c r="D154" s="57" t="s">
        <v>244</v>
      </c>
      <c r="E154" s="57">
        <v>244</v>
      </c>
      <c r="F154" s="58">
        <v>1</v>
      </c>
      <c r="G154" s="58">
        <v>1</v>
      </c>
      <c r="H154" s="171">
        <f t="shared" si="5"/>
        <v>100</v>
      </c>
    </row>
    <row r="155" spans="1:8" ht="45" x14ac:dyDescent="0.25">
      <c r="A155" s="56" t="s">
        <v>248</v>
      </c>
      <c r="B155" s="57" t="s">
        <v>168</v>
      </c>
      <c r="C155" s="57">
        <v>13</v>
      </c>
      <c r="D155" s="57" t="s">
        <v>249</v>
      </c>
      <c r="E155" s="57"/>
      <c r="F155" s="58">
        <v>337</v>
      </c>
      <c r="G155" s="58">
        <f>G156+G159</f>
        <v>337</v>
      </c>
      <c r="H155" s="171">
        <f t="shared" si="5"/>
        <v>100</v>
      </c>
    </row>
    <row r="156" spans="1:8" ht="67.5" x14ac:dyDescent="0.25">
      <c r="A156" s="56" t="s">
        <v>250</v>
      </c>
      <c r="B156" s="57" t="s">
        <v>168</v>
      </c>
      <c r="C156" s="57">
        <v>13</v>
      </c>
      <c r="D156" s="57" t="s">
        <v>249</v>
      </c>
      <c r="E156" s="57">
        <v>100</v>
      </c>
      <c r="F156" s="58">
        <v>310.2</v>
      </c>
      <c r="G156" s="58">
        <v>310.2</v>
      </c>
      <c r="H156" s="171">
        <f t="shared" si="5"/>
        <v>100</v>
      </c>
    </row>
    <row r="157" spans="1:8" ht="22.5" x14ac:dyDescent="0.25">
      <c r="A157" s="56" t="s">
        <v>189</v>
      </c>
      <c r="B157" s="57" t="s">
        <v>168</v>
      </c>
      <c r="C157" s="57">
        <v>13</v>
      </c>
      <c r="D157" s="57" t="s">
        <v>249</v>
      </c>
      <c r="E157" s="57">
        <v>120</v>
      </c>
      <c r="F157" s="58">
        <v>310.2</v>
      </c>
      <c r="G157" s="58">
        <v>310.2</v>
      </c>
      <c r="H157" s="171">
        <f t="shared" si="5"/>
        <v>100</v>
      </c>
    </row>
    <row r="158" spans="1:8" x14ac:dyDescent="0.25">
      <c r="A158" s="56" t="s">
        <v>191</v>
      </c>
      <c r="B158" s="57" t="s">
        <v>168</v>
      </c>
      <c r="C158" s="57">
        <v>13</v>
      </c>
      <c r="D158" s="57" t="s">
        <v>249</v>
      </c>
      <c r="E158" s="57">
        <v>121</v>
      </c>
      <c r="F158" s="58">
        <v>310.2</v>
      </c>
      <c r="G158" s="58">
        <v>310.2</v>
      </c>
      <c r="H158" s="171">
        <f t="shared" si="5"/>
        <v>100</v>
      </c>
    </row>
    <row r="159" spans="1:8" ht="22.5" x14ac:dyDescent="0.25">
      <c r="A159" s="56" t="s">
        <v>124</v>
      </c>
      <c r="B159" s="57" t="s">
        <v>168</v>
      </c>
      <c r="C159" s="57">
        <v>13</v>
      </c>
      <c r="D159" s="57" t="s">
        <v>249</v>
      </c>
      <c r="E159" s="57">
        <v>200</v>
      </c>
      <c r="F159" s="58">
        <v>26.8</v>
      </c>
      <c r="G159" s="58">
        <v>26.8</v>
      </c>
      <c r="H159" s="171">
        <f t="shared" si="5"/>
        <v>100</v>
      </c>
    </row>
    <row r="160" spans="1:8" ht="22.5" x14ac:dyDescent="0.25">
      <c r="A160" s="56" t="s">
        <v>125</v>
      </c>
      <c r="B160" s="57" t="s">
        <v>168</v>
      </c>
      <c r="C160" s="57">
        <v>13</v>
      </c>
      <c r="D160" s="57" t="s">
        <v>249</v>
      </c>
      <c r="E160" s="57">
        <v>240</v>
      </c>
      <c r="F160" s="58">
        <v>26.8</v>
      </c>
      <c r="G160" s="58">
        <v>26.8</v>
      </c>
      <c r="H160" s="171">
        <f t="shared" si="5"/>
        <v>100</v>
      </c>
    </row>
    <row r="161" spans="1:8" ht="22.5" x14ac:dyDescent="0.25">
      <c r="A161" s="56" t="s">
        <v>126</v>
      </c>
      <c r="B161" s="57" t="s">
        <v>168</v>
      </c>
      <c r="C161" s="57">
        <v>13</v>
      </c>
      <c r="D161" s="57" t="s">
        <v>249</v>
      </c>
      <c r="E161" s="57">
        <v>244</v>
      </c>
      <c r="F161" s="58">
        <v>26.8</v>
      </c>
      <c r="G161" s="58">
        <v>26.8</v>
      </c>
      <c r="H161" s="171">
        <f t="shared" si="5"/>
        <v>100</v>
      </c>
    </row>
    <row r="162" spans="1:8" x14ac:dyDescent="0.25">
      <c r="A162" s="56" t="s">
        <v>418</v>
      </c>
      <c r="B162" s="57" t="s">
        <v>168</v>
      </c>
      <c r="C162" s="57">
        <v>13</v>
      </c>
      <c r="D162" s="57" t="s">
        <v>419</v>
      </c>
      <c r="E162" s="57"/>
      <c r="F162" s="58">
        <v>80</v>
      </c>
      <c r="G162" s="58">
        <v>80</v>
      </c>
      <c r="H162" s="171">
        <f t="shared" si="5"/>
        <v>100</v>
      </c>
    </row>
    <row r="163" spans="1:8" ht="22.5" x14ac:dyDescent="0.25">
      <c r="A163" s="56" t="s">
        <v>124</v>
      </c>
      <c r="B163" s="57" t="s">
        <v>168</v>
      </c>
      <c r="C163" s="57">
        <v>13</v>
      </c>
      <c r="D163" s="57" t="s">
        <v>419</v>
      </c>
      <c r="E163" s="57">
        <v>200</v>
      </c>
      <c r="F163" s="58">
        <v>80</v>
      </c>
      <c r="G163" s="58">
        <v>80</v>
      </c>
      <c r="H163" s="171">
        <f t="shared" si="5"/>
        <v>100</v>
      </c>
    </row>
    <row r="164" spans="1:8" ht="22.5" x14ac:dyDescent="0.25">
      <c r="A164" s="56" t="s">
        <v>125</v>
      </c>
      <c r="B164" s="57" t="s">
        <v>168</v>
      </c>
      <c r="C164" s="57">
        <v>13</v>
      </c>
      <c r="D164" s="57" t="s">
        <v>419</v>
      </c>
      <c r="E164" s="57">
        <v>240</v>
      </c>
      <c r="F164" s="58">
        <v>80</v>
      </c>
      <c r="G164" s="58">
        <v>80</v>
      </c>
      <c r="H164" s="171">
        <f t="shared" si="5"/>
        <v>100</v>
      </c>
    </row>
    <row r="165" spans="1:8" ht="22.5" x14ac:dyDescent="0.25">
      <c r="A165" s="56" t="s">
        <v>126</v>
      </c>
      <c r="B165" s="57" t="s">
        <v>168</v>
      </c>
      <c r="C165" s="57">
        <v>13</v>
      </c>
      <c r="D165" s="57" t="s">
        <v>419</v>
      </c>
      <c r="E165" s="57">
        <v>244</v>
      </c>
      <c r="F165" s="58">
        <v>80</v>
      </c>
      <c r="G165" s="58">
        <v>80</v>
      </c>
      <c r="H165" s="171">
        <f t="shared" si="5"/>
        <v>100</v>
      </c>
    </row>
    <row r="166" spans="1:8" ht="22.5" x14ac:dyDescent="0.25">
      <c r="A166" s="56" t="s">
        <v>251</v>
      </c>
      <c r="B166" s="57" t="s">
        <v>168</v>
      </c>
      <c r="C166" s="57">
        <v>13</v>
      </c>
      <c r="D166" s="54"/>
      <c r="E166" s="54"/>
      <c r="F166" s="58">
        <v>2495.1</v>
      </c>
      <c r="G166" s="58">
        <v>2495</v>
      </c>
      <c r="H166" s="171">
        <f t="shared" si="5"/>
        <v>99.99599214460342</v>
      </c>
    </row>
    <row r="167" spans="1:8" ht="67.5" x14ac:dyDescent="0.25">
      <c r="A167" s="56" t="s">
        <v>250</v>
      </c>
      <c r="B167" s="57" t="s">
        <v>168</v>
      </c>
      <c r="C167" s="57">
        <v>13</v>
      </c>
      <c r="D167" s="57" t="s">
        <v>252</v>
      </c>
      <c r="E167" s="57">
        <v>100</v>
      </c>
      <c r="F167" s="58">
        <v>2495.1</v>
      </c>
      <c r="G167" s="58">
        <v>2495</v>
      </c>
      <c r="H167" s="171">
        <f t="shared" si="5"/>
        <v>99.99599214460342</v>
      </c>
    </row>
    <row r="168" spans="1:8" ht="22.5" x14ac:dyDescent="0.25">
      <c r="A168" s="56" t="s">
        <v>253</v>
      </c>
      <c r="B168" s="57" t="s">
        <v>168</v>
      </c>
      <c r="C168" s="57">
        <v>13</v>
      </c>
      <c r="D168" s="57" t="s">
        <v>252</v>
      </c>
      <c r="E168" s="57">
        <v>110</v>
      </c>
      <c r="F168" s="58">
        <v>2495.1</v>
      </c>
      <c r="G168" s="58">
        <v>2495</v>
      </c>
      <c r="H168" s="171">
        <f t="shared" si="5"/>
        <v>99.99599214460342</v>
      </c>
    </row>
    <row r="169" spans="1:8" x14ac:dyDescent="0.25">
      <c r="A169" s="56" t="s">
        <v>191</v>
      </c>
      <c r="B169" s="57" t="s">
        <v>168</v>
      </c>
      <c r="C169" s="57">
        <v>13</v>
      </c>
      <c r="D169" s="57" t="s">
        <v>252</v>
      </c>
      <c r="E169" s="57">
        <v>111</v>
      </c>
      <c r="F169" s="58">
        <v>2495.1</v>
      </c>
      <c r="G169" s="58">
        <v>2495</v>
      </c>
      <c r="H169" s="171">
        <f t="shared" si="5"/>
        <v>99.99599214460342</v>
      </c>
    </row>
    <row r="170" spans="1:8" x14ac:dyDescent="0.25">
      <c r="A170" s="150" t="s">
        <v>254</v>
      </c>
      <c r="B170" s="151" t="s">
        <v>157</v>
      </c>
      <c r="C170" s="151" t="s">
        <v>255</v>
      </c>
      <c r="D170" s="151" t="s">
        <v>183</v>
      </c>
      <c r="E170" s="151" t="s">
        <v>131</v>
      </c>
      <c r="F170" s="190">
        <v>412</v>
      </c>
      <c r="G170" s="55">
        <v>412</v>
      </c>
      <c r="H170" s="170">
        <f t="shared" si="5"/>
        <v>100</v>
      </c>
    </row>
    <row r="171" spans="1:8" ht="21" x14ac:dyDescent="0.25">
      <c r="A171" s="150" t="s">
        <v>256</v>
      </c>
      <c r="B171" s="151" t="s">
        <v>157</v>
      </c>
      <c r="C171" s="151" t="s">
        <v>121</v>
      </c>
      <c r="D171" s="57" t="s">
        <v>257</v>
      </c>
      <c r="E171" s="151" t="s">
        <v>131</v>
      </c>
      <c r="F171" s="190">
        <v>412</v>
      </c>
      <c r="G171" s="55">
        <v>412</v>
      </c>
      <c r="H171" s="170">
        <f t="shared" si="5"/>
        <v>100</v>
      </c>
    </row>
    <row r="172" spans="1:8" ht="33.75" x14ac:dyDescent="0.25">
      <c r="A172" s="56" t="s">
        <v>258</v>
      </c>
      <c r="B172" s="57" t="s">
        <v>157</v>
      </c>
      <c r="C172" s="57" t="s">
        <v>121</v>
      </c>
      <c r="D172" s="57" t="s">
        <v>257</v>
      </c>
      <c r="E172" s="57" t="s">
        <v>131</v>
      </c>
      <c r="F172" s="58">
        <v>412</v>
      </c>
      <c r="G172" s="58">
        <v>412</v>
      </c>
      <c r="H172" s="171">
        <f t="shared" si="5"/>
        <v>100</v>
      </c>
    </row>
    <row r="173" spans="1:8" x14ac:dyDescent="0.25">
      <c r="A173" s="56" t="s">
        <v>259</v>
      </c>
      <c r="B173" s="57" t="s">
        <v>157</v>
      </c>
      <c r="C173" s="57" t="s">
        <v>121</v>
      </c>
      <c r="D173" s="57" t="s">
        <v>257</v>
      </c>
      <c r="E173" s="57" t="s">
        <v>260</v>
      </c>
      <c r="F173" s="58">
        <v>412</v>
      </c>
      <c r="G173" s="58">
        <v>412</v>
      </c>
      <c r="H173" s="171">
        <f t="shared" si="5"/>
        <v>100</v>
      </c>
    </row>
    <row r="174" spans="1:8" x14ac:dyDescent="0.25">
      <c r="A174" s="56" t="s">
        <v>261</v>
      </c>
      <c r="B174" s="57" t="s">
        <v>157</v>
      </c>
      <c r="C174" s="57" t="s">
        <v>121</v>
      </c>
      <c r="D174" s="57" t="s">
        <v>257</v>
      </c>
      <c r="E174" s="57" t="s">
        <v>262</v>
      </c>
      <c r="F174" s="58">
        <v>412</v>
      </c>
      <c r="G174" s="58">
        <v>412</v>
      </c>
      <c r="H174" s="171">
        <f t="shared" si="5"/>
        <v>100</v>
      </c>
    </row>
    <row r="175" spans="1:8" ht="21" x14ac:dyDescent="0.25">
      <c r="A175" s="53" t="s">
        <v>263</v>
      </c>
      <c r="B175" s="54" t="s">
        <v>121</v>
      </c>
      <c r="C175" s="54" t="s">
        <v>129</v>
      </c>
      <c r="D175" s="54"/>
      <c r="E175" s="54"/>
      <c r="F175" s="55">
        <f t="shared" ref="F175:H178" si="6">F176</f>
        <v>652.1</v>
      </c>
      <c r="G175" s="55">
        <v>652</v>
      </c>
      <c r="H175" s="173">
        <f t="shared" si="6"/>
        <v>99.984664928691913</v>
      </c>
    </row>
    <row r="176" spans="1:8" ht="33.75" x14ac:dyDescent="0.25">
      <c r="A176" s="56" t="s">
        <v>264</v>
      </c>
      <c r="B176" s="57" t="s">
        <v>121</v>
      </c>
      <c r="C176" s="57" t="s">
        <v>265</v>
      </c>
      <c r="D176" s="57"/>
      <c r="E176" s="57"/>
      <c r="F176" s="58">
        <f t="shared" si="6"/>
        <v>652.1</v>
      </c>
      <c r="G176" s="58">
        <v>652</v>
      </c>
      <c r="H176" s="171">
        <f t="shared" si="5"/>
        <v>99.984664928691913</v>
      </c>
    </row>
    <row r="177" spans="1:8" ht="33.75" x14ac:dyDescent="0.25">
      <c r="A177" s="56" t="s">
        <v>266</v>
      </c>
      <c r="B177" s="57" t="s">
        <v>121</v>
      </c>
      <c r="C177" s="57" t="s">
        <v>265</v>
      </c>
      <c r="D177" s="57" t="s">
        <v>267</v>
      </c>
      <c r="E177" s="57"/>
      <c r="F177" s="58">
        <f t="shared" si="6"/>
        <v>652.1</v>
      </c>
      <c r="G177" s="58">
        <v>652</v>
      </c>
      <c r="H177" s="171">
        <f t="shared" si="5"/>
        <v>99.984664928691913</v>
      </c>
    </row>
    <row r="178" spans="1:8" ht="33.75" x14ac:dyDescent="0.25">
      <c r="A178" s="56" t="s">
        <v>268</v>
      </c>
      <c r="B178" s="57" t="s">
        <v>121</v>
      </c>
      <c r="C178" s="57" t="s">
        <v>265</v>
      </c>
      <c r="D178" s="57" t="s">
        <v>267</v>
      </c>
      <c r="E178" s="57"/>
      <c r="F178" s="58">
        <f t="shared" si="6"/>
        <v>652.1</v>
      </c>
      <c r="G178" s="58">
        <v>652</v>
      </c>
      <c r="H178" s="171">
        <f t="shared" si="5"/>
        <v>99.984664928691913</v>
      </c>
    </row>
    <row r="179" spans="1:8" ht="67.5" x14ac:dyDescent="0.25">
      <c r="A179" s="56" t="s">
        <v>250</v>
      </c>
      <c r="B179" s="57" t="s">
        <v>121</v>
      </c>
      <c r="C179" s="57" t="s">
        <v>265</v>
      </c>
      <c r="D179" s="57" t="s">
        <v>267</v>
      </c>
      <c r="E179" s="57">
        <v>100</v>
      </c>
      <c r="F179" s="58">
        <v>652.1</v>
      </c>
      <c r="G179" s="58">
        <v>652</v>
      </c>
      <c r="H179" s="171">
        <f t="shared" si="5"/>
        <v>99.984664928691913</v>
      </c>
    </row>
    <row r="180" spans="1:8" ht="22.5" x14ac:dyDescent="0.25">
      <c r="A180" s="56" t="s">
        <v>253</v>
      </c>
      <c r="B180" s="57" t="s">
        <v>121</v>
      </c>
      <c r="C180" s="57" t="s">
        <v>265</v>
      </c>
      <c r="D180" s="57" t="s">
        <v>267</v>
      </c>
      <c r="E180" s="57">
        <v>110</v>
      </c>
      <c r="F180" s="58">
        <v>652.1</v>
      </c>
      <c r="G180" s="58">
        <v>652</v>
      </c>
      <c r="H180" s="171">
        <f t="shared" si="5"/>
        <v>99.984664928691913</v>
      </c>
    </row>
    <row r="181" spans="1:8" x14ac:dyDescent="0.25">
      <c r="A181" s="56" t="s">
        <v>191</v>
      </c>
      <c r="B181" s="57" t="s">
        <v>121</v>
      </c>
      <c r="C181" s="57" t="s">
        <v>265</v>
      </c>
      <c r="D181" s="57" t="s">
        <v>267</v>
      </c>
      <c r="E181" s="57">
        <v>111</v>
      </c>
      <c r="F181" s="58">
        <v>652.1</v>
      </c>
      <c r="G181" s="58">
        <v>652</v>
      </c>
      <c r="H181" s="171">
        <f t="shared" si="5"/>
        <v>99.984664928691913</v>
      </c>
    </row>
    <row r="182" spans="1:8" x14ac:dyDescent="0.25">
      <c r="A182" s="150" t="s">
        <v>269</v>
      </c>
      <c r="B182" s="151" t="s">
        <v>128</v>
      </c>
      <c r="C182" s="151" t="s">
        <v>255</v>
      </c>
      <c r="D182" s="151" t="s">
        <v>183</v>
      </c>
      <c r="E182" s="151" t="s">
        <v>131</v>
      </c>
      <c r="F182" s="190">
        <f>F183+F203+F198</f>
        <v>5361.1</v>
      </c>
      <c r="G182" s="190">
        <f>G183+G203+G198</f>
        <v>5360.9</v>
      </c>
      <c r="H182" s="170">
        <f t="shared" si="5"/>
        <v>99.99626942232004</v>
      </c>
    </row>
    <row r="183" spans="1:8" x14ac:dyDescent="0.25">
      <c r="A183" s="150" t="s">
        <v>270</v>
      </c>
      <c r="B183" s="151" t="s">
        <v>128</v>
      </c>
      <c r="C183" s="151" t="s">
        <v>132</v>
      </c>
      <c r="D183" s="151" t="s">
        <v>183</v>
      </c>
      <c r="E183" s="151" t="s">
        <v>131</v>
      </c>
      <c r="F183" s="190">
        <f>F184+F193</f>
        <v>1959.7</v>
      </c>
      <c r="G183" s="155">
        <f>G184+G193</f>
        <v>1959.6000000000001</v>
      </c>
      <c r="H183" s="170">
        <f t="shared" si="5"/>
        <v>99.99489717813951</v>
      </c>
    </row>
    <row r="184" spans="1:8" ht="22.5" x14ac:dyDescent="0.25">
      <c r="A184" s="56" t="s">
        <v>271</v>
      </c>
      <c r="B184" s="57" t="s">
        <v>128</v>
      </c>
      <c r="C184" s="57" t="s">
        <v>132</v>
      </c>
      <c r="D184" s="57" t="s">
        <v>272</v>
      </c>
      <c r="E184" s="57" t="s">
        <v>131</v>
      </c>
      <c r="F184" s="58">
        <f>F185+F189</f>
        <v>1613.7</v>
      </c>
      <c r="G184" s="58">
        <f>G185+G189</f>
        <v>1613.6000000000001</v>
      </c>
      <c r="H184" s="171">
        <f t="shared" si="5"/>
        <v>99.993803061287721</v>
      </c>
    </row>
    <row r="185" spans="1:8" ht="67.5" x14ac:dyDescent="0.25">
      <c r="A185" s="56" t="s">
        <v>196</v>
      </c>
      <c r="B185" s="57" t="s">
        <v>128</v>
      </c>
      <c r="C185" s="57" t="s">
        <v>132</v>
      </c>
      <c r="D185" s="57" t="s">
        <v>273</v>
      </c>
      <c r="E185" s="57" t="s">
        <v>188</v>
      </c>
      <c r="F185" s="58">
        <f>F186</f>
        <v>1555.3</v>
      </c>
      <c r="G185" s="58">
        <f>G186</f>
        <v>1555.2</v>
      </c>
      <c r="H185" s="171">
        <f t="shared" si="5"/>
        <v>99.993570372275443</v>
      </c>
    </row>
    <row r="186" spans="1:8" ht="22.5" x14ac:dyDescent="0.25">
      <c r="A186" s="56" t="s">
        <v>189</v>
      </c>
      <c r="B186" s="57" t="s">
        <v>128</v>
      </c>
      <c r="C186" s="57" t="s">
        <v>132</v>
      </c>
      <c r="D186" s="57" t="s">
        <v>273</v>
      </c>
      <c r="E186" s="57" t="s">
        <v>190</v>
      </c>
      <c r="F186" s="58">
        <f>F187+F188</f>
        <v>1555.3</v>
      </c>
      <c r="G186" s="58">
        <f>G187+G188</f>
        <v>1555.2</v>
      </c>
      <c r="H186" s="171">
        <f t="shared" si="5"/>
        <v>99.993570372275443</v>
      </c>
    </row>
    <row r="187" spans="1:8" x14ac:dyDescent="0.25">
      <c r="A187" s="56" t="s">
        <v>191</v>
      </c>
      <c r="B187" s="57" t="s">
        <v>128</v>
      </c>
      <c r="C187" s="57" t="s">
        <v>132</v>
      </c>
      <c r="D187" s="57" t="s">
        <v>273</v>
      </c>
      <c r="E187" s="57" t="s">
        <v>192</v>
      </c>
      <c r="F187" s="58">
        <v>1553.1</v>
      </c>
      <c r="G187" s="58">
        <v>1553</v>
      </c>
      <c r="H187" s="171">
        <f t="shared" si="5"/>
        <v>99.993561264567646</v>
      </c>
    </row>
    <row r="188" spans="1:8" ht="22.5" x14ac:dyDescent="0.25">
      <c r="A188" s="56" t="s">
        <v>225</v>
      </c>
      <c r="B188" s="57" t="s">
        <v>128</v>
      </c>
      <c r="C188" s="57" t="s">
        <v>132</v>
      </c>
      <c r="D188" s="57" t="s">
        <v>273</v>
      </c>
      <c r="E188" s="57">
        <v>122</v>
      </c>
      <c r="F188" s="133">
        <v>2.2000000000000002</v>
      </c>
      <c r="G188" s="58">
        <v>2.2000000000000002</v>
      </c>
      <c r="H188" s="171">
        <f t="shared" si="5"/>
        <v>100</v>
      </c>
    </row>
    <row r="189" spans="1:8" ht="22.5" x14ac:dyDescent="0.25">
      <c r="A189" s="56" t="s">
        <v>189</v>
      </c>
      <c r="B189" s="57" t="s">
        <v>128</v>
      </c>
      <c r="C189" s="57" t="s">
        <v>132</v>
      </c>
      <c r="D189" s="57" t="s">
        <v>274</v>
      </c>
      <c r="E189" s="57"/>
      <c r="F189" s="58">
        <v>58.4</v>
      </c>
      <c r="G189" s="58">
        <v>58.4</v>
      </c>
      <c r="H189" s="171">
        <f t="shared" si="5"/>
        <v>100</v>
      </c>
    </row>
    <row r="190" spans="1:8" ht="22.5" x14ac:dyDescent="0.25">
      <c r="A190" s="56" t="s">
        <v>124</v>
      </c>
      <c r="B190" s="57" t="s">
        <v>128</v>
      </c>
      <c r="C190" s="57" t="s">
        <v>132</v>
      </c>
      <c r="D190" s="57" t="s">
        <v>274</v>
      </c>
      <c r="E190" s="57" t="s">
        <v>177</v>
      </c>
      <c r="F190" s="58">
        <v>58.4</v>
      </c>
      <c r="G190" s="58">
        <v>58.4</v>
      </c>
      <c r="H190" s="171">
        <f t="shared" si="5"/>
        <v>100</v>
      </c>
    </row>
    <row r="191" spans="1:8" ht="22.5" x14ac:dyDescent="0.25">
      <c r="A191" s="56" t="s">
        <v>125</v>
      </c>
      <c r="B191" s="57" t="s">
        <v>128</v>
      </c>
      <c r="C191" s="57" t="s">
        <v>132</v>
      </c>
      <c r="D191" s="57" t="s">
        <v>274</v>
      </c>
      <c r="E191" s="57" t="s">
        <v>178</v>
      </c>
      <c r="F191" s="58">
        <v>58.4</v>
      </c>
      <c r="G191" s="58">
        <v>58.4</v>
      </c>
      <c r="H191" s="171">
        <f t="shared" si="5"/>
        <v>100</v>
      </c>
    </row>
    <row r="192" spans="1:8" ht="22.5" x14ac:dyDescent="0.25">
      <c r="A192" s="56" t="s">
        <v>126</v>
      </c>
      <c r="B192" s="57" t="s">
        <v>128</v>
      </c>
      <c r="C192" s="57" t="s">
        <v>132</v>
      </c>
      <c r="D192" s="57" t="s">
        <v>274</v>
      </c>
      <c r="E192" s="57" t="s">
        <v>179</v>
      </c>
      <c r="F192" s="58">
        <v>58.4</v>
      </c>
      <c r="G192" s="58">
        <v>58.4</v>
      </c>
      <c r="H192" s="171">
        <f t="shared" si="5"/>
        <v>100</v>
      </c>
    </row>
    <row r="193" spans="1:8" ht="22.5" x14ac:dyDescent="0.25">
      <c r="A193" s="56" t="s">
        <v>275</v>
      </c>
      <c r="B193" s="57" t="s">
        <v>128</v>
      </c>
      <c r="C193" s="57" t="s">
        <v>132</v>
      </c>
      <c r="D193" s="57" t="s">
        <v>276</v>
      </c>
      <c r="E193" s="57"/>
      <c r="F193" s="58">
        <v>346</v>
      </c>
      <c r="G193" s="58">
        <v>346</v>
      </c>
      <c r="H193" s="171">
        <f t="shared" si="5"/>
        <v>100</v>
      </c>
    </row>
    <row r="194" spans="1:8" ht="22.5" x14ac:dyDescent="0.25">
      <c r="A194" s="56" t="s">
        <v>277</v>
      </c>
      <c r="B194" s="57" t="s">
        <v>128</v>
      </c>
      <c r="C194" s="57" t="s">
        <v>132</v>
      </c>
      <c r="D194" s="57" t="s">
        <v>276</v>
      </c>
      <c r="E194" s="57"/>
      <c r="F194" s="58">
        <v>346</v>
      </c>
      <c r="G194" s="58">
        <v>346</v>
      </c>
      <c r="H194" s="171">
        <f t="shared" si="5"/>
        <v>100</v>
      </c>
    </row>
    <row r="195" spans="1:8" ht="22.5" x14ac:dyDescent="0.25">
      <c r="A195" s="56" t="s">
        <v>124</v>
      </c>
      <c r="B195" s="57" t="s">
        <v>128</v>
      </c>
      <c r="C195" s="57" t="s">
        <v>132</v>
      </c>
      <c r="D195" s="57" t="s">
        <v>276</v>
      </c>
      <c r="E195" s="57">
        <v>200</v>
      </c>
      <c r="F195" s="58">
        <v>346</v>
      </c>
      <c r="G195" s="58">
        <v>346</v>
      </c>
      <c r="H195" s="171">
        <f t="shared" si="5"/>
        <v>100</v>
      </c>
    </row>
    <row r="196" spans="1:8" ht="22.5" x14ac:dyDescent="0.25">
      <c r="A196" s="56" t="s">
        <v>125</v>
      </c>
      <c r="B196" s="57" t="s">
        <v>128</v>
      </c>
      <c r="C196" s="57" t="s">
        <v>132</v>
      </c>
      <c r="D196" s="57" t="s">
        <v>276</v>
      </c>
      <c r="E196" s="57">
        <v>240</v>
      </c>
      <c r="F196" s="58">
        <v>346</v>
      </c>
      <c r="G196" s="58">
        <v>346</v>
      </c>
      <c r="H196" s="171">
        <f t="shared" si="5"/>
        <v>100</v>
      </c>
    </row>
    <row r="197" spans="1:8" ht="22.5" x14ac:dyDescent="0.25">
      <c r="A197" s="56" t="s">
        <v>126</v>
      </c>
      <c r="B197" s="57" t="s">
        <v>128</v>
      </c>
      <c r="C197" s="57" t="s">
        <v>132</v>
      </c>
      <c r="D197" s="57" t="s">
        <v>276</v>
      </c>
      <c r="E197" s="57">
        <v>244</v>
      </c>
      <c r="F197" s="58">
        <v>346</v>
      </c>
      <c r="G197" s="58">
        <v>346</v>
      </c>
      <c r="H197" s="171">
        <f t="shared" si="5"/>
        <v>100</v>
      </c>
    </row>
    <row r="198" spans="1:8" x14ac:dyDescent="0.25">
      <c r="A198" s="53" t="s">
        <v>278</v>
      </c>
      <c r="B198" s="54" t="s">
        <v>128</v>
      </c>
      <c r="C198" s="54" t="s">
        <v>265</v>
      </c>
      <c r="D198" s="54"/>
      <c r="E198" s="54"/>
      <c r="F198" s="55">
        <v>2306.1999999999998</v>
      </c>
      <c r="G198" s="144">
        <f>G199</f>
        <v>2306.1999999999998</v>
      </c>
      <c r="H198" s="170">
        <f t="shared" si="5"/>
        <v>100</v>
      </c>
    </row>
    <row r="199" spans="1:8" ht="22.5" x14ac:dyDescent="0.25">
      <c r="A199" s="56" t="s">
        <v>279</v>
      </c>
      <c r="B199" s="57" t="s">
        <v>128</v>
      </c>
      <c r="C199" s="57" t="s">
        <v>265</v>
      </c>
      <c r="D199" s="57" t="s">
        <v>280</v>
      </c>
      <c r="E199" s="57"/>
      <c r="F199" s="58">
        <v>2306.1999999999998</v>
      </c>
      <c r="G199" s="58">
        <v>2306.1999999999998</v>
      </c>
      <c r="H199" s="171">
        <f t="shared" si="5"/>
        <v>100</v>
      </c>
    </row>
    <row r="200" spans="1:8" ht="22.5" x14ac:dyDescent="0.25">
      <c r="A200" s="56" t="s">
        <v>124</v>
      </c>
      <c r="B200" s="57" t="s">
        <v>128</v>
      </c>
      <c r="C200" s="57" t="s">
        <v>265</v>
      </c>
      <c r="D200" s="57" t="s">
        <v>280</v>
      </c>
      <c r="E200" s="57">
        <v>200</v>
      </c>
      <c r="F200" s="58">
        <v>2306.1999999999998</v>
      </c>
      <c r="G200" s="58">
        <v>2306.1999999999998</v>
      </c>
      <c r="H200" s="171">
        <f t="shared" si="5"/>
        <v>100</v>
      </c>
    </row>
    <row r="201" spans="1:8" ht="22.5" x14ac:dyDescent="0.25">
      <c r="A201" s="56" t="s">
        <v>125</v>
      </c>
      <c r="B201" s="57" t="s">
        <v>128</v>
      </c>
      <c r="C201" s="57" t="s">
        <v>265</v>
      </c>
      <c r="D201" s="57" t="s">
        <v>280</v>
      </c>
      <c r="E201" s="57">
        <v>240</v>
      </c>
      <c r="F201" s="58">
        <v>2306.1999999999998</v>
      </c>
      <c r="G201" s="58">
        <v>2306.1999999999998</v>
      </c>
      <c r="H201" s="171">
        <f t="shared" si="5"/>
        <v>100</v>
      </c>
    </row>
    <row r="202" spans="1:8" ht="22.5" x14ac:dyDescent="0.25">
      <c r="A202" s="56" t="s">
        <v>126</v>
      </c>
      <c r="B202" s="57" t="s">
        <v>128</v>
      </c>
      <c r="C202" s="57" t="s">
        <v>265</v>
      </c>
      <c r="D202" s="57" t="s">
        <v>280</v>
      </c>
      <c r="E202" s="57">
        <v>244</v>
      </c>
      <c r="F202" s="58">
        <v>2306.1999999999998</v>
      </c>
      <c r="G202" s="58">
        <v>2306.1999999999998</v>
      </c>
      <c r="H202" s="171">
        <f t="shared" si="5"/>
        <v>100</v>
      </c>
    </row>
    <row r="203" spans="1:8" ht="21" x14ac:dyDescent="0.25">
      <c r="A203" s="150" t="s">
        <v>281</v>
      </c>
      <c r="B203" s="151" t="s">
        <v>128</v>
      </c>
      <c r="C203" s="151" t="s">
        <v>137</v>
      </c>
      <c r="D203" s="151" t="s">
        <v>183</v>
      </c>
      <c r="E203" s="151" t="s">
        <v>131</v>
      </c>
      <c r="F203" s="190">
        <f>F204+F207+F210</f>
        <v>1095.2</v>
      </c>
      <c r="G203" s="155">
        <f>G204+G207+G210</f>
        <v>1095.1000000000001</v>
      </c>
      <c r="H203" s="170">
        <f t="shared" si="5"/>
        <v>99.990869247626009</v>
      </c>
    </row>
    <row r="204" spans="1:8" x14ac:dyDescent="0.25">
      <c r="A204" s="56" t="s">
        <v>282</v>
      </c>
      <c r="B204" s="57" t="s">
        <v>128</v>
      </c>
      <c r="C204" s="57" t="s">
        <v>137</v>
      </c>
      <c r="D204" s="57" t="s">
        <v>283</v>
      </c>
      <c r="E204" s="57">
        <v>400</v>
      </c>
      <c r="F204" s="58">
        <v>929.5</v>
      </c>
      <c r="G204" s="58">
        <v>929.5</v>
      </c>
      <c r="H204" s="171">
        <f t="shared" ref="H204:H271" si="7">G204*100/F204</f>
        <v>100</v>
      </c>
    </row>
    <row r="205" spans="1:8" ht="45" x14ac:dyDescent="0.25">
      <c r="A205" s="56" t="s">
        <v>284</v>
      </c>
      <c r="B205" s="57" t="s">
        <v>128</v>
      </c>
      <c r="C205" s="57" t="s">
        <v>137</v>
      </c>
      <c r="D205" s="57" t="s">
        <v>283</v>
      </c>
      <c r="E205" s="57">
        <v>410</v>
      </c>
      <c r="F205" s="58">
        <v>929.5</v>
      </c>
      <c r="G205" s="58">
        <v>929.5</v>
      </c>
      <c r="H205" s="171">
        <f t="shared" si="7"/>
        <v>100</v>
      </c>
    </row>
    <row r="206" spans="1:8" ht="45" x14ac:dyDescent="0.25">
      <c r="A206" s="56" t="s">
        <v>285</v>
      </c>
      <c r="B206" s="57" t="s">
        <v>128</v>
      </c>
      <c r="C206" s="57" t="s">
        <v>137</v>
      </c>
      <c r="D206" s="57" t="s">
        <v>283</v>
      </c>
      <c r="E206" s="57">
        <v>411</v>
      </c>
      <c r="F206" s="58">
        <v>929.5</v>
      </c>
      <c r="G206" s="58">
        <v>929.5</v>
      </c>
      <c r="H206" s="171">
        <f t="shared" si="7"/>
        <v>100</v>
      </c>
    </row>
    <row r="207" spans="1:8" ht="22.5" x14ac:dyDescent="0.25">
      <c r="A207" s="56" t="s">
        <v>124</v>
      </c>
      <c r="B207" s="57" t="s">
        <v>128</v>
      </c>
      <c r="C207" s="57" t="s">
        <v>137</v>
      </c>
      <c r="D207" s="57" t="s">
        <v>426</v>
      </c>
      <c r="E207" s="57">
        <v>200</v>
      </c>
      <c r="F207" s="58">
        <v>90.3</v>
      </c>
      <c r="G207" s="58">
        <v>90.2</v>
      </c>
      <c r="H207" s="171">
        <f t="shared" si="7"/>
        <v>99.889258028792909</v>
      </c>
    </row>
    <row r="208" spans="1:8" ht="22.5" x14ac:dyDescent="0.25">
      <c r="A208" s="56" t="s">
        <v>125</v>
      </c>
      <c r="B208" s="57" t="s">
        <v>128</v>
      </c>
      <c r="C208" s="57" t="s">
        <v>137</v>
      </c>
      <c r="D208" s="57" t="s">
        <v>426</v>
      </c>
      <c r="E208" s="57">
        <v>240</v>
      </c>
      <c r="F208" s="58">
        <v>90.3</v>
      </c>
      <c r="G208" s="58">
        <v>90.2</v>
      </c>
      <c r="H208" s="171">
        <f t="shared" si="7"/>
        <v>99.889258028792909</v>
      </c>
    </row>
    <row r="209" spans="1:8" ht="22.5" x14ac:dyDescent="0.25">
      <c r="A209" s="56" t="s">
        <v>126</v>
      </c>
      <c r="B209" s="57" t="s">
        <v>128</v>
      </c>
      <c r="C209" s="57" t="s">
        <v>137</v>
      </c>
      <c r="D209" s="57" t="s">
        <v>426</v>
      </c>
      <c r="E209" s="57">
        <v>244</v>
      </c>
      <c r="F209" s="58">
        <v>90.3</v>
      </c>
      <c r="G209" s="58">
        <v>90.2</v>
      </c>
      <c r="H209" s="171">
        <f t="shared" si="7"/>
        <v>99.889258028792909</v>
      </c>
    </row>
    <row r="210" spans="1:8" ht="22.5" x14ac:dyDescent="0.25">
      <c r="A210" s="56" t="s">
        <v>124</v>
      </c>
      <c r="B210" s="57" t="s">
        <v>128</v>
      </c>
      <c r="C210" s="57" t="s">
        <v>137</v>
      </c>
      <c r="D210" s="57" t="s">
        <v>427</v>
      </c>
      <c r="E210" s="57">
        <v>200</v>
      </c>
      <c r="F210" s="58">
        <v>75.400000000000006</v>
      </c>
      <c r="G210" s="58">
        <v>75.400000000000006</v>
      </c>
      <c r="H210" s="171">
        <f t="shared" si="7"/>
        <v>100</v>
      </c>
    </row>
    <row r="211" spans="1:8" ht="22.5" x14ac:dyDescent="0.25">
      <c r="A211" s="56" t="s">
        <v>125</v>
      </c>
      <c r="B211" s="57" t="s">
        <v>128</v>
      </c>
      <c r="C211" s="57" t="s">
        <v>137</v>
      </c>
      <c r="D211" s="57" t="s">
        <v>427</v>
      </c>
      <c r="E211" s="57">
        <v>240</v>
      </c>
      <c r="F211" s="58">
        <v>75.400000000000006</v>
      </c>
      <c r="G211" s="58">
        <v>75.400000000000006</v>
      </c>
      <c r="H211" s="171">
        <f t="shared" si="7"/>
        <v>100</v>
      </c>
    </row>
    <row r="212" spans="1:8" ht="22.5" x14ac:dyDescent="0.25">
      <c r="A212" s="56" t="s">
        <v>126</v>
      </c>
      <c r="B212" s="57" t="s">
        <v>128</v>
      </c>
      <c r="C212" s="57" t="s">
        <v>137</v>
      </c>
      <c r="D212" s="57" t="s">
        <v>427</v>
      </c>
      <c r="E212" s="57">
        <v>244</v>
      </c>
      <c r="F212" s="58">
        <v>75.400000000000006</v>
      </c>
      <c r="G212" s="58">
        <v>75.400000000000006</v>
      </c>
      <c r="H212" s="171">
        <f t="shared" si="7"/>
        <v>100</v>
      </c>
    </row>
    <row r="213" spans="1:8" x14ac:dyDescent="0.25">
      <c r="A213" s="150" t="s">
        <v>286</v>
      </c>
      <c r="B213" s="151" t="s">
        <v>143</v>
      </c>
      <c r="C213" s="151" t="s">
        <v>255</v>
      </c>
      <c r="D213" s="151" t="s">
        <v>183</v>
      </c>
      <c r="E213" s="151" t="s">
        <v>131</v>
      </c>
      <c r="F213" s="190">
        <f>F214+F220</f>
        <v>5529.3</v>
      </c>
      <c r="G213" s="190">
        <f>G214+G220</f>
        <v>5492.5999999999995</v>
      </c>
      <c r="H213" s="170">
        <f t="shared" si="7"/>
        <v>99.336263179787679</v>
      </c>
    </row>
    <row r="214" spans="1:8" ht="21" x14ac:dyDescent="0.25">
      <c r="A214" s="150" t="s">
        <v>287</v>
      </c>
      <c r="B214" s="151" t="s">
        <v>143</v>
      </c>
      <c r="C214" s="151" t="s">
        <v>132</v>
      </c>
      <c r="D214" s="151" t="s">
        <v>183</v>
      </c>
      <c r="E214" s="151" t="s">
        <v>131</v>
      </c>
      <c r="F214" s="190">
        <v>7.2</v>
      </c>
      <c r="G214" s="55">
        <v>7.2</v>
      </c>
      <c r="H214" s="170">
        <f t="shared" si="7"/>
        <v>100</v>
      </c>
    </row>
    <row r="215" spans="1:8" ht="22.5" x14ac:dyDescent="0.25">
      <c r="A215" s="56" t="s">
        <v>288</v>
      </c>
      <c r="B215" s="57" t="s">
        <v>143</v>
      </c>
      <c r="C215" s="57" t="s">
        <v>132</v>
      </c>
      <c r="D215" s="57" t="s">
        <v>289</v>
      </c>
      <c r="E215" s="57" t="s">
        <v>131</v>
      </c>
      <c r="F215" s="58">
        <v>7.2</v>
      </c>
      <c r="G215" s="58">
        <v>7.2</v>
      </c>
      <c r="H215" s="171">
        <f t="shared" si="7"/>
        <v>100</v>
      </c>
    </row>
    <row r="216" spans="1:8" ht="22.5" x14ac:dyDescent="0.25">
      <c r="A216" s="56" t="s">
        <v>290</v>
      </c>
      <c r="B216" s="57" t="s">
        <v>143</v>
      </c>
      <c r="C216" s="57" t="s">
        <v>132</v>
      </c>
      <c r="D216" s="57" t="s">
        <v>289</v>
      </c>
      <c r="E216" s="57" t="s">
        <v>131</v>
      </c>
      <c r="F216" s="58">
        <v>7.2</v>
      </c>
      <c r="G216" s="58">
        <v>7.2</v>
      </c>
      <c r="H216" s="171">
        <f t="shared" si="7"/>
        <v>100</v>
      </c>
    </row>
    <row r="217" spans="1:8" ht="22.5" x14ac:dyDescent="0.25">
      <c r="A217" s="56" t="s">
        <v>124</v>
      </c>
      <c r="B217" s="57" t="s">
        <v>143</v>
      </c>
      <c r="C217" s="57" t="s">
        <v>132</v>
      </c>
      <c r="D217" s="57" t="s">
        <v>289</v>
      </c>
      <c r="E217" s="57" t="s">
        <v>177</v>
      </c>
      <c r="F217" s="58">
        <v>7.2</v>
      </c>
      <c r="G217" s="58">
        <v>7.2</v>
      </c>
      <c r="H217" s="171">
        <f t="shared" si="7"/>
        <v>100</v>
      </c>
    </row>
    <row r="218" spans="1:8" ht="22.5" x14ac:dyDescent="0.25">
      <c r="A218" s="56" t="s">
        <v>125</v>
      </c>
      <c r="B218" s="57" t="s">
        <v>143</v>
      </c>
      <c r="C218" s="57" t="s">
        <v>132</v>
      </c>
      <c r="D218" s="57" t="s">
        <v>289</v>
      </c>
      <c r="E218" s="57" t="s">
        <v>178</v>
      </c>
      <c r="F218" s="58">
        <v>7.2</v>
      </c>
      <c r="G218" s="58">
        <v>7.2</v>
      </c>
      <c r="H218" s="171">
        <f t="shared" si="7"/>
        <v>100</v>
      </c>
    </row>
    <row r="219" spans="1:8" ht="22.5" x14ac:dyDescent="0.25">
      <c r="A219" s="56" t="s">
        <v>126</v>
      </c>
      <c r="B219" s="57" t="s">
        <v>143</v>
      </c>
      <c r="C219" s="57" t="s">
        <v>132</v>
      </c>
      <c r="D219" s="57" t="s">
        <v>289</v>
      </c>
      <c r="E219" s="57" t="s">
        <v>179</v>
      </c>
      <c r="F219" s="58">
        <v>7.2</v>
      </c>
      <c r="G219" s="58">
        <v>7.2</v>
      </c>
      <c r="H219" s="171">
        <f t="shared" si="7"/>
        <v>100</v>
      </c>
    </row>
    <row r="220" spans="1:8" x14ac:dyDescent="0.25">
      <c r="A220" s="150" t="s">
        <v>291</v>
      </c>
      <c r="B220" s="151" t="s">
        <v>143</v>
      </c>
      <c r="C220" s="151" t="s">
        <v>292</v>
      </c>
      <c r="D220" s="151" t="s">
        <v>183</v>
      </c>
      <c r="E220" s="151" t="s">
        <v>131</v>
      </c>
      <c r="F220" s="190">
        <f>F221+F225+F233+F237+F241</f>
        <v>5522.1</v>
      </c>
      <c r="G220" s="190">
        <f>G221+G225+G233+G237+G241</f>
        <v>5485.4</v>
      </c>
      <c r="H220" s="170">
        <f t="shared" si="7"/>
        <v>99.33539776534289</v>
      </c>
    </row>
    <row r="221" spans="1:8" ht="22.5" x14ac:dyDescent="0.25">
      <c r="A221" s="56" t="s">
        <v>271</v>
      </c>
      <c r="B221" s="57" t="s">
        <v>143</v>
      </c>
      <c r="C221" s="57" t="s">
        <v>292</v>
      </c>
      <c r="D221" s="57" t="s">
        <v>293</v>
      </c>
      <c r="E221" s="57" t="s">
        <v>131</v>
      </c>
      <c r="F221" s="58">
        <v>1141.5</v>
      </c>
      <c r="G221" s="58">
        <v>1141.5</v>
      </c>
      <c r="H221" s="171">
        <f t="shared" si="7"/>
        <v>100</v>
      </c>
    </row>
    <row r="222" spans="1:8" ht="67.5" x14ac:dyDescent="0.25">
      <c r="A222" s="56" t="s">
        <v>196</v>
      </c>
      <c r="B222" s="57" t="s">
        <v>143</v>
      </c>
      <c r="C222" s="57" t="s">
        <v>292</v>
      </c>
      <c r="D222" s="57" t="s">
        <v>294</v>
      </c>
      <c r="E222" s="57" t="s">
        <v>188</v>
      </c>
      <c r="F222" s="58">
        <v>1141.5</v>
      </c>
      <c r="G222" s="58">
        <v>1141.5</v>
      </c>
      <c r="H222" s="171">
        <f t="shared" si="7"/>
        <v>100</v>
      </c>
    </row>
    <row r="223" spans="1:8" ht="22.5" x14ac:dyDescent="0.25">
      <c r="A223" s="56" t="s">
        <v>189</v>
      </c>
      <c r="B223" s="57" t="s">
        <v>143</v>
      </c>
      <c r="C223" s="57" t="s">
        <v>292</v>
      </c>
      <c r="D223" s="57" t="s">
        <v>294</v>
      </c>
      <c r="E223" s="57" t="s">
        <v>190</v>
      </c>
      <c r="F223" s="58">
        <v>1141.5</v>
      </c>
      <c r="G223" s="58">
        <v>1141.5</v>
      </c>
      <c r="H223" s="171">
        <f t="shared" si="7"/>
        <v>100</v>
      </c>
    </row>
    <row r="224" spans="1:8" x14ac:dyDescent="0.25">
      <c r="A224" s="56" t="s">
        <v>191</v>
      </c>
      <c r="B224" s="57" t="s">
        <v>143</v>
      </c>
      <c r="C224" s="57" t="s">
        <v>292</v>
      </c>
      <c r="D224" s="57" t="s">
        <v>294</v>
      </c>
      <c r="E224" s="57" t="s">
        <v>192</v>
      </c>
      <c r="F224" s="58">
        <v>1141.5</v>
      </c>
      <c r="G224" s="58">
        <v>1141.5</v>
      </c>
      <c r="H224" s="171">
        <f t="shared" si="7"/>
        <v>100</v>
      </c>
    </row>
    <row r="225" spans="1:8" ht="22.5" x14ac:dyDescent="0.25">
      <c r="A225" s="56" t="s">
        <v>295</v>
      </c>
      <c r="B225" s="57" t="s">
        <v>143</v>
      </c>
      <c r="C225" s="57" t="s">
        <v>292</v>
      </c>
      <c r="D225" s="57" t="s">
        <v>296</v>
      </c>
      <c r="E225" s="57"/>
      <c r="F225" s="58">
        <f>F226+F229</f>
        <v>391</v>
      </c>
      <c r="G225" s="58">
        <f>G226+G229</f>
        <v>391</v>
      </c>
      <c r="H225" s="171">
        <f t="shared" si="7"/>
        <v>100</v>
      </c>
    </row>
    <row r="226" spans="1:8" ht="67.5" x14ac:dyDescent="0.25">
      <c r="A226" s="56" t="s">
        <v>196</v>
      </c>
      <c r="B226" s="57" t="s">
        <v>143</v>
      </c>
      <c r="C226" s="57" t="s">
        <v>292</v>
      </c>
      <c r="D226" s="57" t="s">
        <v>296</v>
      </c>
      <c r="E226" s="57">
        <v>100</v>
      </c>
      <c r="F226" s="58">
        <v>277.5</v>
      </c>
      <c r="G226" s="58">
        <v>277.5</v>
      </c>
      <c r="H226" s="171">
        <f t="shared" si="7"/>
        <v>100</v>
      </c>
    </row>
    <row r="227" spans="1:8" ht="22.5" x14ac:dyDescent="0.25">
      <c r="A227" s="56" t="s">
        <v>253</v>
      </c>
      <c r="B227" s="57" t="s">
        <v>143</v>
      </c>
      <c r="C227" s="57" t="s">
        <v>292</v>
      </c>
      <c r="D227" s="57" t="s">
        <v>296</v>
      </c>
      <c r="E227" s="57">
        <v>110</v>
      </c>
      <c r="F227" s="58">
        <v>277.5</v>
      </c>
      <c r="G227" s="58">
        <v>277.5</v>
      </c>
      <c r="H227" s="171">
        <f t="shared" si="7"/>
        <v>100</v>
      </c>
    </row>
    <row r="228" spans="1:8" x14ac:dyDescent="0.25">
      <c r="A228" s="56" t="s">
        <v>191</v>
      </c>
      <c r="B228" s="57" t="s">
        <v>143</v>
      </c>
      <c r="C228" s="57" t="s">
        <v>292</v>
      </c>
      <c r="D228" s="57" t="s">
        <v>296</v>
      </c>
      <c r="E228" s="57">
        <v>111</v>
      </c>
      <c r="F228" s="58">
        <v>277.5</v>
      </c>
      <c r="G228" s="58">
        <v>277.5</v>
      </c>
      <c r="H228" s="171">
        <f t="shared" si="7"/>
        <v>100</v>
      </c>
    </row>
    <row r="229" spans="1:8" ht="22.5" x14ac:dyDescent="0.25">
      <c r="A229" s="56" t="s">
        <v>124</v>
      </c>
      <c r="B229" s="57" t="s">
        <v>143</v>
      </c>
      <c r="C229" s="57" t="s">
        <v>292</v>
      </c>
      <c r="D229" s="57" t="s">
        <v>296</v>
      </c>
      <c r="E229" s="57">
        <v>200</v>
      </c>
      <c r="F229" s="58">
        <f>F230</f>
        <v>113.5</v>
      </c>
      <c r="G229" s="58">
        <v>113.5</v>
      </c>
      <c r="H229" s="171">
        <f t="shared" si="7"/>
        <v>100</v>
      </c>
    </row>
    <row r="230" spans="1:8" ht="22.5" x14ac:dyDescent="0.25">
      <c r="A230" s="56" t="s">
        <v>125</v>
      </c>
      <c r="B230" s="57" t="s">
        <v>143</v>
      </c>
      <c r="C230" s="57" t="s">
        <v>292</v>
      </c>
      <c r="D230" s="57" t="s">
        <v>296</v>
      </c>
      <c r="E230" s="57">
        <v>240</v>
      </c>
      <c r="F230" s="58">
        <f>F231+F232</f>
        <v>113.5</v>
      </c>
      <c r="G230" s="58">
        <v>113.5</v>
      </c>
      <c r="H230" s="171">
        <f t="shared" si="7"/>
        <v>100</v>
      </c>
    </row>
    <row r="231" spans="1:8" ht="22.5" x14ac:dyDescent="0.25">
      <c r="A231" s="56" t="s">
        <v>200</v>
      </c>
      <c r="B231" s="57" t="s">
        <v>143</v>
      </c>
      <c r="C231" s="57" t="s">
        <v>292</v>
      </c>
      <c r="D231" s="57" t="s">
        <v>296</v>
      </c>
      <c r="E231" s="57">
        <v>242</v>
      </c>
      <c r="F231" s="58">
        <v>32.6</v>
      </c>
      <c r="G231" s="58">
        <v>32.6</v>
      </c>
      <c r="H231" s="58">
        <v>32.6</v>
      </c>
    </row>
    <row r="232" spans="1:8" ht="22.5" x14ac:dyDescent="0.25">
      <c r="A232" s="56" t="s">
        <v>126</v>
      </c>
      <c r="B232" s="57" t="s">
        <v>143</v>
      </c>
      <c r="C232" s="57" t="s">
        <v>292</v>
      </c>
      <c r="D232" s="57" t="s">
        <v>296</v>
      </c>
      <c r="E232" s="57">
        <v>244</v>
      </c>
      <c r="F232" s="58">
        <v>80.900000000000006</v>
      </c>
      <c r="G232" s="58">
        <v>80.900000000000006</v>
      </c>
      <c r="H232" s="171">
        <f t="shared" si="7"/>
        <v>100</v>
      </c>
    </row>
    <row r="233" spans="1:8" ht="22.5" x14ac:dyDescent="0.25">
      <c r="A233" s="56" t="s">
        <v>297</v>
      </c>
      <c r="B233" s="57" t="s">
        <v>143</v>
      </c>
      <c r="C233" s="57" t="s">
        <v>292</v>
      </c>
      <c r="D233" s="57" t="s">
        <v>298</v>
      </c>
      <c r="E233" s="57" t="s">
        <v>131</v>
      </c>
      <c r="F233" s="58">
        <v>66.400000000000006</v>
      </c>
      <c r="G233" s="58">
        <v>66.400000000000006</v>
      </c>
      <c r="H233" s="171">
        <f t="shared" si="7"/>
        <v>100</v>
      </c>
    </row>
    <row r="234" spans="1:8" ht="22.5" x14ac:dyDescent="0.25">
      <c r="A234" s="56" t="s">
        <v>124</v>
      </c>
      <c r="B234" s="57" t="s">
        <v>143</v>
      </c>
      <c r="C234" s="57" t="s">
        <v>292</v>
      </c>
      <c r="D234" s="57" t="s">
        <v>298</v>
      </c>
      <c r="E234" s="57" t="s">
        <v>177</v>
      </c>
      <c r="F234" s="58">
        <v>66.400000000000006</v>
      </c>
      <c r="G234" s="58">
        <v>66.400000000000006</v>
      </c>
      <c r="H234" s="171">
        <f t="shared" si="7"/>
        <v>100</v>
      </c>
    </row>
    <row r="235" spans="1:8" ht="22.5" x14ac:dyDescent="0.25">
      <c r="A235" s="56" t="s">
        <v>125</v>
      </c>
      <c r="B235" s="57" t="s">
        <v>143</v>
      </c>
      <c r="C235" s="57" t="s">
        <v>292</v>
      </c>
      <c r="D235" s="57" t="s">
        <v>298</v>
      </c>
      <c r="E235" s="57" t="s">
        <v>178</v>
      </c>
      <c r="F235" s="58">
        <v>66.400000000000006</v>
      </c>
      <c r="G235" s="58">
        <v>66.400000000000006</v>
      </c>
      <c r="H235" s="171">
        <f t="shared" si="7"/>
        <v>100</v>
      </c>
    </row>
    <row r="236" spans="1:8" ht="22.5" x14ac:dyDescent="0.25">
      <c r="A236" s="56" t="s">
        <v>126</v>
      </c>
      <c r="B236" s="57" t="s">
        <v>143</v>
      </c>
      <c r="C236" s="57" t="s">
        <v>292</v>
      </c>
      <c r="D236" s="57" t="s">
        <v>298</v>
      </c>
      <c r="E236" s="57" t="s">
        <v>179</v>
      </c>
      <c r="F236" s="58">
        <v>66.400000000000006</v>
      </c>
      <c r="G236" s="58">
        <v>66.400000000000006</v>
      </c>
      <c r="H236" s="171">
        <f t="shared" si="7"/>
        <v>100</v>
      </c>
    </row>
    <row r="237" spans="1:8" ht="22.5" x14ac:dyDescent="0.25">
      <c r="A237" s="56" t="s">
        <v>299</v>
      </c>
      <c r="B237" s="57" t="s">
        <v>143</v>
      </c>
      <c r="C237" s="57" t="s">
        <v>292</v>
      </c>
      <c r="D237" s="57" t="s">
        <v>300</v>
      </c>
      <c r="E237" s="57" t="s">
        <v>131</v>
      </c>
      <c r="F237" s="58">
        <v>56.6</v>
      </c>
      <c r="G237" s="58">
        <v>56.6</v>
      </c>
      <c r="H237" s="171">
        <f t="shared" si="7"/>
        <v>100</v>
      </c>
    </row>
    <row r="238" spans="1:8" ht="22.5" x14ac:dyDescent="0.25">
      <c r="A238" s="56" t="s">
        <v>124</v>
      </c>
      <c r="B238" s="57" t="s">
        <v>143</v>
      </c>
      <c r="C238" s="57" t="s">
        <v>292</v>
      </c>
      <c r="D238" s="57" t="s">
        <v>300</v>
      </c>
      <c r="E238" s="57" t="s">
        <v>177</v>
      </c>
      <c r="F238" s="58">
        <v>56.6</v>
      </c>
      <c r="G238" s="58">
        <v>56.6</v>
      </c>
      <c r="H238" s="171">
        <f t="shared" si="7"/>
        <v>100</v>
      </c>
    </row>
    <row r="239" spans="1:8" ht="22.5" x14ac:dyDescent="0.25">
      <c r="A239" s="56" t="s">
        <v>125</v>
      </c>
      <c r="B239" s="57" t="s">
        <v>143</v>
      </c>
      <c r="C239" s="57" t="s">
        <v>292</v>
      </c>
      <c r="D239" s="57" t="s">
        <v>300</v>
      </c>
      <c r="E239" s="57" t="s">
        <v>178</v>
      </c>
      <c r="F239" s="58">
        <v>56.6</v>
      </c>
      <c r="G239" s="58">
        <v>56.6</v>
      </c>
      <c r="H239" s="171">
        <f t="shared" si="7"/>
        <v>100</v>
      </c>
    </row>
    <row r="240" spans="1:8" ht="22.5" x14ac:dyDescent="0.25">
      <c r="A240" s="56" t="s">
        <v>126</v>
      </c>
      <c r="B240" s="57" t="s">
        <v>143</v>
      </c>
      <c r="C240" s="57" t="s">
        <v>292</v>
      </c>
      <c r="D240" s="57" t="s">
        <v>300</v>
      </c>
      <c r="E240" s="57" t="s">
        <v>179</v>
      </c>
      <c r="F240" s="58">
        <v>56.6</v>
      </c>
      <c r="G240" s="58">
        <v>56.6</v>
      </c>
      <c r="H240" s="171">
        <f t="shared" si="7"/>
        <v>100</v>
      </c>
    </row>
    <row r="241" spans="1:8" ht="67.5" x14ac:dyDescent="0.25">
      <c r="A241" s="56" t="s">
        <v>301</v>
      </c>
      <c r="B241" s="57" t="s">
        <v>143</v>
      </c>
      <c r="C241" s="57" t="s">
        <v>292</v>
      </c>
      <c r="D241" s="57"/>
      <c r="E241" s="57" t="s">
        <v>131</v>
      </c>
      <c r="F241" s="58">
        <f>F242+F245+F249</f>
        <v>3866.6</v>
      </c>
      <c r="G241" s="58">
        <f>G242+G245+G249</f>
        <v>3829.9</v>
      </c>
      <c r="H241" s="171">
        <f t="shared" si="7"/>
        <v>99.050845704236281</v>
      </c>
    </row>
    <row r="242" spans="1:8" ht="67.5" x14ac:dyDescent="0.25">
      <c r="A242" s="56" t="s">
        <v>196</v>
      </c>
      <c r="B242" s="57" t="s">
        <v>143</v>
      </c>
      <c r="C242" s="57" t="s">
        <v>292</v>
      </c>
      <c r="D242" s="57" t="s">
        <v>302</v>
      </c>
      <c r="E242" s="57">
        <v>100</v>
      </c>
      <c r="F242" s="58">
        <v>3631.5</v>
      </c>
      <c r="G242" s="58">
        <v>3594.9</v>
      </c>
      <c r="H242" s="171">
        <f t="shared" si="7"/>
        <v>98.992152003304426</v>
      </c>
    </row>
    <row r="243" spans="1:8" ht="22.5" x14ac:dyDescent="0.25">
      <c r="A243" s="56" t="s">
        <v>253</v>
      </c>
      <c r="B243" s="57" t="s">
        <v>143</v>
      </c>
      <c r="C243" s="57" t="s">
        <v>292</v>
      </c>
      <c r="D243" s="57" t="s">
        <v>302</v>
      </c>
      <c r="E243" s="57">
        <v>110</v>
      </c>
      <c r="F243" s="58">
        <v>3631.5</v>
      </c>
      <c r="G243" s="58">
        <v>3594.9</v>
      </c>
      <c r="H243" s="171">
        <f t="shared" si="7"/>
        <v>98.992152003304426</v>
      </c>
    </row>
    <row r="244" spans="1:8" x14ac:dyDescent="0.25">
      <c r="A244" s="56" t="s">
        <v>191</v>
      </c>
      <c r="B244" s="57" t="s">
        <v>143</v>
      </c>
      <c r="C244" s="57" t="s">
        <v>292</v>
      </c>
      <c r="D244" s="57" t="s">
        <v>302</v>
      </c>
      <c r="E244" s="57">
        <v>111</v>
      </c>
      <c r="F244" s="58">
        <v>3631.5</v>
      </c>
      <c r="G244" s="58">
        <v>3594.9</v>
      </c>
      <c r="H244" s="171">
        <f t="shared" si="7"/>
        <v>98.992152003304426</v>
      </c>
    </row>
    <row r="245" spans="1:8" ht="22.5" x14ac:dyDescent="0.25">
      <c r="A245" s="56" t="s">
        <v>124</v>
      </c>
      <c r="B245" s="57" t="s">
        <v>143</v>
      </c>
      <c r="C245" s="57" t="s">
        <v>292</v>
      </c>
      <c r="D245" s="57" t="s">
        <v>302</v>
      </c>
      <c r="E245" s="57">
        <v>200</v>
      </c>
      <c r="F245" s="58">
        <f>F246</f>
        <v>210.10000000000002</v>
      </c>
      <c r="G245" s="58">
        <f>G246</f>
        <v>210</v>
      </c>
      <c r="H245" s="171">
        <f t="shared" si="7"/>
        <v>99.952403617325075</v>
      </c>
    </row>
    <row r="246" spans="1:8" ht="22.5" x14ac:dyDescent="0.25">
      <c r="A246" s="56" t="s">
        <v>125</v>
      </c>
      <c r="B246" s="57" t="s">
        <v>143</v>
      </c>
      <c r="C246" s="57" t="s">
        <v>292</v>
      </c>
      <c r="D246" s="57" t="s">
        <v>302</v>
      </c>
      <c r="E246" s="57">
        <v>240</v>
      </c>
      <c r="F246" s="58">
        <f>F247+F248</f>
        <v>210.10000000000002</v>
      </c>
      <c r="G246" s="58">
        <f>G247+G248</f>
        <v>210</v>
      </c>
      <c r="H246" s="171">
        <f t="shared" si="7"/>
        <v>99.952403617325075</v>
      </c>
    </row>
    <row r="247" spans="1:8" ht="22.5" x14ac:dyDescent="0.25">
      <c r="A247" s="56" t="s">
        <v>200</v>
      </c>
      <c r="B247" s="57" t="s">
        <v>143</v>
      </c>
      <c r="C247" s="57" t="s">
        <v>292</v>
      </c>
      <c r="D247" s="57" t="s">
        <v>302</v>
      </c>
      <c r="E247" s="57">
        <v>242</v>
      </c>
      <c r="F247" s="58">
        <v>82.9</v>
      </c>
      <c r="G247" s="58">
        <v>82.9</v>
      </c>
      <c r="H247" s="171">
        <f t="shared" si="7"/>
        <v>100</v>
      </c>
    </row>
    <row r="248" spans="1:8" ht="22.5" x14ac:dyDescent="0.25">
      <c r="A248" s="56" t="s">
        <v>126</v>
      </c>
      <c r="B248" s="57" t="s">
        <v>143</v>
      </c>
      <c r="C248" s="57" t="s">
        <v>292</v>
      </c>
      <c r="D248" s="57" t="s">
        <v>302</v>
      </c>
      <c r="E248" s="57">
        <v>244</v>
      </c>
      <c r="F248" s="58">
        <v>127.2</v>
      </c>
      <c r="G248" s="58">
        <v>127.1</v>
      </c>
      <c r="H248" s="171">
        <f t="shared" si="7"/>
        <v>99.921383647798734</v>
      </c>
    </row>
    <row r="249" spans="1:8" x14ac:dyDescent="0.25">
      <c r="A249" s="56" t="s">
        <v>213</v>
      </c>
      <c r="B249" s="57" t="s">
        <v>143</v>
      </c>
      <c r="C249" s="57" t="s">
        <v>292</v>
      </c>
      <c r="D249" s="57" t="s">
        <v>302</v>
      </c>
      <c r="E249" s="57" t="s">
        <v>214</v>
      </c>
      <c r="F249" s="58">
        <f>F250</f>
        <v>25</v>
      </c>
      <c r="G249" s="58">
        <v>25</v>
      </c>
      <c r="H249" s="171">
        <f t="shared" si="7"/>
        <v>100</v>
      </c>
    </row>
    <row r="250" spans="1:8" x14ac:dyDescent="0.25">
      <c r="A250" s="56" t="s">
        <v>443</v>
      </c>
      <c r="B250" s="57" t="s">
        <v>143</v>
      </c>
      <c r="C250" s="57" t="s">
        <v>292</v>
      </c>
      <c r="D250" s="57" t="s">
        <v>302</v>
      </c>
      <c r="E250" s="57">
        <v>830</v>
      </c>
      <c r="F250" s="58">
        <f>F251</f>
        <v>25</v>
      </c>
      <c r="G250" s="58">
        <v>25</v>
      </c>
      <c r="H250" s="171">
        <f t="shared" si="7"/>
        <v>100</v>
      </c>
    </row>
    <row r="251" spans="1:8" ht="33.75" x14ac:dyDescent="0.25">
      <c r="A251" s="56" t="s">
        <v>444</v>
      </c>
      <c r="B251" s="57" t="s">
        <v>143</v>
      </c>
      <c r="C251" s="57" t="s">
        <v>292</v>
      </c>
      <c r="D251" s="57" t="s">
        <v>302</v>
      </c>
      <c r="E251" s="57">
        <v>831</v>
      </c>
      <c r="F251" s="58">
        <v>25</v>
      </c>
      <c r="G251" s="58">
        <v>25</v>
      </c>
      <c r="H251" s="171">
        <f t="shared" si="7"/>
        <v>100</v>
      </c>
    </row>
    <row r="252" spans="1:8" x14ac:dyDescent="0.25">
      <c r="A252" s="150" t="s">
        <v>303</v>
      </c>
      <c r="B252" s="151" t="s">
        <v>167</v>
      </c>
      <c r="C252" s="151" t="s">
        <v>255</v>
      </c>
      <c r="D252" s="151" t="s">
        <v>183</v>
      </c>
      <c r="E252" s="151" t="s">
        <v>131</v>
      </c>
      <c r="F252" s="155">
        <f>F253+F258</f>
        <v>9247.23</v>
      </c>
      <c r="G252" s="155">
        <f>G253+G258</f>
        <v>9247.0999999999985</v>
      </c>
      <c r="H252" s="170">
        <f t="shared" si="7"/>
        <v>99.998594173606577</v>
      </c>
    </row>
    <row r="253" spans="1:8" x14ac:dyDescent="0.25">
      <c r="A253" s="150" t="s">
        <v>304</v>
      </c>
      <c r="B253" s="54" t="s">
        <v>167</v>
      </c>
      <c r="C253" s="54" t="s">
        <v>168</v>
      </c>
      <c r="D253" s="54"/>
      <c r="E253" s="54"/>
      <c r="F253" s="55">
        <v>5</v>
      </c>
      <c r="G253" s="55">
        <v>5</v>
      </c>
      <c r="H253" s="170">
        <f t="shared" si="7"/>
        <v>100</v>
      </c>
    </row>
    <row r="254" spans="1:8" x14ac:dyDescent="0.25">
      <c r="A254" s="56" t="s">
        <v>305</v>
      </c>
      <c r="B254" s="57" t="s">
        <v>167</v>
      </c>
      <c r="C254" s="57" t="s">
        <v>168</v>
      </c>
      <c r="D254" s="57" t="s">
        <v>306</v>
      </c>
      <c r="E254" s="57"/>
      <c r="F254" s="58">
        <v>5</v>
      </c>
      <c r="G254" s="58">
        <v>5</v>
      </c>
      <c r="H254" s="171">
        <f t="shared" si="7"/>
        <v>100</v>
      </c>
    </row>
    <row r="255" spans="1:8" ht="22.5" x14ac:dyDescent="0.25">
      <c r="A255" s="56" t="s">
        <v>124</v>
      </c>
      <c r="B255" s="57" t="s">
        <v>167</v>
      </c>
      <c r="C255" s="57" t="s">
        <v>168</v>
      </c>
      <c r="D255" s="57" t="s">
        <v>306</v>
      </c>
      <c r="E255" s="57"/>
      <c r="F255" s="58">
        <v>5</v>
      </c>
      <c r="G255" s="58">
        <v>5</v>
      </c>
      <c r="H255" s="171">
        <f t="shared" si="7"/>
        <v>100</v>
      </c>
    </row>
    <row r="256" spans="1:8" ht="22.5" x14ac:dyDescent="0.25">
      <c r="A256" s="56" t="s">
        <v>125</v>
      </c>
      <c r="B256" s="57" t="s">
        <v>167</v>
      </c>
      <c r="C256" s="57" t="s">
        <v>168</v>
      </c>
      <c r="D256" s="57" t="s">
        <v>306</v>
      </c>
      <c r="E256" s="57"/>
      <c r="F256" s="58">
        <v>5</v>
      </c>
      <c r="G256" s="58">
        <v>5</v>
      </c>
      <c r="H256" s="171">
        <f t="shared" si="7"/>
        <v>100</v>
      </c>
    </row>
    <row r="257" spans="1:8" ht="22.5" x14ac:dyDescent="0.25">
      <c r="A257" s="56" t="s">
        <v>126</v>
      </c>
      <c r="B257" s="57" t="s">
        <v>167</v>
      </c>
      <c r="C257" s="57" t="s">
        <v>168</v>
      </c>
      <c r="D257" s="57" t="s">
        <v>306</v>
      </c>
      <c r="E257" s="57"/>
      <c r="F257" s="58">
        <v>5</v>
      </c>
      <c r="G257" s="58">
        <v>5</v>
      </c>
      <c r="H257" s="171">
        <f t="shared" si="7"/>
        <v>100</v>
      </c>
    </row>
    <row r="258" spans="1:8" ht="21" x14ac:dyDescent="0.25">
      <c r="A258" s="150" t="s">
        <v>307</v>
      </c>
      <c r="B258" s="151" t="s">
        <v>167</v>
      </c>
      <c r="C258" s="151" t="s">
        <v>128</v>
      </c>
      <c r="D258" s="151" t="s">
        <v>183</v>
      </c>
      <c r="E258" s="151" t="s">
        <v>131</v>
      </c>
      <c r="F258" s="190">
        <f>F263+F259</f>
        <v>9242.23</v>
      </c>
      <c r="G258" s="190">
        <f>G263+G259</f>
        <v>9242.0999999999985</v>
      </c>
      <c r="H258" s="170">
        <f t="shared" si="7"/>
        <v>99.998593413061556</v>
      </c>
    </row>
    <row r="259" spans="1:8" ht="22.5" x14ac:dyDescent="0.25">
      <c r="A259" s="56" t="s">
        <v>271</v>
      </c>
      <c r="B259" s="57" t="s">
        <v>167</v>
      </c>
      <c r="C259" s="57" t="s">
        <v>128</v>
      </c>
      <c r="D259" s="57" t="s">
        <v>308</v>
      </c>
      <c r="E259" s="57" t="s">
        <v>131</v>
      </c>
      <c r="F259" s="58">
        <v>463.47</v>
      </c>
      <c r="G259" s="58">
        <v>463.4</v>
      </c>
      <c r="H259" s="171">
        <f t="shared" si="7"/>
        <v>99.984896541307947</v>
      </c>
    </row>
    <row r="260" spans="1:8" ht="67.5" x14ac:dyDescent="0.25">
      <c r="A260" s="56" t="s">
        <v>196</v>
      </c>
      <c r="B260" s="57" t="s">
        <v>167</v>
      </c>
      <c r="C260" s="57" t="s">
        <v>128</v>
      </c>
      <c r="D260" s="57" t="s">
        <v>308</v>
      </c>
      <c r="E260" s="57" t="s">
        <v>188</v>
      </c>
      <c r="F260" s="58">
        <v>463.47</v>
      </c>
      <c r="G260" s="58">
        <v>463.4</v>
      </c>
      <c r="H260" s="171">
        <f t="shared" si="7"/>
        <v>99.984896541307947</v>
      </c>
    </row>
    <row r="261" spans="1:8" ht="22.5" x14ac:dyDescent="0.25">
      <c r="A261" s="56" t="s">
        <v>189</v>
      </c>
      <c r="B261" s="57" t="s">
        <v>167</v>
      </c>
      <c r="C261" s="57" t="s">
        <v>128</v>
      </c>
      <c r="D261" s="57" t="s">
        <v>308</v>
      </c>
      <c r="E261" s="57" t="s">
        <v>190</v>
      </c>
      <c r="F261" s="58">
        <v>463.47</v>
      </c>
      <c r="G261" s="58">
        <v>463.4</v>
      </c>
      <c r="H261" s="171">
        <f>G261*100/F261</f>
        <v>99.984896541307947</v>
      </c>
    </row>
    <row r="262" spans="1:8" x14ac:dyDescent="0.25">
      <c r="A262" s="56" t="s">
        <v>191</v>
      </c>
      <c r="B262" s="57" t="s">
        <v>167</v>
      </c>
      <c r="C262" s="57" t="s">
        <v>128</v>
      </c>
      <c r="D262" s="57" t="s">
        <v>308</v>
      </c>
      <c r="E262" s="57" t="s">
        <v>192</v>
      </c>
      <c r="F262" s="58">
        <v>463.47</v>
      </c>
      <c r="G262" s="58">
        <v>463.4</v>
      </c>
      <c r="H262" s="171">
        <f>G262*100/F262</f>
        <v>99.984896541307947</v>
      </c>
    </row>
    <row r="263" spans="1:8" ht="67.5" x14ac:dyDescent="0.25">
      <c r="A263" s="56" t="s">
        <v>301</v>
      </c>
      <c r="B263" s="57" t="s">
        <v>167</v>
      </c>
      <c r="C263" s="57" t="s">
        <v>128</v>
      </c>
      <c r="D263" s="57" t="s">
        <v>309</v>
      </c>
      <c r="E263" s="57"/>
      <c r="F263" s="58">
        <f>F264</f>
        <v>8778.76</v>
      </c>
      <c r="G263" s="58">
        <f>G264</f>
        <v>8778.6999999999989</v>
      </c>
      <c r="H263" s="171">
        <f t="shared" si="7"/>
        <v>99.999316532175371</v>
      </c>
    </row>
    <row r="264" spans="1:8" ht="22.5" x14ac:dyDescent="0.25">
      <c r="A264" s="56" t="s">
        <v>159</v>
      </c>
      <c r="B264" s="57" t="s">
        <v>167</v>
      </c>
      <c r="C264" s="57" t="s">
        <v>128</v>
      </c>
      <c r="D264" s="57" t="s">
        <v>309</v>
      </c>
      <c r="E264" s="57"/>
      <c r="F264" s="58">
        <f>F265+F268+F272</f>
        <v>8778.76</v>
      </c>
      <c r="G264" s="58">
        <f>G265+G268+G272</f>
        <v>8778.6999999999989</v>
      </c>
      <c r="H264" s="171">
        <f t="shared" si="7"/>
        <v>99.999316532175371</v>
      </c>
    </row>
    <row r="265" spans="1:8" ht="67.5" x14ac:dyDescent="0.25">
      <c r="A265" s="56" t="s">
        <v>196</v>
      </c>
      <c r="B265" s="57" t="s">
        <v>167</v>
      </c>
      <c r="C265" s="57" t="s">
        <v>128</v>
      </c>
      <c r="D265" s="57" t="s">
        <v>309</v>
      </c>
      <c r="E265" s="57">
        <v>100</v>
      </c>
      <c r="F265" s="58">
        <v>8654.86</v>
      </c>
      <c r="G265" s="58">
        <v>8654.7999999999993</v>
      </c>
      <c r="H265" s="171">
        <f t="shared" si="7"/>
        <v>99.999306747884987</v>
      </c>
    </row>
    <row r="266" spans="1:8" ht="22.5" x14ac:dyDescent="0.25">
      <c r="A266" s="56" t="s">
        <v>253</v>
      </c>
      <c r="B266" s="57" t="s">
        <v>167</v>
      </c>
      <c r="C266" s="57" t="s">
        <v>128</v>
      </c>
      <c r="D266" s="57" t="s">
        <v>309</v>
      </c>
      <c r="E266" s="57">
        <v>110</v>
      </c>
      <c r="F266" s="58">
        <v>8654.86</v>
      </c>
      <c r="G266" s="58">
        <v>8654.7999999999993</v>
      </c>
      <c r="H266" s="171">
        <f t="shared" si="7"/>
        <v>99.999306747884987</v>
      </c>
    </row>
    <row r="267" spans="1:8" x14ac:dyDescent="0.25">
      <c r="A267" s="56" t="s">
        <v>191</v>
      </c>
      <c r="B267" s="57" t="s">
        <v>167</v>
      </c>
      <c r="C267" s="57" t="s">
        <v>128</v>
      </c>
      <c r="D267" s="57" t="s">
        <v>309</v>
      </c>
      <c r="E267" s="57">
        <v>111</v>
      </c>
      <c r="F267" s="58">
        <v>8654.86</v>
      </c>
      <c r="G267" s="58">
        <v>8654.7999999999993</v>
      </c>
      <c r="H267" s="171">
        <f t="shared" si="7"/>
        <v>99.999306747884987</v>
      </c>
    </row>
    <row r="268" spans="1:8" ht="22.5" x14ac:dyDescent="0.25">
      <c r="A268" s="56" t="s">
        <v>124</v>
      </c>
      <c r="B268" s="57" t="s">
        <v>167</v>
      </c>
      <c r="C268" s="57" t="s">
        <v>128</v>
      </c>
      <c r="D268" s="57" t="s">
        <v>309</v>
      </c>
      <c r="E268" s="57">
        <v>200</v>
      </c>
      <c r="F268" s="58">
        <f>F269</f>
        <v>119.9</v>
      </c>
      <c r="G268" s="58">
        <f>G269</f>
        <v>119.9</v>
      </c>
      <c r="H268" s="171">
        <f t="shared" si="7"/>
        <v>100</v>
      </c>
    </row>
    <row r="269" spans="1:8" ht="22.5" x14ac:dyDescent="0.25">
      <c r="A269" s="56" t="s">
        <v>125</v>
      </c>
      <c r="B269" s="57" t="s">
        <v>167</v>
      </c>
      <c r="C269" s="57" t="s">
        <v>128</v>
      </c>
      <c r="D269" s="57" t="s">
        <v>309</v>
      </c>
      <c r="E269" s="57">
        <v>240</v>
      </c>
      <c r="F269" s="58">
        <f>F270+F271</f>
        <v>119.9</v>
      </c>
      <c r="G269" s="58">
        <f>G270+G271</f>
        <v>119.9</v>
      </c>
      <c r="H269" s="171">
        <f t="shared" si="7"/>
        <v>100</v>
      </c>
    </row>
    <row r="270" spans="1:8" ht="22.5" x14ac:dyDescent="0.25">
      <c r="A270" s="56" t="s">
        <v>200</v>
      </c>
      <c r="B270" s="57" t="s">
        <v>167</v>
      </c>
      <c r="C270" s="57" t="s">
        <v>128</v>
      </c>
      <c r="D270" s="57" t="s">
        <v>309</v>
      </c>
      <c r="E270" s="57">
        <v>242</v>
      </c>
      <c r="F270" s="58">
        <v>72.2</v>
      </c>
      <c r="G270" s="58">
        <v>72.2</v>
      </c>
      <c r="H270" s="171">
        <f t="shared" si="7"/>
        <v>100</v>
      </c>
    </row>
    <row r="271" spans="1:8" ht="22.5" x14ac:dyDescent="0.25">
      <c r="A271" s="56" t="s">
        <v>126</v>
      </c>
      <c r="B271" s="57" t="s">
        <v>167</v>
      </c>
      <c r="C271" s="57" t="s">
        <v>128</v>
      </c>
      <c r="D271" s="57" t="s">
        <v>309</v>
      </c>
      <c r="E271" s="57">
        <v>244</v>
      </c>
      <c r="F271" s="58">
        <v>47.7</v>
      </c>
      <c r="G271" s="58">
        <v>47.7</v>
      </c>
      <c r="H271" s="171">
        <f t="shared" si="7"/>
        <v>100</v>
      </c>
    </row>
    <row r="272" spans="1:8" x14ac:dyDescent="0.25">
      <c r="A272" s="56" t="s">
        <v>213</v>
      </c>
      <c r="B272" s="57" t="s">
        <v>167</v>
      </c>
      <c r="C272" s="57" t="s">
        <v>128</v>
      </c>
      <c r="D272" s="57" t="s">
        <v>309</v>
      </c>
      <c r="E272" s="57">
        <v>800</v>
      </c>
      <c r="F272" s="58">
        <f t="shared" ref="F272:F273" si="8">F273</f>
        <v>4</v>
      </c>
      <c r="G272" s="58">
        <f t="shared" ref="G272:G273" si="9">G273</f>
        <v>4</v>
      </c>
      <c r="H272" s="171">
        <f t="shared" ref="H272:H327" si="10">G272*100/F272</f>
        <v>100</v>
      </c>
    </row>
    <row r="273" spans="1:8" ht="33.75" x14ac:dyDescent="0.25">
      <c r="A273" s="56" t="s">
        <v>215</v>
      </c>
      <c r="B273" s="57" t="s">
        <v>167</v>
      </c>
      <c r="C273" s="57" t="s">
        <v>128</v>
      </c>
      <c r="D273" s="57" t="s">
        <v>309</v>
      </c>
      <c r="E273" s="57">
        <v>850</v>
      </c>
      <c r="F273" s="58">
        <f t="shared" si="8"/>
        <v>4</v>
      </c>
      <c r="G273" s="58">
        <f t="shared" si="9"/>
        <v>4</v>
      </c>
      <c r="H273" s="171">
        <f t="shared" si="10"/>
        <v>100</v>
      </c>
    </row>
    <row r="274" spans="1:8" ht="22.5" x14ac:dyDescent="0.25">
      <c r="A274" s="56" t="s">
        <v>217</v>
      </c>
      <c r="B274" s="57" t="s">
        <v>167</v>
      </c>
      <c r="C274" s="57" t="s">
        <v>128</v>
      </c>
      <c r="D274" s="57" t="s">
        <v>309</v>
      </c>
      <c r="E274" s="57">
        <v>852</v>
      </c>
      <c r="F274" s="58">
        <v>4</v>
      </c>
      <c r="G274" s="58">
        <v>4</v>
      </c>
      <c r="H274" s="171">
        <f t="shared" si="10"/>
        <v>100</v>
      </c>
    </row>
    <row r="275" spans="1:8" x14ac:dyDescent="0.25">
      <c r="A275" s="150" t="s">
        <v>310</v>
      </c>
      <c r="B275" s="151" t="s">
        <v>311</v>
      </c>
      <c r="C275" s="151" t="s">
        <v>255</v>
      </c>
      <c r="D275" s="151" t="s">
        <v>183</v>
      </c>
      <c r="E275" s="151" t="s">
        <v>131</v>
      </c>
      <c r="F275" s="155">
        <f>F283+F308+F314+F276</f>
        <v>54088.5</v>
      </c>
      <c r="G275" s="155">
        <f>G283+G308+G314+G276</f>
        <v>54072</v>
      </c>
      <c r="H275" s="170">
        <f t="shared" si="10"/>
        <v>99.969494439668324</v>
      </c>
    </row>
    <row r="276" spans="1:8" x14ac:dyDescent="0.25">
      <c r="A276" s="53" t="s">
        <v>428</v>
      </c>
      <c r="B276" s="54" t="s">
        <v>311</v>
      </c>
      <c r="C276" s="54" t="s">
        <v>168</v>
      </c>
      <c r="D276" s="54" t="s">
        <v>183</v>
      </c>
      <c r="E276" s="54" t="s">
        <v>131</v>
      </c>
      <c r="F276" s="156">
        <v>60</v>
      </c>
      <c r="G276" s="55">
        <v>60</v>
      </c>
      <c r="H276" s="170">
        <f t="shared" si="10"/>
        <v>100</v>
      </c>
    </row>
    <row r="277" spans="1:8" x14ac:dyDescent="0.25">
      <c r="A277" s="56" t="s">
        <v>429</v>
      </c>
      <c r="B277" s="57" t="s">
        <v>311</v>
      </c>
      <c r="C277" s="57" t="s">
        <v>168</v>
      </c>
      <c r="D277" s="57" t="s">
        <v>430</v>
      </c>
      <c r="E277" s="57" t="s">
        <v>131</v>
      </c>
      <c r="F277" s="86">
        <v>60</v>
      </c>
      <c r="G277" s="58">
        <v>60</v>
      </c>
      <c r="H277" s="171">
        <f t="shared" si="10"/>
        <v>100</v>
      </c>
    </row>
    <row r="278" spans="1:8" ht="33.75" x14ac:dyDescent="0.25">
      <c r="A278" s="56" t="s">
        <v>431</v>
      </c>
      <c r="B278" s="57" t="s">
        <v>311</v>
      </c>
      <c r="C278" s="57" t="s">
        <v>168</v>
      </c>
      <c r="D278" s="57" t="s">
        <v>432</v>
      </c>
      <c r="E278" s="57" t="s">
        <v>131</v>
      </c>
      <c r="F278" s="86">
        <v>60</v>
      </c>
      <c r="G278" s="58">
        <v>60</v>
      </c>
      <c r="H278" s="171">
        <f t="shared" si="10"/>
        <v>100</v>
      </c>
    </row>
    <row r="279" spans="1:8" ht="22.5" x14ac:dyDescent="0.25">
      <c r="A279" s="56" t="s">
        <v>433</v>
      </c>
      <c r="B279" s="57" t="s">
        <v>311</v>
      </c>
      <c r="C279" s="57" t="s">
        <v>168</v>
      </c>
      <c r="D279" s="57" t="s">
        <v>434</v>
      </c>
      <c r="E279" s="57" t="s">
        <v>131</v>
      </c>
      <c r="F279" s="86">
        <v>60</v>
      </c>
      <c r="G279" s="58">
        <v>60</v>
      </c>
      <c r="H279" s="171">
        <f t="shared" si="10"/>
        <v>100</v>
      </c>
    </row>
    <row r="280" spans="1:8" ht="22.5" x14ac:dyDescent="0.25">
      <c r="A280" s="56" t="s">
        <v>135</v>
      </c>
      <c r="B280" s="57" t="s">
        <v>311</v>
      </c>
      <c r="C280" s="57" t="s">
        <v>168</v>
      </c>
      <c r="D280" s="57" t="s">
        <v>434</v>
      </c>
      <c r="E280" s="57" t="s">
        <v>435</v>
      </c>
      <c r="F280" s="86">
        <v>60</v>
      </c>
      <c r="G280" s="58">
        <v>60</v>
      </c>
      <c r="H280" s="171">
        <f t="shared" si="10"/>
        <v>100</v>
      </c>
    </row>
    <row r="281" spans="1:8" ht="22.5" x14ac:dyDescent="0.25">
      <c r="A281" s="56" t="s">
        <v>314</v>
      </c>
      <c r="B281" s="57" t="s">
        <v>311</v>
      </c>
      <c r="C281" s="57" t="s">
        <v>168</v>
      </c>
      <c r="D281" s="57" t="s">
        <v>434</v>
      </c>
      <c r="E281" s="57" t="s">
        <v>436</v>
      </c>
      <c r="F281" s="86">
        <v>60</v>
      </c>
      <c r="G281" s="58">
        <v>60</v>
      </c>
      <c r="H281" s="171">
        <f t="shared" si="10"/>
        <v>100</v>
      </c>
    </row>
    <row r="282" spans="1:8" ht="22.5" x14ac:dyDescent="0.25">
      <c r="A282" s="56" t="s">
        <v>326</v>
      </c>
      <c r="B282" s="57" t="s">
        <v>311</v>
      </c>
      <c r="C282" s="57" t="s">
        <v>168</v>
      </c>
      <c r="D282" s="57" t="s">
        <v>434</v>
      </c>
      <c r="E282" s="57">
        <v>312</v>
      </c>
      <c r="F282" s="86">
        <v>60</v>
      </c>
      <c r="G282" s="58">
        <v>60</v>
      </c>
      <c r="H282" s="171">
        <f t="shared" si="10"/>
        <v>100</v>
      </c>
    </row>
    <row r="283" spans="1:8" x14ac:dyDescent="0.25">
      <c r="A283" s="150" t="s">
        <v>312</v>
      </c>
      <c r="B283" s="151" t="s">
        <v>311</v>
      </c>
      <c r="C283" s="151" t="s">
        <v>121</v>
      </c>
      <c r="D283" s="151" t="s">
        <v>183</v>
      </c>
      <c r="E283" s="151" t="s">
        <v>131</v>
      </c>
      <c r="F283" s="190">
        <f>F284+F288+F292+F296+F300+F304</f>
        <v>46276.7</v>
      </c>
      <c r="G283" s="190">
        <f>G284+G288+G292+G296+G300+G304</f>
        <v>46260.4</v>
      </c>
      <c r="H283" s="170">
        <f t="shared" si="10"/>
        <v>99.964777090847022</v>
      </c>
    </row>
    <row r="284" spans="1:8" ht="22.5" x14ac:dyDescent="0.25">
      <c r="A284" s="56" t="s">
        <v>313</v>
      </c>
      <c r="B284" s="57" t="s">
        <v>311</v>
      </c>
      <c r="C284" s="57" t="s">
        <v>121</v>
      </c>
      <c r="D284" s="57" t="s">
        <v>401</v>
      </c>
      <c r="E284" s="57"/>
      <c r="F284" s="58">
        <v>318.60000000000002</v>
      </c>
      <c r="G284" s="58">
        <v>318.5</v>
      </c>
      <c r="H284" s="171">
        <f t="shared" si="10"/>
        <v>99.968612680477079</v>
      </c>
    </row>
    <row r="285" spans="1:8" ht="22.5" x14ac:dyDescent="0.25">
      <c r="A285" s="56" t="s">
        <v>135</v>
      </c>
      <c r="B285" s="57" t="s">
        <v>311</v>
      </c>
      <c r="C285" s="57" t="s">
        <v>121</v>
      </c>
      <c r="D285" s="57" t="s">
        <v>401</v>
      </c>
      <c r="E285" s="57">
        <v>300</v>
      </c>
      <c r="F285" s="58">
        <v>318.60000000000002</v>
      </c>
      <c r="G285" s="58">
        <v>318.5</v>
      </c>
      <c r="H285" s="171">
        <f t="shared" si="10"/>
        <v>99.968612680477079</v>
      </c>
    </row>
    <row r="286" spans="1:8" ht="22.5" x14ac:dyDescent="0.25">
      <c r="A286" s="56" t="s">
        <v>314</v>
      </c>
      <c r="B286" s="57" t="s">
        <v>311</v>
      </c>
      <c r="C286" s="57" t="s">
        <v>121</v>
      </c>
      <c r="D286" s="57" t="s">
        <v>401</v>
      </c>
      <c r="E286" s="57">
        <v>310</v>
      </c>
      <c r="F286" s="58">
        <v>318.60000000000002</v>
      </c>
      <c r="G286" s="58">
        <v>318.5</v>
      </c>
      <c r="H286" s="171">
        <f t="shared" si="10"/>
        <v>99.968612680477079</v>
      </c>
    </row>
    <row r="287" spans="1:8" ht="33.75" x14ac:dyDescent="0.25">
      <c r="A287" s="56" t="s">
        <v>315</v>
      </c>
      <c r="B287" s="57" t="s">
        <v>311</v>
      </c>
      <c r="C287" s="57" t="s">
        <v>121</v>
      </c>
      <c r="D287" s="57" t="s">
        <v>401</v>
      </c>
      <c r="E287" s="57">
        <v>313</v>
      </c>
      <c r="F287" s="58">
        <v>318.60000000000002</v>
      </c>
      <c r="G287" s="58">
        <v>318.5</v>
      </c>
      <c r="H287" s="171">
        <f t="shared" si="10"/>
        <v>99.968612680477079</v>
      </c>
    </row>
    <row r="288" spans="1:8" ht="22.5" x14ac:dyDescent="0.25">
      <c r="A288" s="56" t="s">
        <v>316</v>
      </c>
      <c r="B288" s="57" t="s">
        <v>311</v>
      </c>
      <c r="C288" s="57" t="s">
        <v>121</v>
      </c>
      <c r="D288" s="57" t="s">
        <v>317</v>
      </c>
      <c r="E288" s="57" t="s">
        <v>131</v>
      </c>
      <c r="F288" s="58">
        <v>4090.9</v>
      </c>
      <c r="G288" s="58">
        <v>4090.9</v>
      </c>
      <c r="H288" s="171">
        <f t="shared" si="10"/>
        <v>100</v>
      </c>
    </row>
    <row r="289" spans="1:8" ht="22.5" x14ac:dyDescent="0.25">
      <c r="A289" s="56" t="s">
        <v>135</v>
      </c>
      <c r="B289" s="57" t="s">
        <v>311</v>
      </c>
      <c r="C289" s="57" t="s">
        <v>121</v>
      </c>
      <c r="D289" s="57" t="s">
        <v>317</v>
      </c>
      <c r="E289" s="57">
        <v>300</v>
      </c>
      <c r="F289" s="58">
        <v>4090.9</v>
      </c>
      <c r="G289" s="58">
        <v>4090.9</v>
      </c>
      <c r="H289" s="171">
        <f t="shared" si="10"/>
        <v>100</v>
      </c>
    </row>
    <row r="290" spans="1:8" ht="22.5" x14ac:dyDescent="0.25">
      <c r="A290" s="56" t="s">
        <v>314</v>
      </c>
      <c r="B290" s="57" t="s">
        <v>311</v>
      </c>
      <c r="C290" s="57" t="s">
        <v>121</v>
      </c>
      <c r="D290" s="57" t="s">
        <v>317</v>
      </c>
      <c r="E290" s="57">
        <v>310</v>
      </c>
      <c r="F290" s="58">
        <v>4090.9</v>
      </c>
      <c r="G290" s="58">
        <v>4090.9</v>
      </c>
      <c r="H290" s="171">
        <f t="shared" si="10"/>
        <v>100</v>
      </c>
    </row>
    <row r="291" spans="1:8" ht="33.75" x14ac:dyDescent="0.25">
      <c r="A291" s="56" t="s">
        <v>315</v>
      </c>
      <c r="B291" s="57" t="s">
        <v>311</v>
      </c>
      <c r="C291" s="57" t="s">
        <v>121</v>
      </c>
      <c r="D291" s="57" t="s">
        <v>317</v>
      </c>
      <c r="E291" s="57">
        <v>313</v>
      </c>
      <c r="F291" s="58">
        <v>4090.9</v>
      </c>
      <c r="G291" s="58">
        <v>4090.9</v>
      </c>
      <c r="H291" s="171">
        <f t="shared" si="10"/>
        <v>100</v>
      </c>
    </row>
    <row r="292" spans="1:8" ht="22.5" x14ac:dyDescent="0.25">
      <c r="A292" s="56" t="s">
        <v>318</v>
      </c>
      <c r="B292" s="57" t="s">
        <v>311</v>
      </c>
      <c r="C292" s="57" t="s">
        <v>121</v>
      </c>
      <c r="D292" s="57" t="s">
        <v>402</v>
      </c>
      <c r="E292" s="57"/>
      <c r="F292" s="58">
        <v>6744</v>
      </c>
      <c r="G292" s="58">
        <v>6744</v>
      </c>
      <c r="H292" s="171">
        <f t="shared" si="10"/>
        <v>100</v>
      </c>
    </row>
    <row r="293" spans="1:8" ht="22.5" x14ac:dyDescent="0.25">
      <c r="A293" s="56" t="s">
        <v>135</v>
      </c>
      <c r="B293" s="57" t="s">
        <v>311</v>
      </c>
      <c r="C293" s="57" t="s">
        <v>121</v>
      </c>
      <c r="D293" s="57" t="s">
        <v>402</v>
      </c>
      <c r="E293" s="57">
        <v>300</v>
      </c>
      <c r="F293" s="58">
        <v>6744</v>
      </c>
      <c r="G293" s="58">
        <v>6744</v>
      </c>
      <c r="H293" s="171">
        <f t="shared" si="10"/>
        <v>100</v>
      </c>
    </row>
    <row r="294" spans="1:8" ht="22.5" x14ac:dyDescent="0.25">
      <c r="A294" s="56" t="s">
        <v>314</v>
      </c>
      <c r="B294" s="57" t="s">
        <v>311</v>
      </c>
      <c r="C294" s="57" t="s">
        <v>121</v>
      </c>
      <c r="D294" s="57" t="s">
        <v>402</v>
      </c>
      <c r="E294" s="57">
        <v>310</v>
      </c>
      <c r="F294" s="58">
        <v>6744</v>
      </c>
      <c r="G294" s="58">
        <v>6744</v>
      </c>
      <c r="H294" s="171">
        <f t="shared" si="10"/>
        <v>100</v>
      </c>
    </row>
    <row r="295" spans="1:8" ht="33.75" x14ac:dyDescent="0.25">
      <c r="A295" s="56" t="s">
        <v>315</v>
      </c>
      <c r="B295" s="57" t="s">
        <v>311</v>
      </c>
      <c r="C295" s="57" t="s">
        <v>121</v>
      </c>
      <c r="D295" s="57" t="s">
        <v>402</v>
      </c>
      <c r="E295" s="57">
        <v>313</v>
      </c>
      <c r="F295" s="58">
        <v>6744</v>
      </c>
      <c r="G295" s="58">
        <v>6744</v>
      </c>
      <c r="H295" s="171">
        <f t="shared" si="10"/>
        <v>100</v>
      </c>
    </row>
    <row r="296" spans="1:8" x14ac:dyDescent="0.25">
      <c r="A296" s="56" t="s">
        <v>319</v>
      </c>
      <c r="B296" s="57" t="s">
        <v>311</v>
      </c>
      <c r="C296" s="57" t="s">
        <v>121</v>
      </c>
      <c r="D296" s="57" t="s">
        <v>403</v>
      </c>
      <c r="E296" s="57" t="s">
        <v>131</v>
      </c>
      <c r="F296" s="58">
        <v>7478</v>
      </c>
      <c r="G296" s="58">
        <v>7478</v>
      </c>
      <c r="H296" s="171">
        <f t="shared" si="10"/>
        <v>100</v>
      </c>
    </row>
    <row r="297" spans="1:8" ht="22.5" x14ac:dyDescent="0.25">
      <c r="A297" s="56" t="s">
        <v>135</v>
      </c>
      <c r="B297" s="57" t="s">
        <v>311</v>
      </c>
      <c r="C297" s="57" t="s">
        <v>121</v>
      </c>
      <c r="D297" s="57" t="s">
        <v>403</v>
      </c>
      <c r="E297" s="57">
        <v>300</v>
      </c>
      <c r="F297" s="58">
        <v>7478</v>
      </c>
      <c r="G297" s="58">
        <v>7478</v>
      </c>
      <c r="H297" s="171">
        <f t="shared" si="10"/>
        <v>100</v>
      </c>
    </row>
    <row r="298" spans="1:8" ht="22.5" x14ac:dyDescent="0.25">
      <c r="A298" s="56" t="s">
        <v>314</v>
      </c>
      <c r="B298" s="57" t="s">
        <v>311</v>
      </c>
      <c r="C298" s="57" t="s">
        <v>121</v>
      </c>
      <c r="D298" s="57" t="s">
        <v>403</v>
      </c>
      <c r="E298" s="57">
        <v>310</v>
      </c>
      <c r="F298" s="58">
        <v>7478</v>
      </c>
      <c r="G298" s="58">
        <v>7478</v>
      </c>
      <c r="H298" s="171">
        <f t="shared" si="10"/>
        <v>100</v>
      </c>
    </row>
    <row r="299" spans="1:8" ht="33.75" x14ac:dyDescent="0.25">
      <c r="A299" s="56" t="s">
        <v>315</v>
      </c>
      <c r="B299" s="57" t="s">
        <v>311</v>
      </c>
      <c r="C299" s="57" t="s">
        <v>121</v>
      </c>
      <c r="D299" s="57" t="s">
        <v>403</v>
      </c>
      <c r="E299" s="57">
        <v>313</v>
      </c>
      <c r="F299" s="58">
        <v>7478</v>
      </c>
      <c r="G299" s="58">
        <v>7478</v>
      </c>
      <c r="H299" s="171">
        <f t="shared" si="10"/>
        <v>100</v>
      </c>
    </row>
    <row r="300" spans="1:8" ht="22.5" x14ac:dyDescent="0.25">
      <c r="A300" s="56" t="s">
        <v>320</v>
      </c>
      <c r="B300" s="57" t="s">
        <v>311</v>
      </c>
      <c r="C300" s="57" t="s">
        <v>121</v>
      </c>
      <c r="D300" s="57" t="s">
        <v>404</v>
      </c>
      <c r="E300" s="57" t="s">
        <v>131</v>
      </c>
      <c r="F300" s="58">
        <v>2973.6</v>
      </c>
      <c r="G300" s="58">
        <v>2957.4</v>
      </c>
      <c r="H300" s="171">
        <f t="shared" si="10"/>
        <v>99.455205811138015</v>
      </c>
    </row>
    <row r="301" spans="1:8" ht="22.5" x14ac:dyDescent="0.25">
      <c r="A301" s="56" t="s">
        <v>135</v>
      </c>
      <c r="B301" s="57" t="s">
        <v>311</v>
      </c>
      <c r="C301" s="57" t="s">
        <v>121</v>
      </c>
      <c r="D301" s="57" t="s">
        <v>404</v>
      </c>
      <c r="E301" s="57">
        <v>300</v>
      </c>
      <c r="F301" s="58">
        <v>2973.6</v>
      </c>
      <c r="G301" s="58">
        <v>2957.4</v>
      </c>
      <c r="H301" s="171">
        <f t="shared" si="10"/>
        <v>99.455205811138015</v>
      </c>
    </row>
    <row r="302" spans="1:8" ht="22.5" x14ac:dyDescent="0.25">
      <c r="A302" s="56" t="s">
        <v>314</v>
      </c>
      <c r="B302" s="57" t="s">
        <v>311</v>
      </c>
      <c r="C302" s="57" t="s">
        <v>121</v>
      </c>
      <c r="D302" s="57" t="s">
        <v>404</v>
      </c>
      <c r="E302" s="57">
        <v>310</v>
      </c>
      <c r="F302" s="58">
        <v>2973.6</v>
      </c>
      <c r="G302" s="58">
        <v>2957.4</v>
      </c>
      <c r="H302" s="171">
        <f t="shared" si="10"/>
        <v>99.455205811138015</v>
      </c>
    </row>
    <row r="303" spans="1:8" ht="33.75" x14ac:dyDescent="0.25">
      <c r="A303" s="56" t="s">
        <v>315</v>
      </c>
      <c r="B303" s="57" t="s">
        <v>311</v>
      </c>
      <c r="C303" s="57" t="s">
        <v>121</v>
      </c>
      <c r="D303" s="57" t="s">
        <v>404</v>
      </c>
      <c r="E303" s="57">
        <v>313</v>
      </c>
      <c r="F303" s="58">
        <v>2973.6</v>
      </c>
      <c r="G303" s="58">
        <v>2957.4</v>
      </c>
      <c r="H303" s="171">
        <f t="shared" si="10"/>
        <v>99.455205811138015</v>
      </c>
    </row>
    <row r="304" spans="1:8" ht="67.5" x14ac:dyDescent="0.25">
      <c r="A304" s="56" t="s">
        <v>321</v>
      </c>
      <c r="B304" s="57" t="s">
        <v>311</v>
      </c>
      <c r="C304" s="57" t="s">
        <v>121</v>
      </c>
      <c r="D304" s="57" t="s">
        <v>322</v>
      </c>
      <c r="E304" s="57"/>
      <c r="F304" s="58">
        <v>24671.599999999999</v>
      </c>
      <c r="G304" s="58">
        <v>24671.599999999999</v>
      </c>
      <c r="H304" s="171">
        <f t="shared" si="10"/>
        <v>100</v>
      </c>
    </row>
    <row r="305" spans="1:8" ht="22.5" x14ac:dyDescent="0.25">
      <c r="A305" s="56" t="s">
        <v>135</v>
      </c>
      <c r="B305" s="57" t="s">
        <v>311</v>
      </c>
      <c r="C305" s="57" t="s">
        <v>121</v>
      </c>
      <c r="D305" s="57" t="s">
        <v>322</v>
      </c>
      <c r="E305" s="57">
        <v>300</v>
      </c>
      <c r="F305" s="58">
        <v>24671.599999999999</v>
      </c>
      <c r="G305" s="58">
        <v>24671.599999999999</v>
      </c>
      <c r="H305" s="171">
        <f t="shared" si="10"/>
        <v>100</v>
      </c>
    </row>
    <row r="306" spans="1:8" ht="22.5" x14ac:dyDescent="0.25">
      <c r="A306" s="56" t="s">
        <v>314</v>
      </c>
      <c r="B306" s="57" t="s">
        <v>311</v>
      </c>
      <c r="C306" s="57" t="s">
        <v>121</v>
      </c>
      <c r="D306" s="57" t="s">
        <v>322</v>
      </c>
      <c r="E306" s="57">
        <v>310</v>
      </c>
      <c r="F306" s="58">
        <v>24671.599999999999</v>
      </c>
      <c r="G306" s="58">
        <v>24671.599999999999</v>
      </c>
      <c r="H306" s="171">
        <f t="shared" si="10"/>
        <v>100</v>
      </c>
    </row>
    <row r="307" spans="1:8" ht="33.75" x14ac:dyDescent="0.25">
      <c r="A307" s="56" t="s">
        <v>315</v>
      </c>
      <c r="B307" s="57" t="s">
        <v>311</v>
      </c>
      <c r="C307" s="57" t="s">
        <v>121</v>
      </c>
      <c r="D307" s="57" t="s">
        <v>322</v>
      </c>
      <c r="E307" s="57">
        <v>313</v>
      </c>
      <c r="F307" s="58">
        <v>24671.599999999999</v>
      </c>
      <c r="G307" s="58">
        <v>24671.599999999999</v>
      </c>
      <c r="H307" s="171">
        <f t="shared" si="10"/>
        <v>100</v>
      </c>
    </row>
    <row r="308" spans="1:8" x14ac:dyDescent="0.25">
      <c r="A308" s="150" t="s">
        <v>323</v>
      </c>
      <c r="B308" s="151" t="s">
        <v>311</v>
      </c>
      <c r="C308" s="151" t="s">
        <v>128</v>
      </c>
      <c r="D308" s="151" t="s">
        <v>183</v>
      </c>
      <c r="E308" s="151" t="s">
        <v>131</v>
      </c>
      <c r="F308" s="190">
        <v>4159</v>
      </c>
      <c r="G308" s="155">
        <v>4159</v>
      </c>
      <c r="H308" s="170">
        <f t="shared" si="10"/>
        <v>100</v>
      </c>
    </row>
    <row r="309" spans="1:8" ht="56.25" x14ac:dyDescent="0.25">
      <c r="A309" s="56" t="s">
        <v>324</v>
      </c>
      <c r="B309" s="57" t="s">
        <v>311</v>
      </c>
      <c r="C309" s="57" t="s">
        <v>128</v>
      </c>
      <c r="D309" s="57" t="s">
        <v>325</v>
      </c>
      <c r="E309" s="57" t="s">
        <v>131</v>
      </c>
      <c r="F309" s="58">
        <v>4159</v>
      </c>
      <c r="G309" s="58">
        <v>4159</v>
      </c>
      <c r="H309" s="171">
        <f t="shared" si="10"/>
        <v>100</v>
      </c>
    </row>
    <row r="310" spans="1:8" ht="22.5" x14ac:dyDescent="0.25">
      <c r="A310" s="56" t="s">
        <v>135</v>
      </c>
      <c r="B310" s="57" t="s">
        <v>311</v>
      </c>
      <c r="C310" s="57" t="s">
        <v>128</v>
      </c>
      <c r="D310" s="57" t="s">
        <v>325</v>
      </c>
      <c r="E310" s="57"/>
      <c r="F310" s="58">
        <v>4159</v>
      </c>
      <c r="G310" s="58">
        <v>4159</v>
      </c>
      <c r="H310" s="171">
        <f t="shared" si="10"/>
        <v>100</v>
      </c>
    </row>
    <row r="311" spans="1:8" ht="22.5" x14ac:dyDescent="0.25">
      <c r="A311" s="56" t="s">
        <v>314</v>
      </c>
      <c r="B311" s="57" t="s">
        <v>311</v>
      </c>
      <c r="C311" s="57" t="s">
        <v>128</v>
      </c>
      <c r="D311" s="57" t="s">
        <v>325</v>
      </c>
      <c r="E311" s="57">
        <v>300</v>
      </c>
      <c r="F311" s="58">
        <v>4159</v>
      </c>
      <c r="G311" s="58">
        <v>4159</v>
      </c>
      <c r="H311" s="171">
        <f t="shared" si="10"/>
        <v>100</v>
      </c>
    </row>
    <row r="312" spans="1:8" ht="22.5" x14ac:dyDescent="0.25">
      <c r="A312" s="56" t="s">
        <v>326</v>
      </c>
      <c r="B312" s="57" t="s">
        <v>311</v>
      </c>
      <c r="C312" s="57" t="s">
        <v>128</v>
      </c>
      <c r="D312" s="57" t="s">
        <v>325</v>
      </c>
      <c r="E312" s="57">
        <v>310</v>
      </c>
      <c r="F312" s="58">
        <v>4159</v>
      </c>
      <c r="G312" s="58">
        <v>4159</v>
      </c>
      <c r="H312" s="171">
        <f t="shared" si="10"/>
        <v>100</v>
      </c>
    </row>
    <row r="313" spans="1:8" ht="33.75" x14ac:dyDescent="0.25">
      <c r="A313" s="56" t="s">
        <v>315</v>
      </c>
      <c r="B313" s="57" t="s">
        <v>311</v>
      </c>
      <c r="C313" s="57" t="s">
        <v>128</v>
      </c>
      <c r="D313" s="57" t="s">
        <v>325</v>
      </c>
      <c r="E313" s="57">
        <v>313</v>
      </c>
      <c r="F313" s="58">
        <v>4159</v>
      </c>
      <c r="G313" s="58">
        <v>4159</v>
      </c>
      <c r="H313" s="171">
        <f t="shared" si="10"/>
        <v>100</v>
      </c>
    </row>
    <row r="314" spans="1:8" ht="21" x14ac:dyDescent="0.25">
      <c r="A314" s="150" t="s">
        <v>327</v>
      </c>
      <c r="B314" s="151" t="s">
        <v>311</v>
      </c>
      <c r="C314" s="151" t="s">
        <v>221</v>
      </c>
      <c r="D314" s="151" t="s">
        <v>183</v>
      </c>
      <c r="E314" s="151" t="s">
        <v>131</v>
      </c>
      <c r="F314" s="190">
        <f>F328+F315</f>
        <v>3592.7999999999997</v>
      </c>
      <c r="G314" s="155">
        <f>G328+G315</f>
        <v>3592.6</v>
      </c>
      <c r="H314" s="170">
        <f t="shared" si="10"/>
        <v>99.994433311066587</v>
      </c>
    </row>
    <row r="315" spans="1:8" ht="22.5" x14ac:dyDescent="0.25">
      <c r="A315" s="56" t="s">
        <v>271</v>
      </c>
      <c r="B315" s="57">
        <v>10</v>
      </c>
      <c r="C315" s="57" t="s">
        <v>221</v>
      </c>
      <c r="D315" s="57" t="s">
        <v>328</v>
      </c>
      <c r="E315" s="57" t="s">
        <v>131</v>
      </c>
      <c r="F315" s="58">
        <f>F316+F319</f>
        <v>3282.2</v>
      </c>
      <c r="G315" s="58">
        <f>G316+G319</f>
        <v>3282</v>
      </c>
      <c r="H315" s="171">
        <f t="shared" si="10"/>
        <v>99.993906526110536</v>
      </c>
    </row>
    <row r="316" spans="1:8" ht="67.5" x14ac:dyDescent="0.25">
      <c r="A316" s="56" t="s">
        <v>196</v>
      </c>
      <c r="B316" s="57">
        <v>10</v>
      </c>
      <c r="C316" s="57" t="s">
        <v>221</v>
      </c>
      <c r="D316" s="57" t="s">
        <v>329</v>
      </c>
      <c r="E316" s="57" t="s">
        <v>188</v>
      </c>
      <c r="F316" s="58">
        <f t="shared" ref="F316:F317" si="11">F317</f>
        <v>3091.2</v>
      </c>
      <c r="G316" s="58">
        <f t="shared" ref="G316:G317" si="12">G317</f>
        <v>3091.2</v>
      </c>
      <c r="H316" s="171">
        <f t="shared" si="10"/>
        <v>100</v>
      </c>
    </row>
    <row r="317" spans="1:8" ht="22.5" x14ac:dyDescent="0.25">
      <c r="A317" s="56" t="s">
        <v>189</v>
      </c>
      <c r="B317" s="57">
        <v>10</v>
      </c>
      <c r="C317" s="57" t="s">
        <v>221</v>
      </c>
      <c r="D317" s="57" t="s">
        <v>329</v>
      </c>
      <c r="E317" s="57" t="s">
        <v>190</v>
      </c>
      <c r="F317" s="58">
        <f t="shared" si="11"/>
        <v>3091.2</v>
      </c>
      <c r="G317" s="58">
        <f t="shared" si="12"/>
        <v>3091.2</v>
      </c>
      <c r="H317" s="171">
        <f t="shared" si="10"/>
        <v>100</v>
      </c>
    </row>
    <row r="318" spans="1:8" x14ac:dyDescent="0.25">
      <c r="A318" s="56" t="s">
        <v>191</v>
      </c>
      <c r="B318" s="57">
        <v>10</v>
      </c>
      <c r="C318" s="57" t="s">
        <v>221</v>
      </c>
      <c r="D318" s="57" t="s">
        <v>329</v>
      </c>
      <c r="E318" s="57" t="s">
        <v>192</v>
      </c>
      <c r="F318" s="58">
        <v>3091.2</v>
      </c>
      <c r="G318" s="58">
        <v>3091.2</v>
      </c>
      <c r="H318" s="171">
        <f t="shared" si="10"/>
        <v>100</v>
      </c>
    </row>
    <row r="319" spans="1:8" ht="22.5" x14ac:dyDescent="0.25">
      <c r="A319" s="56" t="s">
        <v>330</v>
      </c>
      <c r="B319" s="57">
        <v>10</v>
      </c>
      <c r="C319" s="57" t="s">
        <v>221</v>
      </c>
      <c r="D319" s="57" t="s">
        <v>331</v>
      </c>
      <c r="E319" s="57"/>
      <c r="F319" s="58">
        <f>F320+F324</f>
        <v>190.99999999999997</v>
      </c>
      <c r="G319" s="58">
        <f>G320+G324</f>
        <v>190.79999999999998</v>
      </c>
      <c r="H319" s="171">
        <f t="shared" si="10"/>
        <v>99.895287958115205</v>
      </c>
    </row>
    <row r="320" spans="1:8" ht="22.5" x14ac:dyDescent="0.25">
      <c r="A320" s="56" t="s">
        <v>124</v>
      </c>
      <c r="B320" s="57">
        <v>10</v>
      </c>
      <c r="C320" s="57" t="s">
        <v>221</v>
      </c>
      <c r="D320" s="57" t="s">
        <v>331</v>
      </c>
      <c r="E320" s="57" t="s">
        <v>177</v>
      </c>
      <c r="F320" s="58">
        <f>F321</f>
        <v>189.39999999999998</v>
      </c>
      <c r="G320" s="58">
        <f>G321</f>
        <v>189.2</v>
      </c>
      <c r="H320" s="171">
        <f t="shared" si="10"/>
        <v>99.894403379091884</v>
      </c>
    </row>
    <row r="321" spans="1:8" ht="22.5" x14ac:dyDescent="0.25">
      <c r="A321" s="56" t="s">
        <v>125</v>
      </c>
      <c r="B321" s="57">
        <v>10</v>
      </c>
      <c r="C321" s="57" t="s">
        <v>221</v>
      </c>
      <c r="D321" s="57" t="s">
        <v>331</v>
      </c>
      <c r="E321" s="57" t="s">
        <v>178</v>
      </c>
      <c r="F321" s="58">
        <f>F322+F323</f>
        <v>189.39999999999998</v>
      </c>
      <c r="G321" s="58">
        <f>G322+G323</f>
        <v>189.2</v>
      </c>
      <c r="H321" s="171">
        <f t="shared" si="10"/>
        <v>99.894403379091884</v>
      </c>
    </row>
    <row r="322" spans="1:8" ht="22.5" x14ac:dyDescent="0.25">
      <c r="A322" s="56" t="s">
        <v>200</v>
      </c>
      <c r="B322" s="57">
        <v>10</v>
      </c>
      <c r="C322" s="57" t="s">
        <v>221</v>
      </c>
      <c r="D322" s="57" t="s">
        <v>331</v>
      </c>
      <c r="E322" s="57">
        <v>242</v>
      </c>
      <c r="F322" s="58">
        <v>118.1</v>
      </c>
      <c r="G322" s="148">
        <v>118.1</v>
      </c>
      <c r="H322" s="171">
        <f t="shared" si="10"/>
        <v>100</v>
      </c>
    </row>
    <row r="323" spans="1:8" ht="22.5" x14ac:dyDescent="0.25">
      <c r="A323" s="56" t="s">
        <v>126</v>
      </c>
      <c r="B323" s="57">
        <v>10</v>
      </c>
      <c r="C323" s="57" t="s">
        <v>221</v>
      </c>
      <c r="D323" s="57" t="s">
        <v>331</v>
      </c>
      <c r="E323" s="57" t="s">
        <v>179</v>
      </c>
      <c r="F323" s="58">
        <v>71.3</v>
      </c>
      <c r="G323" s="148">
        <v>71.099999999999994</v>
      </c>
      <c r="H323" s="171">
        <f t="shared" si="10"/>
        <v>99.719495091164092</v>
      </c>
    </row>
    <row r="324" spans="1:8" x14ac:dyDescent="0.25">
      <c r="A324" s="56" t="s">
        <v>213</v>
      </c>
      <c r="B324" s="57">
        <v>10</v>
      </c>
      <c r="C324" s="57" t="s">
        <v>221</v>
      </c>
      <c r="D324" s="57" t="s">
        <v>331</v>
      </c>
      <c r="E324" s="57" t="s">
        <v>214</v>
      </c>
      <c r="F324" s="58">
        <f>F325</f>
        <v>1.6</v>
      </c>
      <c r="G324" s="58">
        <f>G325</f>
        <v>1.6</v>
      </c>
      <c r="H324" s="171">
        <f t="shared" si="10"/>
        <v>100</v>
      </c>
    </row>
    <row r="325" spans="1:8" ht="33.75" x14ac:dyDescent="0.25">
      <c r="A325" s="56" t="s">
        <v>215</v>
      </c>
      <c r="B325" s="57">
        <v>10</v>
      </c>
      <c r="C325" s="57" t="s">
        <v>221</v>
      </c>
      <c r="D325" s="57" t="s">
        <v>331</v>
      </c>
      <c r="E325" s="57" t="s">
        <v>216</v>
      </c>
      <c r="F325" s="58">
        <f>F326+F327</f>
        <v>1.6</v>
      </c>
      <c r="G325" s="58">
        <f>G326+G327</f>
        <v>1.6</v>
      </c>
      <c r="H325" s="171">
        <f t="shared" si="10"/>
        <v>100</v>
      </c>
    </row>
    <row r="326" spans="1:8" ht="22.5" x14ac:dyDescent="0.25">
      <c r="A326" s="56" t="s">
        <v>217</v>
      </c>
      <c r="B326" s="57">
        <v>10</v>
      </c>
      <c r="C326" s="57" t="s">
        <v>221</v>
      </c>
      <c r="D326" s="57" t="s">
        <v>331</v>
      </c>
      <c r="E326" s="57" t="s">
        <v>218</v>
      </c>
      <c r="F326" s="58">
        <v>1</v>
      </c>
      <c r="G326" s="160">
        <v>1</v>
      </c>
      <c r="H326" s="171">
        <f t="shared" si="10"/>
        <v>100</v>
      </c>
    </row>
    <row r="327" spans="1:8" ht="22.5" x14ac:dyDescent="0.25">
      <c r="A327" s="56" t="s">
        <v>219</v>
      </c>
      <c r="B327" s="57">
        <v>10</v>
      </c>
      <c r="C327" s="57" t="s">
        <v>221</v>
      </c>
      <c r="D327" s="57" t="s">
        <v>331</v>
      </c>
      <c r="E327" s="57" t="s">
        <v>232</v>
      </c>
      <c r="F327" s="58">
        <v>0.6</v>
      </c>
      <c r="G327" s="160">
        <v>0.6</v>
      </c>
      <c r="H327" s="171">
        <f t="shared" si="10"/>
        <v>100</v>
      </c>
    </row>
    <row r="328" spans="1:8" ht="22.5" x14ac:dyDescent="0.25">
      <c r="A328" s="56" t="s">
        <v>332</v>
      </c>
      <c r="B328" s="57" t="s">
        <v>311</v>
      </c>
      <c r="C328" s="57" t="s">
        <v>221</v>
      </c>
      <c r="D328" s="57" t="s">
        <v>333</v>
      </c>
      <c r="E328" s="57" t="s">
        <v>131</v>
      </c>
      <c r="F328" s="58">
        <v>310.60000000000002</v>
      </c>
      <c r="G328" s="161">
        <f>G329</f>
        <v>310.60000000000002</v>
      </c>
      <c r="H328" s="171">
        <f t="shared" ref="H328:H344" si="13">G328*100/F328</f>
        <v>100</v>
      </c>
    </row>
    <row r="329" spans="1:8" ht="22.5" x14ac:dyDescent="0.25">
      <c r="A329" s="56" t="s">
        <v>124</v>
      </c>
      <c r="B329" s="57" t="s">
        <v>311</v>
      </c>
      <c r="C329" s="57" t="s">
        <v>221</v>
      </c>
      <c r="D329" s="57" t="s">
        <v>333</v>
      </c>
      <c r="E329" s="57" t="s">
        <v>177</v>
      </c>
      <c r="F329" s="58">
        <v>310.60000000000002</v>
      </c>
      <c r="G329" s="58">
        <f>G330</f>
        <v>310.60000000000002</v>
      </c>
      <c r="H329" s="171">
        <f t="shared" si="13"/>
        <v>100</v>
      </c>
    </row>
    <row r="330" spans="1:8" ht="22.5" x14ac:dyDescent="0.25">
      <c r="A330" s="56" t="s">
        <v>125</v>
      </c>
      <c r="B330" s="57" t="s">
        <v>311</v>
      </c>
      <c r="C330" s="57" t="s">
        <v>221</v>
      </c>
      <c r="D330" s="57" t="s">
        <v>333</v>
      </c>
      <c r="E330" s="57" t="s">
        <v>178</v>
      </c>
      <c r="F330" s="58">
        <v>310.60000000000002</v>
      </c>
      <c r="G330" s="58">
        <f>G331+G332</f>
        <v>310.60000000000002</v>
      </c>
      <c r="H330" s="171">
        <f t="shared" si="13"/>
        <v>100</v>
      </c>
    </row>
    <row r="331" spans="1:8" ht="22.5" x14ac:dyDescent="0.25">
      <c r="A331" s="56" t="s">
        <v>200</v>
      </c>
      <c r="B331" s="57" t="s">
        <v>311</v>
      </c>
      <c r="C331" s="57" t="s">
        <v>221</v>
      </c>
      <c r="D331" s="57" t="s">
        <v>333</v>
      </c>
      <c r="E331" s="57">
        <v>242</v>
      </c>
      <c r="F331" s="58">
        <v>6.3</v>
      </c>
      <c r="G331" s="58">
        <v>6.3</v>
      </c>
      <c r="H331" s="171">
        <f t="shared" si="13"/>
        <v>100</v>
      </c>
    </row>
    <row r="332" spans="1:8" ht="22.5" x14ac:dyDescent="0.25">
      <c r="A332" s="56" t="s">
        <v>126</v>
      </c>
      <c r="B332" s="57" t="s">
        <v>311</v>
      </c>
      <c r="C332" s="57" t="s">
        <v>221</v>
      </c>
      <c r="D332" s="57" t="s">
        <v>333</v>
      </c>
      <c r="E332" s="57" t="s">
        <v>179</v>
      </c>
      <c r="F332" s="58">
        <v>304.3</v>
      </c>
      <c r="G332" s="58">
        <v>304.3</v>
      </c>
      <c r="H332" s="171">
        <f t="shared" si="13"/>
        <v>100</v>
      </c>
    </row>
    <row r="333" spans="1:8" x14ac:dyDescent="0.25">
      <c r="A333" s="150" t="s">
        <v>334</v>
      </c>
      <c r="B333" s="151" t="s">
        <v>137</v>
      </c>
      <c r="C333" s="151" t="s">
        <v>255</v>
      </c>
      <c r="D333" s="151" t="s">
        <v>183</v>
      </c>
      <c r="E333" s="151" t="s">
        <v>131</v>
      </c>
      <c r="F333" s="190">
        <v>424.6</v>
      </c>
      <c r="G333" s="157">
        <v>424.6</v>
      </c>
      <c r="H333" s="170">
        <f t="shared" si="13"/>
        <v>100</v>
      </c>
    </row>
    <row r="334" spans="1:8" x14ac:dyDescent="0.25">
      <c r="A334" s="150" t="s">
        <v>335</v>
      </c>
      <c r="B334" s="151" t="s">
        <v>137</v>
      </c>
      <c r="C334" s="151" t="s">
        <v>157</v>
      </c>
      <c r="D334" s="54" t="s">
        <v>336</v>
      </c>
      <c r="E334" s="151" t="s">
        <v>131</v>
      </c>
      <c r="F334" s="190">
        <v>424.6</v>
      </c>
      <c r="G334" s="157">
        <v>424.6</v>
      </c>
      <c r="H334" s="170">
        <f t="shared" si="13"/>
        <v>100</v>
      </c>
    </row>
    <row r="335" spans="1:8" ht="22.5" x14ac:dyDescent="0.25">
      <c r="A335" s="56" t="s">
        <v>337</v>
      </c>
      <c r="B335" s="57" t="s">
        <v>137</v>
      </c>
      <c r="C335" s="57" t="s">
        <v>157</v>
      </c>
      <c r="D335" s="57" t="s">
        <v>336</v>
      </c>
      <c r="E335" s="57" t="s">
        <v>131</v>
      </c>
      <c r="F335" s="58">
        <v>424.6</v>
      </c>
      <c r="G335" s="58">
        <v>424.6</v>
      </c>
      <c r="H335" s="171">
        <f t="shared" si="13"/>
        <v>100</v>
      </c>
    </row>
    <row r="336" spans="1:8" ht="22.5" x14ac:dyDescent="0.25">
      <c r="A336" s="56" t="s">
        <v>124</v>
      </c>
      <c r="B336" s="57" t="s">
        <v>137</v>
      </c>
      <c r="C336" s="57" t="s">
        <v>157</v>
      </c>
      <c r="D336" s="57" t="s">
        <v>336</v>
      </c>
      <c r="E336" s="57" t="s">
        <v>177</v>
      </c>
      <c r="F336" s="58">
        <v>424.6</v>
      </c>
      <c r="G336" s="58">
        <v>424.6</v>
      </c>
      <c r="H336" s="171">
        <f t="shared" si="13"/>
        <v>100</v>
      </c>
    </row>
    <row r="337" spans="1:9" ht="22.5" x14ac:dyDescent="0.25">
      <c r="A337" s="56" t="s">
        <v>125</v>
      </c>
      <c r="B337" s="57" t="s">
        <v>137</v>
      </c>
      <c r="C337" s="57" t="s">
        <v>157</v>
      </c>
      <c r="D337" s="57" t="s">
        <v>336</v>
      </c>
      <c r="E337" s="57" t="s">
        <v>178</v>
      </c>
      <c r="F337" s="58">
        <v>424.6</v>
      </c>
      <c r="G337" s="58">
        <v>424.6</v>
      </c>
      <c r="H337" s="171">
        <f t="shared" si="13"/>
        <v>100</v>
      </c>
    </row>
    <row r="338" spans="1:9" ht="22.5" x14ac:dyDescent="0.25">
      <c r="A338" s="56" t="s">
        <v>126</v>
      </c>
      <c r="B338" s="57" t="s">
        <v>137</v>
      </c>
      <c r="C338" s="57" t="s">
        <v>157</v>
      </c>
      <c r="D338" s="57" t="s">
        <v>336</v>
      </c>
      <c r="E338" s="57" t="s">
        <v>179</v>
      </c>
      <c r="F338" s="58">
        <v>424.6</v>
      </c>
      <c r="G338" s="58">
        <v>424.6</v>
      </c>
      <c r="H338" s="171">
        <f t="shared" si="13"/>
        <v>100</v>
      </c>
    </row>
    <row r="339" spans="1:9" ht="21" x14ac:dyDescent="0.25">
      <c r="A339" s="150" t="s">
        <v>338</v>
      </c>
      <c r="B339" s="151" t="s">
        <v>339</v>
      </c>
      <c r="C339" s="151" t="s">
        <v>255</v>
      </c>
      <c r="D339" s="151" t="s">
        <v>183</v>
      </c>
      <c r="E339" s="151" t="s">
        <v>131</v>
      </c>
      <c r="F339" s="190">
        <v>2.2999999999999998</v>
      </c>
      <c r="G339" s="162">
        <v>2.2999999999999998</v>
      </c>
      <c r="H339" s="174">
        <f t="shared" si="13"/>
        <v>100</v>
      </c>
    </row>
    <row r="340" spans="1:9" ht="21" x14ac:dyDescent="0.25">
      <c r="A340" s="150" t="s">
        <v>340</v>
      </c>
      <c r="B340" s="151" t="s">
        <v>339</v>
      </c>
      <c r="C340" s="151" t="s">
        <v>168</v>
      </c>
      <c r="D340" s="151" t="s">
        <v>183</v>
      </c>
      <c r="E340" s="151" t="s">
        <v>131</v>
      </c>
      <c r="F340" s="190">
        <v>2.2999999999999998</v>
      </c>
      <c r="G340" s="162">
        <v>2.2999999999999998</v>
      </c>
      <c r="H340" s="174">
        <f t="shared" si="13"/>
        <v>100</v>
      </c>
    </row>
    <row r="341" spans="1:9" ht="22.5" x14ac:dyDescent="0.25">
      <c r="A341" s="56" t="s">
        <v>341</v>
      </c>
      <c r="B341" s="57" t="s">
        <v>339</v>
      </c>
      <c r="C341" s="57" t="s">
        <v>168</v>
      </c>
      <c r="D341" s="57" t="s">
        <v>342</v>
      </c>
      <c r="E341" s="57" t="s">
        <v>131</v>
      </c>
      <c r="F341" s="58">
        <v>2.2999999999999998</v>
      </c>
      <c r="G341" s="58">
        <v>2.2999999999999998</v>
      </c>
      <c r="H341" s="175">
        <f t="shared" si="13"/>
        <v>100</v>
      </c>
    </row>
    <row r="342" spans="1:9" ht="22.5" x14ac:dyDescent="0.25">
      <c r="A342" s="56" t="s">
        <v>343</v>
      </c>
      <c r="B342" s="57" t="s">
        <v>339</v>
      </c>
      <c r="C342" s="57" t="s">
        <v>168</v>
      </c>
      <c r="D342" s="57" t="s">
        <v>342</v>
      </c>
      <c r="E342" s="57" t="s">
        <v>131</v>
      </c>
      <c r="F342" s="58">
        <v>2.2999999999999998</v>
      </c>
      <c r="G342" s="58">
        <v>2.2999999999999998</v>
      </c>
      <c r="H342" s="175">
        <f t="shared" si="13"/>
        <v>100</v>
      </c>
    </row>
    <row r="343" spans="1:9" ht="22.5" x14ac:dyDescent="0.25">
      <c r="A343" s="56" t="s">
        <v>344</v>
      </c>
      <c r="B343" s="57" t="s">
        <v>339</v>
      </c>
      <c r="C343" s="57" t="s">
        <v>168</v>
      </c>
      <c r="D343" s="57" t="s">
        <v>342</v>
      </c>
      <c r="E343" s="57" t="s">
        <v>345</v>
      </c>
      <c r="F343" s="58">
        <v>2.2999999999999998</v>
      </c>
      <c r="G343" s="58">
        <v>2.2999999999999998</v>
      </c>
      <c r="H343" s="175">
        <f t="shared" si="13"/>
        <v>100</v>
      </c>
    </row>
    <row r="344" spans="1:9" ht="22.5" x14ac:dyDescent="0.25">
      <c r="A344" s="56" t="s">
        <v>346</v>
      </c>
      <c r="B344" s="57" t="s">
        <v>339</v>
      </c>
      <c r="C344" s="57" t="s">
        <v>168</v>
      </c>
      <c r="D344" s="57" t="s">
        <v>342</v>
      </c>
      <c r="E344" s="57" t="s">
        <v>347</v>
      </c>
      <c r="F344" s="58">
        <v>2.2999999999999998</v>
      </c>
      <c r="G344" s="58">
        <v>2.2999999999999998</v>
      </c>
      <c r="H344" s="175">
        <f t="shared" si="13"/>
        <v>100</v>
      </c>
    </row>
    <row r="345" spans="1:9" ht="31.5" x14ac:dyDescent="0.25">
      <c r="A345" s="150" t="s">
        <v>348</v>
      </c>
      <c r="B345" s="151" t="s">
        <v>349</v>
      </c>
      <c r="C345" s="151" t="s">
        <v>255</v>
      </c>
      <c r="D345" s="151" t="s">
        <v>183</v>
      </c>
      <c r="E345" s="151" t="s">
        <v>131</v>
      </c>
      <c r="F345" s="190">
        <v>9978.4</v>
      </c>
      <c r="G345" s="163">
        <v>9978.4</v>
      </c>
      <c r="H345" s="170">
        <f t="shared" ref="H345:H349" si="14">G345*100/F345</f>
        <v>100</v>
      </c>
      <c r="I345" s="158"/>
    </row>
    <row r="346" spans="1:9" ht="31.5" x14ac:dyDescent="0.25">
      <c r="A346" s="150" t="s">
        <v>350</v>
      </c>
      <c r="B346" s="151">
        <v>14</v>
      </c>
      <c r="C346" s="152" t="s">
        <v>168</v>
      </c>
      <c r="D346" s="151" t="s">
        <v>183</v>
      </c>
      <c r="E346" s="151" t="s">
        <v>131</v>
      </c>
      <c r="F346" s="190">
        <v>9978.4</v>
      </c>
      <c r="G346" s="163">
        <v>9978.4</v>
      </c>
      <c r="H346" s="170">
        <f t="shared" si="14"/>
        <v>100</v>
      </c>
      <c r="I346" s="158"/>
    </row>
    <row r="347" spans="1:9" x14ac:dyDescent="0.25">
      <c r="A347" s="56" t="s">
        <v>351</v>
      </c>
      <c r="B347" s="57">
        <v>14</v>
      </c>
      <c r="C347" s="153" t="s">
        <v>168</v>
      </c>
      <c r="D347" s="57" t="s">
        <v>352</v>
      </c>
      <c r="E347" s="57" t="s">
        <v>131</v>
      </c>
      <c r="F347" s="58">
        <v>9978.4</v>
      </c>
      <c r="G347" s="159">
        <v>9978.4</v>
      </c>
      <c r="H347" s="171">
        <f t="shared" si="14"/>
        <v>100</v>
      </c>
      <c r="I347" s="158"/>
    </row>
    <row r="348" spans="1:9" ht="33.75" x14ac:dyDescent="0.25">
      <c r="A348" s="56" t="s">
        <v>353</v>
      </c>
      <c r="B348" s="57">
        <v>14</v>
      </c>
      <c r="C348" s="153" t="s">
        <v>168</v>
      </c>
      <c r="D348" s="57" t="s">
        <v>352</v>
      </c>
      <c r="E348" s="57">
        <v>510</v>
      </c>
      <c r="F348" s="58">
        <v>9978.4</v>
      </c>
      <c r="G348" s="159">
        <v>9978.4</v>
      </c>
      <c r="H348" s="171">
        <f t="shared" si="14"/>
        <v>100</v>
      </c>
      <c r="I348" s="158"/>
    </row>
    <row r="349" spans="1:9" ht="33.75" x14ac:dyDescent="0.25">
      <c r="A349" s="56" t="s">
        <v>354</v>
      </c>
      <c r="B349" s="57">
        <v>14</v>
      </c>
      <c r="C349" s="153" t="s">
        <v>168</v>
      </c>
      <c r="D349" s="57" t="s">
        <v>352</v>
      </c>
      <c r="E349" s="57">
        <v>511</v>
      </c>
      <c r="F349" s="58">
        <v>9978.4</v>
      </c>
      <c r="G349" s="159">
        <v>9978.4</v>
      </c>
      <c r="H349" s="171">
        <f t="shared" si="14"/>
        <v>100</v>
      </c>
      <c r="I349" s="158"/>
    </row>
    <row r="350" spans="1:9" x14ac:dyDescent="0.25">
      <c r="G350" s="158"/>
      <c r="H350" s="158"/>
      <c r="I350" s="158"/>
    </row>
  </sheetData>
  <mergeCells count="12">
    <mergeCell ref="G9:G10"/>
    <mergeCell ref="H9:H10"/>
    <mergeCell ref="B3:H3"/>
    <mergeCell ref="A4:H4"/>
    <mergeCell ref="A5:H5"/>
    <mergeCell ref="A7:H7"/>
    <mergeCell ref="A9:A10"/>
    <mergeCell ref="B9:B10"/>
    <mergeCell ref="C9:C10"/>
    <mergeCell ref="D9:D10"/>
    <mergeCell ref="E9:E10"/>
    <mergeCell ref="F9:F10"/>
  </mergeCells>
  <pageMargins left="0.7" right="0.1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D15" sqref="D15"/>
    </sheetView>
  </sheetViews>
  <sheetFormatPr defaultRowHeight="15" x14ac:dyDescent="0.25"/>
  <cols>
    <col min="1" max="1" width="5.5703125" style="222" customWidth="1"/>
    <col min="2" max="2" width="24" style="222" customWidth="1"/>
    <col min="3" max="3" width="18.42578125" style="222" customWidth="1"/>
    <col min="4" max="4" width="31.42578125" style="222" customWidth="1"/>
    <col min="5" max="5" width="16.7109375" style="223" hidden="1" customWidth="1"/>
    <col min="6" max="6" width="12.42578125" style="222" customWidth="1"/>
  </cols>
  <sheetData>
    <row r="1" spans="1:6" x14ac:dyDescent="0.25">
      <c r="A1" s="383"/>
      <c r="B1" s="383"/>
      <c r="C1" s="383"/>
      <c r="D1" s="383"/>
      <c r="E1" s="383"/>
      <c r="F1" s="383"/>
    </row>
    <row r="2" spans="1:6" x14ac:dyDescent="0.25">
      <c r="A2" s="192"/>
      <c r="B2" s="192"/>
      <c r="C2" s="192"/>
      <c r="D2" s="192"/>
      <c r="E2" s="192"/>
      <c r="F2" s="192"/>
    </row>
    <row r="3" spans="1:6" ht="15.75" x14ac:dyDescent="0.25">
      <c r="A3" s="402" t="s">
        <v>408</v>
      </c>
      <c r="B3" s="402"/>
      <c r="C3" s="402"/>
      <c r="D3" s="402"/>
      <c r="E3" s="402"/>
      <c r="F3" s="402"/>
    </row>
    <row r="4" spans="1:6" ht="30" customHeight="1" x14ac:dyDescent="0.25">
      <c r="A4" s="402" t="s">
        <v>456</v>
      </c>
      <c r="B4" s="402"/>
      <c r="C4" s="402"/>
      <c r="D4" s="402"/>
      <c r="E4" s="402"/>
      <c r="F4" s="402"/>
    </row>
    <row r="5" spans="1:6" ht="30" customHeight="1" x14ac:dyDescent="0.25">
      <c r="A5" s="401"/>
      <c r="B5" s="401"/>
      <c r="C5" s="401"/>
      <c r="D5" s="401"/>
      <c r="E5" s="197"/>
      <c r="F5" s="198" t="s">
        <v>111</v>
      </c>
    </row>
    <row r="6" spans="1:6" ht="28.5" x14ac:dyDescent="0.25">
      <c r="A6" s="199" t="s">
        <v>381</v>
      </c>
      <c r="B6" s="199" t="s">
        <v>450</v>
      </c>
      <c r="C6" s="199" t="s">
        <v>451</v>
      </c>
      <c r="D6" s="199" t="s">
        <v>452</v>
      </c>
      <c r="E6" s="200" t="s">
        <v>449</v>
      </c>
      <c r="F6" s="199" t="s">
        <v>453</v>
      </c>
    </row>
    <row r="7" spans="1:6" ht="45" x14ac:dyDescent="0.25">
      <c r="A7" s="201">
        <v>1</v>
      </c>
      <c r="B7" s="202" t="s">
        <v>581</v>
      </c>
      <c r="C7" s="202" t="s">
        <v>584</v>
      </c>
      <c r="D7" s="203" t="s">
        <v>586</v>
      </c>
      <c r="E7" s="204"/>
      <c r="F7" s="205">
        <v>10</v>
      </c>
    </row>
    <row r="8" spans="1:6" ht="45" x14ac:dyDescent="0.25">
      <c r="A8" s="201">
        <v>2</v>
      </c>
      <c r="B8" s="202" t="s">
        <v>582</v>
      </c>
      <c r="C8" s="202" t="s">
        <v>454</v>
      </c>
      <c r="D8" s="203" t="s">
        <v>583</v>
      </c>
      <c r="E8" s="204"/>
      <c r="F8" s="205">
        <v>2.5</v>
      </c>
    </row>
    <row r="9" spans="1:6" ht="45" x14ac:dyDescent="0.25">
      <c r="A9" s="201">
        <v>3</v>
      </c>
      <c r="B9" s="202" t="s">
        <v>585</v>
      </c>
      <c r="C9" s="202" t="s">
        <v>454</v>
      </c>
      <c r="D9" s="203" t="s">
        <v>587</v>
      </c>
      <c r="E9" s="204"/>
      <c r="F9" s="205">
        <v>7.9</v>
      </c>
    </row>
    <row r="10" spans="1:6" ht="45" x14ac:dyDescent="0.25">
      <c r="A10" s="201">
        <v>4</v>
      </c>
      <c r="B10" s="202" t="s">
        <v>588</v>
      </c>
      <c r="C10" s="202" t="s">
        <v>589</v>
      </c>
      <c r="D10" s="203" t="s">
        <v>586</v>
      </c>
      <c r="E10" s="204"/>
      <c r="F10" s="205">
        <v>15</v>
      </c>
    </row>
    <row r="11" spans="1:6" x14ac:dyDescent="0.25">
      <c r="A11" s="206"/>
      <c r="B11" s="207" t="s">
        <v>455</v>
      </c>
      <c r="C11" s="208"/>
      <c r="D11" s="209"/>
      <c r="E11" s="210" t="e">
        <f>#REF!+#REF!+#REF!+#REF!+#REF!+#REF!+#REF!+#REF!+#REF!+#REF!+#REF!+#REF!+#REF!+#REF!+#REF!+#REF!+#REF!+#REF!+#REF!+#REF!+#REF!+#REF!+#REF!+#REF!+#REF!+#REF!+#REF!+#REF!+#REF!+E9+#REF!+#REF!+#REF!+#REF!+#REF!</f>
        <v>#REF!</v>
      </c>
      <c r="F11" s="211">
        <f>SUM(F7:F10)</f>
        <v>35.4</v>
      </c>
    </row>
    <row r="12" spans="1:6" x14ac:dyDescent="0.25">
      <c r="A12" s="212"/>
      <c r="B12" s="212"/>
      <c r="C12" s="212"/>
      <c r="D12" s="212"/>
      <c r="E12" s="213"/>
      <c r="F12" s="214"/>
    </row>
    <row r="13" spans="1:6" x14ac:dyDescent="0.25">
      <c r="A13" s="215"/>
      <c r="B13" s="215"/>
      <c r="C13" s="215"/>
      <c r="D13" s="215"/>
      <c r="E13" s="216"/>
      <c r="F13" s="217"/>
    </row>
    <row r="14" spans="1:6" x14ac:dyDescent="0.25">
      <c r="A14" s="215"/>
      <c r="B14" s="218"/>
      <c r="C14" s="219"/>
      <c r="D14" s="215"/>
      <c r="E14" s="216"/>
      <c r="F14" s="217"/>
    </row>
    <row r="15" spans="1:6" x14ac:dyDescent="0.25">
      <c r="A15" s="220"/>
      <c r="B15" s="220"/>
      <c r="C15" s="215"/>
      <c r="D15" s="215"/>
      <c r="E15" s="221"/>
      <c r="F15" s="219"/>
    </row>
    <row r="16" spans="1:6" x14ac:dyDescent="0.25">
      <c r="A16" s="220"/>
      <c r="B16" s="220"/>
      <c r="C16" s="215"/>
      <c r="D16" s="215"/>
      <c r="E16" s="221"/>
      <c r="F16" s="215"/>
    </row>
    <row r="17" spans="1:6" x14ac:dyDescent="0.25">
      <c r="A17" s="215"/>
      <c r="B17" s="215"/>
      <c r="C17" s="215"/>
      <c r="D17" s="215"/>
      <c r="E17" s="221"/>
      <c r="F17" s="215"/>
    </row>
    <row r="18" spans="1:6" x14ac:dyDescent="0.25">
      <c r="A18" s="215"/>
      <c r="B18" s="215"/>
      <c r="C18" s="215"/>
      <c r="D18" s="215"/>
      <c r="E18" s="221"/>
      <c r="F18" s="215"/>
    </row>
    <row r="19" spans="1:6" x14ac:dyDescent="0.25">
      <c r="A19" s="215"/>
      <c r="B19" s="215"/>
      <c r="C19" s="215"/>
      <c r="D19" s="215"/>
      <c r="E19" s="221"/>
      <c r="F19" s="215"/>
    </row>
    <row r="20" spans="1:6" x14ac:dyDescent="0.25">
      <c r="A20" s="215"/>
      <c r="B20" s="215"/>
      <c r="C20" s="215"/>
      <c r="D20" s="215"/>
      <c r="E20" s="221"/>
      <c r="F20" s="215"/>
    </row>
    <row r="21" spans="1:6" x14ac:dyDescent="0.25">
      <c r="A21" s="215"/>
      <c r="B21" s="215"/>
      <c r="C21" s="215"/>
      <c r="D21" s="215"/>
      <c r="E21" s="221"/>
      <c r="F21" s="215"/>
    </row>
    <row r="22" spans="1:6" x14ac:dyDescent="0.25">
      <c r="A22" s="215"/>
      <c r="B22" s="215"/>
      <c r="C22" s="215"/>
      <c r="D22" s="215"/>
      <c r="E22" s="221"/>
      <c r="F22" s="215"/>
    </row>
    <row r="23" spans="1:6" x14ac:dyDescent="0.25">
      <c r="A23" s="215"/>
      <c r="B23" s="215"/>
      <c r="C23" s="215"/>
      <c r="D23" s="215"/>
      <c r="E23" s="221"/>
      <c r="F23" s="215"/>
    </row>
    <row r="24" spans="1:6" x14ac:dyDescent="0.25">
      <c r="A24" s="215"/>
      <c r="B24" s="215"/>
      <c r="C24" s="215"/>
      <c r="D24" s="215"/>
      <c r="E24" s="221"/>
      <c r="F24" s="215"/>
    </row>
    <row r="25" spans="1:6" x14ac:dyDescent="0.25">
      <c r="A25" s="215"/>
      <c r="B25" s="215"/>
      <c r="C25" s="215"/>
      <c r="D25" s="215"/>
      <c r="E25" s="221"/>
      <c r="F25" s="215"/>
    </row>
    <row r="26" spans="1:6" x14ac:dyDescent="0.25">
      <c r="A26" s="215"/>
      <c r="B26" s="215"/>
      <c r="C26" s="215"/>
      <c r="D26" s="215"/>
      <c r="E26" s="221"/>
      <c r="F26" s="215"/>
    </row>
  </sheetData>
  <mergeCells count="4">
    <mergeCell ref="A5:D5"/>
    <mergeCell ref="A1:F1"/>
    <mergeCell ref="A3:F3"/>
    <mergeCell ref="A4:F4"/>
  </mergeCells>
  <pageMargins left="0.7" right="0.1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4" sqref="B14"/>
    </sheetView>
  </sheetViews>
  <sheetFormatPr defaultRowHeight="15" x14ac:dyDescent="0.25"/>
  <cols>
    <col min="1" max="1" width="22.85546875" style="2" customWidth="1"/>
    <col min="2" max="2" width="46.28515625" style="2" customWidth="1"/>
    <col min="3" max="3" width="11.5703125" style="2" customWidth="1"/>
    <col min="4" max="4" width="10.85546875" style="2" customWidth="1"/>
    <col min="5" max="5" width="9.28515625" style="2" customWidth="1"/>
  </cols>
  <sheetData>
    <row r="1" spans="1:9" ht="15.75" x14ac:dyDescent="0.25">
      <c r="B1" s="224"/>
      <c r="E1" s="194"/>
    </row>
    <row r="2" spans="1:9" x14ac:dyDescent="0.25">
      <c r="B2" s="73"/>
      <c r="C2" s="73"/>
      <c r="D2" s="73"/>
      <c r="E2" s="258" t="s">
        <v>457</v>
      </c>
    </row>
    <row r="3" spans="1:9" ht="15" customHeight="1" x14ac:dyDescent="0.25">
      <c r="A3" s="400" t="s">
        <v>399</v>
      </c>
      <c r="B3" s="400"/>
      <c r="C3" s="400"/>
      <c r="D3" s="400"/>
      <c r="E3" s="400"/>
      <c r="F3" s="257"/>
      <c r="G3" s="257"/>
      <c r="H3" s="257"/>
      <c r="I3" s="257"/>
    </row>
    <row r="4" spans="1:9" ht="15" customHeight="1" x14ac:dyDescent="0.25">
      <c r="A4" s="400" t="s">
        <v>400</v>
      </c>
      <c r="B4" s="400"/>
      <c r="C4" s="400"/>
      <c r="D4" s="400"/>
      <c r="E4" s="400"/>
      <c r="F4" s="257"/>
      <c r="G4" s="257"/>
      <c r="H4" s="257"/>
      <c r="I4" s="257"/>
    </row>
    <row r="5" spans="1:9" ht="15" customHeight="1" x14ac:dyDescent="0.25">
      <c r="A5" s="400" t="s">
        <v>1</v>
      </c>
      <c r="B5" s="400"/>
      <c r="C5" s="400"/>
      <c r="D5" s="400"/>
      <c r="E5" s="400"/>
      <c r="F5" s="257"/>
      <c r="G5" s="257"/>
      <c r="H5" s="257"/>
      <c r="I5" s="257"/>
    </row>
    <row r="6" spans="1:9" ht="15.75" x14ac:dyDescent="0.25">
      <c r="B6" s="224"/>
      <c r="E6" s="194"/>
    </row>
    <row r="7" spans="1:9" ht="15.75" x14ac:dyDescent="0.25">
      <c r="B7" s="224"/>
      <c r="E7" s="194"/>
    </row>
    <row r="8" spans="1:9" ht="15.75" x14ac:dyDescent="0.25">
      <c r="A8" s="403" t="s">
        <v>408</v>
      </c>
      <c r="B8" s="403"/>
      <c r="C8" s="403"/>
      <c r="D8" s="403"/>
      <c r="E8" s="403"/>
    </row>
    <row r="9" spans="1:9" ht="15.75" x14ac:dyDescent="0.25">
      <c r="A9" s="403" t="s">
        <v>458</v>
      </c>
      <c r="B9" s="403"/>
      <c r="C9" s="403"/>
      <c r="D9" s="403"/>
      <c r="E9" s="403"/>
    </row>
    <row r="10" spans="1:9" ht="31.5" customHeight="1" x14ac:dyDescent="0.25">
      <c r="A10" s="403" t="s">
        <v>474</v>
      </c>
      <c r="B10" s="403"/>
      <c r="C10" s="403"/>
      <c r="D10" s="403"/>
      <c r="E10" s="403"/>
    </row>
    <row r="11" spans="1:9" x14ac:dyDescent="0.25">
      <c r="E11" s="226" t="s">
        <v>2</v>
      </c>
    </row>
    <row r="12" spans="1:9" ht="42.75" x14ac:dyDescent="0.25">
      <c r="A12" s="227" t="s">
        <v>459</v>
      </c>
      <c r="B12" s="227" t="s">
        <v>112</v>
      </c>
      <c r="C12" s="228" t="s">
        <v>117</v>
      </c>
      <c r="D12" s="227" t="s">
        <v>395</v>
      </c>
      <c r="E12" s="228" t="s">
        <v>396</v>
      </c>
    </row>
    <row r="13" spans="1:9" ht="42.75" x14ac:dyDescent="0.25">
      <c r="A13" s="229" t="s">
        <v>460</v>
      </c>
      <c r="B13" s="230" t="s">
        <v>461</v>
      </c>
      <c r="C13" s="231">
        <v>23722.5</v>
      </c>
      <c r="D13" s="232">
        <v>22951.200000000001</v>
      </c>
      <c r="E13" s="259">
        <f>D13*100/C13</f>
        <v>96.748656338918749</v>
      </c>
    </row>
    <row r="14" spans="1:9" ht="45" x14ac:dyDescent="0.25">
      <c r="A14" s="233" t="s">
        <v>462</v>
      </c>
      <c r="B14" s="234" t="s">
        <v>463</v>
      </c>
      <c r="C14" s="236">
        <v>1069.5</v>
      </c>
      <c r="D14" s="235"/>
      <c r="E14" s="260"/>
    </row>
    <row r="15" spans="1:9" ht="45" x14ac:dyDescent="0.25">
      <c r="A15" s="233" t="s">
        <v>464</v>
      </c>
      <c r="B15" s="234" t="s">
        <v>465</v>
      </c>
      <c r="C15" s="236">
        <v>1069.5</v>
      </c>
      <c r="D15" s="235"/>
      <c r="E15" s="260"/>
    </row>
    <row r="16" spans="1:9" ht="57" x14ac:dyDescent="0.25">
      <c r="A16" s="237" t="s">
        <v>466</v>
      </c>
      <c r="B16" s="238" t="s">
        <v>465</v>
      </c>
      <c r="C16" s="239">
        <v>22653</v>
      </c>
      <c r="D16" s="232">
        <v>22653</v>
      </c>
      <c r="E16" s="260">
        <f t="shared" ref="E16:E18" si="0">D16*100/C16</f>
        <v>100</v>
      </c>
    </row>
    <row r="17" spans="1:5" ht="30" x14ac:dyDescent="0.25">
      <c r="A17" s="240" t="s">
        <v>467</v>
      </c>
      <c r="B17" s="243" t="s">
        <v>468</v>
      </c>
      <c r="C17" s="241">
        <v>0</v>
      </c>
      <c r="D17" s="236">
        <f>D18+D19</f>
        <v>298.19000000000233</v>
      </c>
      <c r="E17" s="261"/>
    </row>
    <row r="18" spans="1:5" ht="30" x14ac:dyDescent="0.25">
      <c r="A18" s="240" t="s">
        <v>469</v>
      </c>
      <c r="B18" s="243" t="s">
        <v>470</v>
      </c>
      <c r="C18" s="241">
        <v>-375402.4</v>
      </c>
      <c r="D18" s="242">
        <v>-380309.25</v>
      </c>
      <c r="E18" s="261">
        <f t="shared" si="0"/>
        <v>101.30709073783225</v>
      </c>
    </row>
    <row r="19" spans="1:5" ht="30" x14ac:dyDescent="0.25">
      <c r="A19" s="244" t="s">
        <v>471</v>
      </c>
      <c r="B19" s="245" t="s">
        <v>472</v>
      </c>
      <c r="C19" s="247">
        <v>375402.4</v>
      </c>
      <c r="D19" s="246">
        <v>380607.44</v>
      </c>
      <c r="E19" s="262">
        <f>D19*100/C19</f>
        <v>101.3865228352296</v>
      </c>
    </row>
    <row r="20" spans="1:5" x14ac:dyDescent="0.25">
      <c r="A20" s="248"/>
      <c r="B20" s="249" t="s">
        <v>473</v>
      </c>
      <c r="C20" s="250">
        <v>23722.5</v>
      </c>
      <c r="D20" s="250">
        <f>D16+D17</f>
        <v>22951.190000000002</v>
      </c>
      <c r="E20" s="250">
        <f>D20*100/C20</f>
        <v>96.748614184845607</v>
      </c>
    </row>
    <row r="21" spans="1:5" x14ac:dyDescent="0.25">
      <c r="A21" s="251"/>
      <c r="B21" s="251"/>
      <c r="C21" s="252"/>
    </row>
    <row r="22" spans="1:5" x14ac:dyDescent="0.25">
      <c r="A22" s="251"/>
      <c r="B22" s="251"/>
      <c r="C22" s="253"/>
    </row>
    <row r="23" spans="1:5" x14ac:dyDescent="0.25">
      <c r="A23" s="251"/>
      <c r="B23" s="254"/>
    </row>
    <row r="24" spans="1:5" x14ac:dyDescent="0.25">
      <c r="A24" s="251"/>
      <c r="B24" s="251"/>
      <c r="C24" s="255"/>
    </row>
    <row r="25" spans="1:5" x14ac:dyDescent="0.25">
      <c r="A25" s="251"/>
      <c r="B25" s="251"/>
      <c r="C25" s="255"/>
    </row>
    <row r="26" spans="1:5" x14ac:dyDescent="0.25">
      <c r="A26" s="251"/>
      <c r="B26" s="251"/>
      <c r="C26" s="256"/>
    </row>
    <row r="27" spans="1:5" x14ac:dyDescent="0.25">
      <c r="A27" s="251"/>
      <c r="B27" s="251"/>
    </row>
  </sheetData>
  <mergeCells count="6">
    <mergeCell ref="A10:E10"/>
    <mergeCell ref="A3:E3"/>
    <mergeCell ref="A4:E4"/>
    <mergeCell ref="A5:E5"/>
    <mergeCell ref="A8:E8"/>
    <mergeCell ref="A9:E9"/>
  </mergeCells>
  <pageMargins left="0.17" right="0.1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6" sqref="E16"/>
    </sheetView>
  </sheetViews>
  <sheetFormatPr defaultRowHeight="15" x14ac:dyDescent="0.25"/>
  <cols>
    <col min="1" max="1" width="4.7109375" style="263" customWidth="1"/>
    <col min="2" max="2" width="54.5703125" style="263" customWidth="1"/>
    <col min="3" max="3" width="14.5703125" style="263" customWidth="1"/>
    <col min="4" max="4" width="11.140625" style="264" customWidth="1"/>
    <col min="5" max="5" width="9.140625" style="264"/>
  </cols>
  <sheetData>
    <row r="1" spans="1:7" x14ac:dyDescent="0.25">
      <c r="E1" s="225" t="s">
        <v>391</v>
      </c>
    </row>
    <row r="2" spans="1:7" x14ac:dyDescent="0.25">
      <c r="E2" s="225" t="s">
        <v>481</v>
      </c>
    </row>
    <row r="3" spans="1:7" ht="15" customHeight="1" x14ac:dyDescent="0.25">
      <c r="B3" s="385" t="s">
        <v>399</v>
      </c>
      <c r="C3" s="385"/>
      <c r="D3" s="385"/>
      <c r="E3" s="385"/>
      <c r="F3" s="257"/>
      <c r="G3" s="257"/>
    </row>
    <row r="4" spans="1:7" ht="15" customHeight="1" x14ac:dyDescent="0.25">
      <c r="B4" s="385" t="s">
        <v>400</v>
      </c>
      <c r="C4" s="385"/>
      <c r="D4" s="385"/>
      <c r="E4" s="385"/>
      <c r="F4" s="257"/>
      <c r="G4" s="257"/>
    </row>
    <row r="5" spans="1:7" ht="15" customHeight="1" x14ac:dyDescent="0.25">
      <c r="B5" s="385" t="s">
        <v>1</v>
      </c>
      <c r="C5" s="385"/>
      <c r="D5" s="385"/>
      <c r="E5" s="385"/>
      <c r="F5" s="257"/>
      <c r="G5" s="257"/>
    </row>
    <row r="6" spans="1:7" x14ac:dyDescent="0.25">
      <c r="C6" s="193"/>
    </row>
    <row r="7" spans="1:7" x14ac:dyDescent="0.25">
      <c r="C7" s="193"/>
    </row>
    <row r="9" spans="1:7" x14ac:dyDescent="0.25">
      <c r="A9" s="404" t="s">
        <v>408</v>
      </c>
      <c r="B9" s="404"/>
      <c r="C9" s="404"/>
    </row>
    <row r="10" spans="1:7" ht="30" customHeight="1" x14ac:dyDescent="0.25">
      <c r="A10" s="404" t="s">
        <v>480</v>
      </c>
      <c r="B10" s="404"/>
      <c r="C10" s="404"/>
      <c r="D10" s="404"/>
      <c r="E10" s="404"/>
    </row>
    <row r="11" spans="1:7" x14ac:dyDescent="0.25">
      <c r="E11" s="265" t="s">
        <v>2</v>
      </c>
    </row>
    <row r="12" spans="1:7" x14ac:dyDescent="0.25">
      <c r="A12" s="266" t="s">
        <v>392</v>
      </c>
      <c r="B12" s="266" t="s">
        <v>475</v>
      </c>
      <c r="C12" s="267" t="s">
        <v>476</v>
      </c>
      <c r="D12" s="268" t="s">
        <v>395</v>
      </c>
      <c r="E12" s="268" t="s">
        <v>477</v>
      </c>
    </row>
    <row r="13" spans="1:7" x14ac:dyDescent="0.25">
      <c r="A13" s="269">
        <v>1</v>
      </c>
      <c r="B13" s="269">
        <v>2</v>
      </c>
      <c r="C13" s="269">
        <v>3</v>
      </c>
      <c r="D13" s="270">
        <v>4</v>
      </c>
      <c r="E13" s="270">
        <v>5</v>
      </c>
    </row>
    <row r="14" spans="1:7" x14ac:dyDescent="0.25">
      <c r="A14" s="271"/>
      <c r="B14" s="272" t="s">
        <v>478</v>
      </c>
      <c r="C14" s="273">
        <f>C16+C17+C18+C19+C20+C21+C15</f>
        <v>7</v>
      </c>
      <c r="D14" s="273">
        <f>D16+D17+D18+D19+D20+D21+D15</f>
        <v>7</v>
      </c>
      <c r="E14" s="274">
        <f>D14*100/C14</f>
        <v>100</v>
      </c>
    </row>
    <row r="15" spans="1:7" x14ac:dyDescent="0.25">
      <c r="A15" s="275">
        <v>1</v>
      </c>
      <c r="B15" s="276" t="s">
        <v>479</v>
      </c>
      <c r="C15" s="277">
        <v>1</v>
      </c>
      <c r="D15" s="277">
        <v>1</v>
      </c>
      <c r="E15" s="278">
        <f>D15*100/C15</f>
        <v>100</v>
      </c>
    </row>
    <row r="16" spans="1:7" x14ac:dyDescent="0.25">
      <c r="A16" s="275">
        <v>2</v>
      </c>
      <c r="B16" s="276" t="s">
        <v>388</v>
      </c>
      <c r="C16" s="277">
        <v>1</v>
      </c>
      <c r="D16" s="270">
        <v>1</v>
      </c>
      <c r="E16" s="278">
        <f>D16*100/C16</f>
        <v>100</v>
      </c>
    </row>
    <row r="17" spans="1:5" x14ac:dyDescent="0.25">
      <c r="A17" s="275">
        <v>3</v>
      </c>
      <c r="B17" s="279" t="s">
        <v>383</v>
      </c>
      <c r="C17" s="269">
        <v>1</v>
      </c>
      <c r="D17" s="270">
        <v>1</v>
      </c>
      <c r="E17" s="278">
        <f t="shared" ref="E17:E21" si="0">D17*100/C17</f>
        <v>100</v>
      </c>
    </row>
    <row r="18" spans="1:5" x14ac:dyDescent="0.25">
      <c r="A18" s="275">
        <v>4</v>
      </c>
      <c r="B18" s="276" t="s">
        <v>384</v>
      </c>
      <c r="C18" s="269">
        <v>1</v>
      </c>
      <c r="D18" s="270">
        <v>1</v>
      </c>
      <c r="E18" s="278">
        <f t="shared" si="0"/>
        <v>100</v>
      </c>
    </row>
    <row r="19" spans="1:5" x14ac:dyDescent="0.25">
      <c r="A19" s="275">
        <v>5</v>
      </c>
      <c r="B19" s="276" t="s">
        <v>385</v>
      </c>
      <c r="C19" s="269">
        <v>1</v>
      </c>
      <c r="D19" s="270">
        <v>1</v>
      </c>
      <c r="E19" s="278">
        <f t="shared" si="0"/>
        <v>100</v>
      </c>
    </row>
    <row r="20" spans="1:5" x14ac:dyDescent="0.25">
      <c r="A20" s="275">
        <v>6</v>
      </c>
      <c r="B20" s="276" t="s">
        <v>387</v>
      </c>
      <c r="C20" s="269">
        <v>1</v>
      </c>
      <c r="D20" s="270">
        <v>1</v>
      </c>
      <c r="E20" s="278">
        <f t="shared" si="0"/>
        <v>100</v>
      </c>
    </row>
    <row r="21" spans="1:5" x14ac:dyDescent="0.25">
      <c r="A21" s="275">
        <v>7</v>
      </c>
      <c r="B21" s="276" t="s">
        <v>386</v>
      </c>
      <c r="C21" s="269">
        <v>1</v>
      </c>
      <c r="D21" s="270">
        <v>1</v>
      </c>
      <c r="E21" s="278">
        <f t="shared" si="0"/>
        <v>100</v>
      </c>
    </row>
    <row r="22" spans="1:5" x14ac:dyDescent="0.25">
      <c r="A22" s="112"/>
      <c r="B22" s="112"/>
      <c r="C22" s="123"/>
    </row>
    <row r="23" spans="1:5" x14ac:dyDescent="0.25">
      <c r="A23" s="112"/>
      <c r="B23" s="112"/>
      <c r="C23" s="123"/>
    </row>
    <row r="24" spans="1:5" x14ac:dyDescent="0.25">
      <c r="A24" s="112"/>
      <c r="B24" s="112"/>
      <c r="C24" s="124"/>
    </row>
    <row r="25" spans="1:5" x14ac:dyDescent="0.25">
      <c r="A25" s="112"/>
      <c r="B25" s="112"/>
      <c r="C25" s="124"/>
    </row>
  </sheetData>
  <mergeCells count="5">
    <mergeCell ref="A9:C9"/>
    <mergeCell ref="A10:E10"/>
    <mergeCell ref="B3:E3"/>
    <mergeCell ref="B4:E4"/>
    <mergeCell ref="B5:E5"/>
  </mergeCells>
  <pageMargins left="0.7" right="0.1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 12</vt:lpstr>
      <vt:lpstr>пр 14</vt:lpstr>
      <vt:lpstr>пр 16 табл.1</vt:lpstr>
      <vt:lpstr>пр 16 табл.4</vt:lpstr>
      <vt:lpstr>пр 4 </vt:lpstr>
      <vt:lpstr>пр 8  </vt:lpstr>
      <vt:lpstr>р.фонд</vt:lpstr>
      <vt:lpstr>пр 1</vt:lpstr>
      <vt:lpstr>пр 16 табл.5</vt:lpstr>
      <vt:lpstr>пр 10</vt:lpstr>
      <vt:lpstr>конс.б.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2016-03-29T06:44:52Z</dcterms:modified>
</cp:coreProperties>
</file>