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75" yWindow="1950" windowWidth="12945" windowHeight="8325" tabRatio="849" firstSheet="1" activeTab="8"/>
  </bookViews>
  <sheets>
    <sheet name="пр1 ист" sheetId="105" state="hidden" r:id="rId1"/>
    <sheet name="Пр 4" sheetId="116" r:id="rId2"/>
    <sheet name="Пр 10 функц18" sheetId="97" r:id="rId3"/>
    <sheet name="Пр 12 ведом" sheetId="114" r:id="rId4"/>
    <sheet name="Пр14 Прогр расх" sheetId="115" state="hidden" r:id="rId5"/>
    <sheet name="Пр10 ПО" sheetId="121" state="hidden" r:id="rId6"/>
    <sheet name="Пр 14 мун.прог." sheetId="123" r:id="rId7"/>
    <sheet name="прил 16" sheetId="132" r:id="rId8"/>
    <sheet name="пр 16-2" sheetId="133" r:id="rId9"/>
    <sheet name="Пр 1" sheetId="134" r:id="rId10"/>
  </sheets>
  <definedNames>
    <definedName name="_xlnm._FilterDatabase" localSheetId="2" hidden="1">'Пр 10 функц18'!$A$12:$H$370</definedName>
    <definedName name="_xlnm._FilterDatabase" localSheetId="3" hidden="1">'Пр 12 ведом'!$A$11:$L$11</definedName>
    <definedName name="_xlnm.Print_Titles" localSheetId="2">'Пр 10 функц18'!$9:$10</definedName>
    <definedName name="_xlnm.Print_Titles" localSheetId="3">'Пр 12 ведом'!$9:$10</definedName>
    <definedName name="_xlnm.Print_Titles" localSheetId="1">'Пр 4'!$10:$11</definedName>
    <definedName name="_xlnm.Print_Titles" localSheetId="0">'пр1 ист'!$9:$9</definedName>
    <definedName name="_xlnm.Print_Titles" localSheetId="4">'Пр14 Прогр расх'!$10:$10</definedName>
    <definedName name="_xlnm.Print_Area" localSheetId="2">'Пр 10 функц18'!$A$1:$H$390</definedName>
    <definedName name="_xlnm.Print_Area" localSheetId="3">'Пр 12 ведом'!$A$1:$I$437</definedName>
    <definedName name="_xlnm.Print_Area" localSheetId="1">'Пр 4'!$A$1:$E$81</definedName>
    <definedName name="_xlnm.Print_Area" localSheetId="0">'пр1 ист'!$A$1:$C$20</definedName>
    <definedName name="_xlnm.Print_Area" localSheetId="4">'Пр14 Прогр расх'!$A$1:$C$19</definedName>
  </definedNames>
  <calcPr calcId="124519"/>
</workbook>
</file>

<file path=xl/calcChain.xml><?xml version="1.0" encoding="utf-8"?>
<calcChain xmlns="http://schemas.openxmlformats.org/spreadsheetml/2006/main">
  <c r="E27" i="134"/>
  <c r="E26"/>
  <c r="E25"/>
  <c r="E24"/>
  <c r="E22"/>
  <c r="E21"/>
  <c r="E20"/>
  <c r="E19"/>
  <c r="E17"/>
  <c r="E16"/>
  <c r="E15"/>
  <c r="E11"/>
  <c r="C20" i="132" l="1"/>
  <c r="H230" i="123" l="1"/>
  <c r="G229"/>
  <c r="H229" s="1"/>
  <c r="F229"/>
  <c r="G228"/>
  <c r="F228"/>
  <c r="F227"/>
  <c r="F226" s="1"/>
  <c r="H225"/>
  <c r="H224"/>
  <c r="H223"/>
  <c r="H222"/>
  <c r="H221"/>
  <c r="H220"/>
  <c r="G220"/>
  <c r="G219"/>
  <c r="H217"/>
  <c r="G216"/>
  <c r="G215" s="1"/>
  <c r="F216"/>
  <c r="F215"/>
  <c r="F214"/>
  <c r="H213"/>
  <c r="G212"/>
  <c r="F212"/>
  <c r="F211" s="1"/>
  <c r="F210" s="1"/>
  <c r="H209"/>
  <c r="G208"/>
  <c r="F208"/>
  <c r="F207"/>
  <c r="F206"/>
  <c r="H205"/>
  <c r="G204"/>
  <c r="F204"/>
  <c r="F203" s="1"/>
  <c r="F202" s="1"/>
  <c r="H201"/>
  <c r="H200"/>
  <c r="G200"/>
  <c r="F200"/>
  <c r="G199"/>
  <c r="F199"/>
  <c r="F198" s="1"/>
  <c r="H197"/>
  <c r="G196"/>
  <c r="F196"/>
  <c r="F195" s="1"/>
  <c r="F194" s="1"/>
  <c r="H192"/>
  <c r="H191"/>
  <c r="H190"/>
  <c r="H189"/>
  <c r="G188"/>
  <c r="F188"/>
  <c r="F187" s="1"/>
  <c r="F186" s="1"/>
  <c r="H184"/>
  <c r="G183"/>
  <c r="H183" s="1"/>
  <c r="H182"/>
  <c r="H181"/>
  <c r="H180"/>
  <c r="G179"/>
  <c r="G178" s="1"/>
  <c r="F179"/>
  <c r="F178"/>
  <c r="F177"/>
  <c r="F176" s="1"/>
  <c r="H175"/>
  <c r="H174"/>
  <c r="H173"/>
  <c r="H172"/>
  <c r="H171"/>
  <c r="H170"/>
  <c r="G170"/>
  <c r="F170"/>
  <c r="G169"/>
  <c r="H169" s="1"/>
  <c r="F169"/>
  <c r="G168"/>
  <c r="H168" s="1"/>
  <c r="F168"/>
  <c r="H167"/>
  <c r="G166"/>
  <c r="F166"/>
  <c r="F165" s="1"/>
  <c r="F164" s="1"/>
  <c r="H161"/>
  <c r="G160"/>
  <c r="F160"/>
  <c r="F159"/>
  <c r="F158" s="1"/>
  <c r="F157" s="1"/>
  <c r="H156"/>
  <c r="G155"/>
  <c r="F155"/>
  <c r="F154"/>
  <c r="F153"/>
  <c r="F152" s="1"/>
  <c r="H151"/>
  <c r="H150"/>
  <c r="H149"/>
  <c r="H148"/>
  <c r="G147"/>
  <c r="G146" s="1"/>
  <c r="H146" s="1"/>
  <c r="F147"/>
  <c r="F146"/>
  <c r="H145"/>
  <c r="G144"/>
  <c r="F144"/>
  <c r="F143"/>
  <c r="H142"/>
  <c r="G141"/>
  <c r="F141"/>
  <c r="H140"/>
  <c r="H139"/>
  <c r="G139"/>
  <c r="G138"/>
  <c r="H136"/>
  <c r="G135"/>
  <c r="F135"/>
  <c r="F134"/>
  <c r="F133" s="1"/>
  <c r="H132"/>
  <c r="H131"/>
  <c r="G131"/>
  <c r="F131"/>
  <c r="G130"/>
  <c r="G129" s="1"/>
  <c r="H129" s="1"/>
  <c r="F130"/>
  <c r="F129"/>
  <c r="H128"/>
  <c r="G127"/>
  <c r="F127"/>
  <c r="F126"/>
  <c r="F125" s="1"/>
  <c r="H124"/>
  <c r="H123"/>
  <c r="G123"/>
  <c r="F123"/>
  <c r="H122"/>
  <c r="H121"/>
  <c r="G121"/>
  <c r="F121"/>
  <c r="H120"/>
  <c r="G120"/>
  <c r="F120"/>
  <c r="G119"/>
  <c r="F119"/>
  <c r="H117"/>
  <c r="H116"/>
  <c r="G115"/>
  <c r="F115"/>
  <c r="F114"/>
  <c r="F113" s="1"/>
  <c r="H111"/>
  <c r="G110"/>
  <c r="F110"/>
  <c r="F109"/>
  <c r="F108"/>
  <c r="H107"/>
  <c r="H106"/>
  <c r="G106"/>
  <c r="H105"/>
  <c r="H104"/>
  <c r="G104"/>
  <c r="F104"/>
  <c r="H103"/>
  <c r="H102"/>
  <c r="G102"/>
  <c r="G101"/>
  <c r="F101"/>
  <c r="F100" s="1"/>
  <c r="H99"/>
  <c r="H98"/>
  <c r="G98"/>
  <c r="H97"/>
  <c r="H96"/>
  <c r="G96"/>
  <c r="H95"/>
  <c r="G94"/>
  <c r="H94" s="1"/>
  <c r="F94"/>
  <c r="G93"/>
  <c r="F93"/>
  <c r="F92"/>
  <c r="H91"/>
  <c r="H90"/>
  <c r="G90"/>
  <c r="H89"/>
  <c r="H88"/>
  <c r="H87"/>
  <c r="G86"/>
  <c r="F86"/>
  <c r="H82"/>
  <c r="H81"/>
  <c r="H80"/>
  <c r="G80"/>
  <c r="F80"/>
  <c r="H79"/>
  <c r="G79"/>
  <c r="F79"/>
  <c r="G78"/>
  <c r="F78"/>
  <c r="H77"/>
  <c r="G76"/>
  <c r="F76"/>
  <c r="F75"/>
  <c r="F74" s="1"/>
  <c r="F73" s="1"/>
  <c r="H72"/>
  <c r="G71"/>
  <c r="H71" s="1"/>
  <c r="H70" s="1"/>
  <c r="F71"/>
  <c r="G70"/>
  <c r="G69" s="1"/>
  <c r="H69" s="1"/>
  <c r="F70"/>
  <c r="F69"/>
  <c r="H68"/>
  <c r="G67"/>
  <c r="F67"/>
  <c r="G66"/>
  <c r="G65"/>
  <c r="H64"/>
  <c r="G63"/>
  <c r="H63" s="1"/>
  <c r="H62"/>
  <c r="G61"/>
  <c r="H61" s="1"/>
  <c r="H60"/>
  <c r="G59"/>
  <c r="F59"/>
  <c r="G58"/>
  <c r="H54"/>
  <c r="G53"/>
  <c r="F53"/>
  <c r="G52"/>
  <c r="G51"/>
  <c r="H50"/>
  <c r="G49"/>
  <c r="H49" s="1"/>
  <c r="F49"/>
  <c r="G48"/>
  <c r="F48"/>
  <c r="F47"/>
  <c r="H46"/>
  <c r="G45"/>
  <c r="H45" s="1"/>
  <c r="G44"/>
  <c r="H44" s="1"/>
  <c r="H43"/>
  <c r="G42"/>
  <c r="F42"/>
  <c r="F41"/>
  <c r="F40" s="1"/>
  <c r="H39"/>
  <c r="H38"/>
  <c r="G38"/>
  <c r="F38"/>
  <c r="H37"/>
  <c r="G37"/>
  <c r="F37"/>
  <c r="G36"/>
  <c r="F36"/>
  <c r="H35"/>
  <c r="G34"/>
  <c r="F34"/>
  <c r="F33"/>
  <c r="F32" s="1"/>
  <c r="H28"/>
  <c r="G27"/>
  <c r="H27" s="1"/>
  <c r="F27"/>
  <c r="F26" s="1"/>
  <c r="F25" s="1"/>
  <c r="H26"/>
  <c r="G26"/>
  <c r="H25"/>
  <c r="G25"/>
  <c r="H24"/>
  <c r="G23"/>
  <c r="G22" s="1"/>
  <c r="F23"/>
  <c r="F22"/>
  <c r="F21" s="1"/>
  <c r="H20"/>
  <c r="G19"/>
  <c r="F19"/>
  <c r="F18" s="1"/>
  <c r="F17" s="1"/>
  <c r="H363" i="114"/>
  <c r="H362" s="1"/>
  <c r="H361" s="1"/>
  <c r="H349"/>
  <c r="H348" s="1"/>
  <c r="H344" s="1"/>
  <c r="H327"/>
  <c r="H326" s="1"/>
  <c r="G15"/>
  <c r="H274"/>
  <c r="H221"/>
  <c r="H213"/>
  <c r="H207"/>
  <c r="H201"/>
  <c r="H173"/>
  <c r="H172" s="1"/>
  <c r="H171" s="1"/>
  <c r="H137"/>
  <c r="H136" s="1"/>
  <c r="H112"/>
  <c r="H110"/>
  <c r="H109" s="1"/>
  <c r="H108" s="1"/>
  <c r="H89"/>
  <c r="H90"/>
  <c r="H84"/>
  <c r="H426"/>
  <c r="H425" s="1"/>
  <c r="H424" s="1"/>
  <c r="H423" s="1"/>
  <c r="H419"/>
  <c r="H432"/>
  <c r="H431" s="1"/>
  <c r="H447"/>
  <c r="I447" s="1"/>
  <c r="I443"/>
  <c r="I444"/>
  <c r="I448"/>
  <c r="H439"/>
  <c r="H440"/>
  <c r="H398"/>
  <c r="H397" s="1"/>
  <c r="H394" s="1"/>
  <c r="H399"/>
  <c r="H405"/>
  <c r="H404" s="1"/>
  <c r="H384"/>
  <c r="H380"/>
  <c r="H376"/>
  <c r="H368"/>
  <c r="H366"/>
  <c r="H365" s="1"/>
  <c r="H364" s="1"/>
  <c r="H352"/>
  <c r="H351" s="1"/>
  <c r="G344"/>
  <c r="H342"/>
  <c r="H341" s="1"/>
  <c r="H340" s="1"/>
  <c r="H338"/>
  <c r="H335"/>
  <c r="H334" s="1"/>
  <c r="H329"/>
  <c r="H323"/>
  <c r="H322" s="1"/>
  <c r="H321" s="1"/>
  <c r="H320" s="1"/>
  <c r="H318"/>
  <c r="H317" s="1"/>
  <c r="H316" s="1"/>
  <c r="H301"/>
  <c r="H300" s="1"/>
  <c r="H299" s="1"/>
  <c r="H298" s="1"/>
  <c r="H296"/>
  <c r="H295" s="1"/>
  <c r="H294" s="1"/>
  <c r="H293" s="1"/>
  <c r="H291"/>
  <c r="H290" s="1"/>
  <c r="H289" s="1"/>
  <c r="H288" s="1"/>
  <c r="H286"/>
  <c r="H283"/>
  <c r="H282" s="1"/>
  <c r="H281" s="1"/>
  <c r="H278"/>
  <c r="H272"/>
  <c r="H271" s="1"/>
  <c r="H270" s="1"/>
  <c r="H261"/>
  <c r="H260" s="1"/>
  <c r="H259" s="1"/>
  <c r="H257"/>
  <c r="H253" s="1"/>
  <c r="H234"/>
  <c r="H233" s="1"/>
  <c r="H203"/>
  <c r="H202" s="1"/>
  <c r="H190"/>
  <c r="H189" s="1"/>
  <c r="H188" s="1"/>
  <c r="H186"/>
  <c r="H157"/>
  <c r="H156" s="1"/>
  <c r="H147"/>
  <c r="H146" s="1"/>
  <c r="H130"/>
  <c r="H129" s="1"/>
  <c r="H128" s="1"/>
  <c r="H103"/>
  <c r="H102" s="1"/>
  <c r="H95"/>
  <c r="H94" s="1"/>
  <c r="G447"/>
  <c r="G446" s="1"/>
  <c r="G445" s="1"/>
  <c r="G443"/>
  <c r="G440"/>
  <c r="G439" s="1"/>
  <c r="G437"/>
  <c r="G433"/>
  <c r="G432" s="1"/>
  <c r="G426"/>
  <c r="G425" s="1"/>
  <c r="G424" s="1"/>
  <c r="G423" s="1"/>
  <c r="G421"/>
  <c r="G420" s="1"/>
  <c r="G419" s="1"/>
  <c r="G417"/>
  <c r="G416" s="1"/>
  <c r="G415" s="1"/>
  <c r="G405"/>
  <c r="G404" s="1"/>
  <c r="G402"/>
  <c r="G399"/>
  <c r="G398" s="1"/>
  <c r="G395"/>
  <c r="G386"/>
  <c r="G385" s="1"/>
  <c r="G384" s="1"/>
  <c r="G382"/>
  <c r="G381"/>
  <c r="G380" s="1"/>
  <c r="G378"/>
  <c r="G377" s="1"/>
  <c r="G376" s="1"/>
  <c r="G374"/>
  <c r="G373" s="1"/>
  <c r="G372" s="1"/>
  <c r="G370"/>
  <c r="G369" s="1"/>
  <c r="G368" s="1"/>
  <c r="G366"/>
  <c r="G365" s="1"/>
  <c r="G364" s="1"/>
  <c r="G352"/>
  <c r="G351" s="1"/>
  <c r="G349"/>
  <c r="G346"/>
  <c r="G345" s="1"/>
  <c r="G342"/>
  <c r="G341" s="1"/>
  <c r="G340" s="1"/>
  <c r="G338"/>
  <c r="G335"/>
  <c r="G334" s="1"/>
  <c r="G332"/>
  <c r="G331"/>
  <c r="G329"/>
  <c r="G327"/>
  <c r="G323"/>
  <c r="G322" s="1"/>
  <c r="G321" s="1"/>
  <c r="G320" s="1"/>
  <c r="G318"/>
  <c r="G317" s="1"/>
  <c r="G316" s="1"/>
  <c r="G314"/>
  <c r="G313" s="1"/>
  <c r="G312" s="1"/>
  <c r="G310"/>
  <c r="G308"/>
  <c r="G301"/>
  <c r="G300" s="1"/>
  <c r="G299" s="1"/>
  <c r="G298" s="1"/>
  <c r="G296"/>
  <c r="G295" s="1"/>
  <c r="G294" s="1"/>
  <c r="G293" s="1"/>
  <c r="G291"/>
  <c r="G290"/>
  <c r="G289" s="1"/>
  <c r="G288" s="1"/>
  <c r="G286"/>
  <c r="G283"/>
  <c r="G282" s="1"/>
  <c r="G278"/>
  <c r="G272"/>
  <c r="G271" s="1"/>
  <c r="G270" s="1"/>
  <c r="G269" s="1"/>
  <c r="G268" s="1"/>
  <c r="G266"/>
  <c r="G265" s="1"/>
  <c r="G264" s="1"/>
  <c r="G263" s="1"/>
  <c r="G261"/>
  <c r="G260" s="1"/>
  <c r="G259" s="1"/>
  <c r="G258" s="1"/>
  <c r="G257"/>
  <c r="G253" s="1"/>
  <c r="G247"/>
  <c r="G245"/>
  <c r="G244" s="1"/>
  <c r="G242"/>
  <c r="G239"/>
  <c r="G237"/>
  <c r="G234"/>
  <c r="G233" s="1"/>
  <c r="G230"/>
  <c r="G229"/>
  <c r="G228" s="1"/>
  <c r="G227" s="1"/>
  <c r="G226" s="1"/>
  <c r="G224"/>
  <c r="G223" s="1"/>
  <c r="G222" s="1"/>
  <c r="G221" s="1"/>
  <c r="G219"/>
  <c r="G218"/>
  <c r="G217" s="1"/>
  <c r="G215"/>
  <c r="G214" s="1"/>
  <c r="G213" s="1"/>
  <c r="G211"/>
  <c r="G209"/>
  <c r="G203"/>
  <c r="G202"/>
  <c r="G201" s="1"/>
  <c r="G198"/>
  <c r="G197" s="1"/>
  <c r="G196" s="1"/>
  <c r="G194"/>
  <c r="G193" s="1"/>
  <c r="G192" s="1"/>
  <c r="G186"/>
  <c r="G182"/>
  <c r="G181" s="1"/>
  <c r="G178"/>
  <c r="G176"/>
  <c r="G175" s="1"/>
  <c r="G169"/>
  <c r="G168" s="1"/>
  <c r="G166"/>
  <c r="G165" s="1"/>
  <c r="G162"/>
  <c r="G161" s="1"/>
  <c r="G160" s="1"/>
  <c r="G157"/>
  <c r="G156" s="1"/>
  <c r="G155" s="1"/>
  <c r="G154" s="1"/>
  <c r="G152"/>
  <c r="G151" s="1"/>
  <c r="G150" s="1"/>
  <c r="G148"/>
  <c r="G147" s="1"/>
  <c r="G146" s="1"/>
  <c r="G140"/>
  <c r="G139" s="1"/>
  <c r="G138" s="1"/>
  <c r="G134"/>
  <c r="G133" s="1"/>
  <c r="G132" s="1"/>
  <c r="G130"/>
  <c r="G129"/>
  <c r="G128" s="1"/>
  <c r="G123"/>
  <c r="G122"/>
  <c r="G121" s="1"/>
  <c r="G119"/>
  <c r="G118" s="1"/>
  <c r="G117" s="1"/>
  <c r="G115"/>
  <c r="G114" s="1"/>
  <c r="G113" s="1"/>
  <c r="G110"/>
  <c r="G109"/>
  <c r="G108" s="1"/>
  <c r="G103"/>
  <c r="G102" s="1"/>
  <c r="G98"/>
  <c r="G97" s="1"/>
  <c r="G95"/>
  <c r="G94" s="1"/>
  <c r="G92"/>
  <c r="G91" s="1"/>
  <c r="G87"/>
  <c r="G86" s="1"/>
  <c r="G82"/>
  <c r="G81" s="1"/>
  <c r="G79"/>
  <c r="G78" s="1"/>
  <c r="G77" s="1"/>
  <c r="G75"/>
  <c r="G74"/>
  <c r="G72"/>
  <c r="G65"/>
  <c r="G64" s="1"/>
  <c r="G63" s="1"/>
  <c r="G62" s="1"/>
  <c r="G60"/>
  <c r="G59"/>
  <c r="G58" s="1"/>
  <c r="G57" s="1"/>
  <c r="G55"/>
  <c r="G52"/>
  <c r="G51" s="1"/>
  <c r="G48"/>
  <c r="G44"/>
  <c r="G43" s="1"/>
  <c r="G41"/>
  <c r="G40" s="1"/>
  <c r="G39" s="1"/>
  <c r="G35"/>
  <c r="G34" s="1"/>
  <c r="G33" s="1"/>
  <c r="G31"/>
  <c r="G27"/>
  <c r="G26" s="1"/>
  <c r="G24"/>
  <c r="G21"/>
  <c r="G20"/>
  <c r="G17"/>
  <c r="F16" i="123" l="1"/>
  <c r="F15" s="1"/>
  <c r="F14" s="1"/>
  <c r="H48"/>
  <c r="G47"/>
  <c r="H47" s="1"/>
  <c r="H144"/>
  <c r="G143"/>
  <c r="G154"/>
  <c r="H155"/>
  <c r="F163"/>
  <c r="F162"/>
  <c r="H228"/>
  <c r="G227"/>
  <c r="H42"/>
  <c r="G41"/>
  <c r="H93"/>
  <c r="G92"/>
  <c r="H92" s="1"/>
  <c r="H127"/>
  <c r="G126"/>
  <c r="H160"/>
  <c r="G159"/>
  <c r="H22"/>
  <c r="G21"/>
  <c r="H21" s="1"/>
  <c r="G109"/>
  <c r="H110"/>
  <c r="F118"/>
  <c r="F112" s="1"/>
  <c r="F193"/>
  <c r="F185" s="1"/>
  <c r="G207"/>
  <c r="H208"/>
  <c r="H23"/>
  <c r="H36"/>
  <c r="F85"/>
  <c r="F84" s="1"/>
  <c r="F83" s="1"/>
  <c r="H115"/>
  <c r="G114"/>
  <c r="H178"/>
  <c r="G177"/>
  <c r="H215"/>
  <c r="G214"/>
  <c r="H214" s="1"/>
  <c r="F52"/>
  <c r="H53"/>
  <c r="H78"/>
  <c r="H101"/>
  <c r="G100"/>
  <c r="H100" s="1"/>
  <c r="H119"/>
  <c r="H166"/>
  <c r="G165"/>
  <c r="H196"/>
  <c r="H199"/>
  <c r="G198"/>
  <c r="H198" s="1"/>
  <c r="H219"/>
  <c r="G218"/>
  <c r="H218" s="1"/>
  <c r="H19"/>
  <c r="H34"/>
  <c r="G33"/>
  <c r="H76"/>
  <c r="G75"/>
  <c r="H130"/>
  <c r="H135"/>
  <c r="G134"/>
  <c r="H147"/>
  <c r="H179"/>
  <c r="H188"/>
  <c r="H204"/>
  <c r="H216"/>
  <c r="G57"/>
  <c r="F58"/>
  <c r="H59"/>
  <c r="F66"/>
  <c r="H67"/>
  <c r="H86"/>
  <c r="H141"/>
  <c r="F138"/>
  <c r="F137" s="1"/>
  <c r="H212"/>
  <c r="G18"/>
  <c r="G187"/>
  <c r="G195"/>
  <c r="G203"/>
  <c r="G211"/>
  <c r="H101" i="114"/>
  <c r="H100" s="1"/>
  <c r="H446"/>
  <c r="G236"/>
  <c r="H277"/>
  <c r="H276" s="1"/>
  <c r="H275" s="1"/>
  <c r="G50"/>
  <c r="G164"/>
  <c r="G180"/>
  <c r="G281"/>
  <c r="G277" s="1"/>
  <c r="G276" s="1"/>
  <c r="G275" s="1"/>
  <c r="G274" s="1"/>
  <c r="G112"/>
  <c r="G326"/>
  <c r="G325" s="1"/>
  <c r="G174"/>
  <c r="G173" s="1"/>
  <c r="G172" s="1"/>
  <c r="G171" s="1"/>
  <c r="G208"/>
  <c r="G207" s="1"/>
  <c r="G206" s="1"/>
  <c r="G241"/>
  <c r="G71"/>
  <c r="G67"/>
  <c r="G38" s="1"/>
  <c r="G137"/>
  <c r="G136" s="1"/>
  <c r="G47"/>
  <c r="G46" s="1"/>
  <c r="G85"/>
  <c r="G84" s="1"/>
  <c r="G19"/>
  <c r="G16" s="1"/>
  <c r="G30"/>
  <c r="G29" s="1"/>
  <c r="G90"/>
  <c r="G89" s="1"/>
  <c r="G307"/>
  <c r="G306" s="1"/>
  <c r="G305" s="1"/>
  <c r="G348"/>
  <c r="G436"/>
  <c r="G435" s="1"/>
  <c r="G397"/>
  <c r="G394" s="1"/>
  <c r="G393" s="1"/>
  <c r="G363"/>
  <c r="G409"/>
  <c r="G414"/>
  <c r="G101"/>
  <c r="G210" i="123" l="1"/>
  <c r="H210" s="1"/>
  <c r="H211"/>
  <c r="G17"/>
  <c r="H18"/>
  <c r="H134"/>
  <c r="G133"/>
  <c r="H133" s="1"/>
  <c r="H75"/>
  <c r="G74"/>
  <c r="H114"/>
  <c r="G113"/>
  <c r="H154"/>
  <c r="G153"/>
  <c r="G202"/>
  <c r="H202" s="1"/>
  <c r="H203"/>
  <c r="F57"/>
  <c r="F56" s="1"/>
  <c r="F55" s="1"/>
  <c r="H58"/>
  <c r="H177"/>
  <c r="G176"/>
  <c r="H176" s="1"/>
  <c r="H126"/>
  <c r="G125"/>
  <c r="H41"/>
  <c r="G40"/>
  <c r="H40" s="1"/>
  <c r="H143"/>
  <c r="G137"/>
  <c r="H137" s="1"/>
  <c r="H195"/>
  <c r="G194"/>
  <c r="G56"/>
  <c r="H57"/>
  <c r="H33"/>
  <c r="G32"/>
  <c r="H165"/>
  <c r="G164"/>
  <c r="F51"/>
  <c r="H52"/>
  <c r="H207"/>
  <c r="G206"/>
  <c r="H206" s="1"/>
  <c r="H109"/>
  <c r="G108"/>
  <c r="G186"/>
  <c r="H187"/>
  <c r="F65"/>
  <c r="H65" s="1"/>
  <c r="H66"/>
  <c r="H138"/>
  <c r="H159"/>
  <c r="G158"/>
  <c r="H227"/>
  <c r="G226"/>
  <c r="H226" s="1"/>
  <c r="H445" i="114"/>
  <c r="I445" s="1"/>
  <c r="I446"/>
  <c r="G232"/>
  <c r="G200"/>
  <c r="G14"/>
  <c r="G13" s="1"/>
  <c r="G431"/>
  <c r="G408" s="1"/>
  <c r="G407" s="1"/>
  <c r="G304"/>
  <c r="G303" s="1"/>
  <c r="G100"/>
  <c r="G37" s="1"/>
  <c r="G362"/>
  <c r="G361" s="1"/>
  <c r="H51" i="123" l="1"/>
  <c r="F30"/>
  <c r="F29" s="1"/>
  <c r="F13" s="1"/>
  <c r="F12" s="1"/>
  <c r="F31"/>
  <c r="H186"/>
  <c r="G185"/>
  <c r="H185" s="1"/>
  <c r="G162"/>
  <c r="H162" s="1"/>
  <c r="H164"/>
  <c r="G163"/>
  <c r="H163" s="1"/>
  <c r="H125"/>
  <c r="H153"/>
  <c r="G152"/>
  <c r="H152" s="1"/>
  <c r="H74"/>
  <c r="G73"/>
  <c r="H73" s="1"/>
  <c r="H56"/>
  <c r="G55"/>
  <c r="H55" s="1"/>
  <c r="H17"/>
  <c r="G16"/>
  <c r="G157"/>
  <c r="H157" s="1"/>
  <c r="H158"/>
  <c r="H108"/>
  <c r="G85"/>
  <c r="H32"/>
  <c r="G31"/>
  <c r="G30"/>
  <c r="G29" s="1"/>
  <c r="H29" s="1"/>
  <c r="H194"/>
  <c r="G193"/>
  <c r="H193" s="1"/>
  <c r="H113"/>
  <c r="G12" i="114"/>
  <c r="H30" i="123" l="1"/>
  <c r="H31"/>
  <c r="H85"/>
  <c r="G84"/>
  <c r="H16"/>
  <c r="G15"/>
  <c r="G118"/>
  <c r="F184" i="97"/>
  <c r="G83" i="123" l="1"/>
  <c r="H83" s="1"/>
  <c r="H84"/>
  <c r="H118"/>
  <c r="G112"/>
  <c r="H112" s="1"/>
  <c r="H15"/>
  <c r="G14"/>
  <c r="G184" i="97"/>
  <c r="G137"/>
  <c r="G85"/>
  <c r="H68"/>
  <c r="G68"/>
  <c r="H345"/>
  <c r="G345"/>
  <c r="G338" s="1"/>
  <c r="G326"/>
  <c r="G293"/>
  <c r="G269"/>
  <c r="G253"/>
  <c r="G231" s="1"/>
  <c r="G236"/>
  <c r="G225"/>
  <c r="G136"/>
  <c r="G124"/>
  <c r="H409"/>
  <c r="H414"/>
  <c r="G407"/>
  <c r="G406" s="1"/>
  <c r="G405" s="1"/>
  <c r="G404" s="1"/>
  <c r="H404" s="1"/>
  <c r="G408"/>
  <c r="H408" s="1"/>
  <c r="G413"/>
  <c r="H413" s="1"/>
  <c r="G402"/>
  <c r="H402" s="1"/>
  <c r="H400"/>
  <c r="H401"/>
  <c r="H403"/>
  <c r="G399"/>
  <c r="G398" s="1"/>
  <c r="G395"/>
  <c r="G380"/>
  <c r="G379" s="1"/>
  <c r="G377"/>
  <c r="G374"/>
  <c r="G373" s="1"/>
  <c r="G365"/>
  <c r="G364" s="1"/>
  <c r="G350"/>
  <c r="G349" s="1"/>
  <c r="G353"/>
  <c r="G352" s="1"/>
  <c r="G356"/>
  <c r="G359"/>
  <c r="G358" s="1"/>
  <c r="G347"/>
  <c r="G346" s="1"/>
  <c r="G343"/>
  <c r="G342" s="1"/>
  <c r="G341" s="1"/>
  <c r="G340" s="1"/>
  <c r="G339" s="1"/>
  <c r="G329"/>
  <c r="G319"/>
  <c r="G318" s="1"/>
  <c r="G317" s="1"/>
  <c r="G316" s="1"/>
  <c r="G315" s="1"/>
  <c r="G308"/>
  <c r="G307" s="1"/>
  <c r="G302"/>
  <c r="G301" s="1"/>
  <c r="F305"/>
  <c r="F304" s="1"/>
  <c r="G283"/>
  <c r="G282" s="1"/>
  <c r="G278"/>
  <c r="G267"/>
  <c r="G266" s="1"/>
  <c r="G265" s="1"/>
  <c r="G264" s="1"/>
  <c r="G259"/>
  <c r="G258" s="1"/>
  <c r="G255"/>
  <c r="G251"/>
  <c r="G250" s="1"/>
  <c r="G242"/>
  <c r="G241" s="1"/>
  <c r="G234"/>
  <c r="G233" s="1"/>
  <c r="G232" s="1"/>
  <c r="G228"/>
  <c r="G227" s="1"/>
  <c r="G226" s="1"/>
  <c r="G211"/>
  <c r="G210" s="1"/>
  <c r="G209" s="1"/>
  <c r="G207"/>
  <c r="G206" s="1"/>
  <c r="G205" s="1"/>
  <c r="G203"/>
  <c r="G202" s="1"/>
  <c r="G201" s="1"/>
  <c r="G199"/>
  <c r="G198" s="1"/>
  <c r="G197" s="1"/>
  <c r="G187"/>
  <c r="G186" s="1"/>
  <c r="G185" s="1"/>
  <c r="G169"/>
  <c r="G168" s="1"/>
  <c r="G167" s="1"/>
  <c r="G178"/>
  <c r="G177" s="1"/>
  <c r="G176" s="1"/>
  <c r="G175" s="1"/>
  <c r="G146"/>
  <c r="G145" s="1"/>
  <c r="G143"/>
  <c r="G142" s="1"/>
  <c r="G126"/>
  <c r="G125" s="1"/>
  <c r="G154"/>
  <c r="G153" s="1"/>
  <c r="G152" s="1"/>
  <c r="G122"/>
  <c r="G114"/>
  <c r="G113" s="1"/>
  <c r="G103"/>
  <c r="G93"/>
  <c r="G92" s="1"/>
  <c r="G79"/>
  <c r="G78" s="1"/>
  <c r="G77" s="1"/>
  <c r="F413"/>
  <c r="F412" s="1"/>
  <c r="F411" s="1"/>
  <c r="F410" s="1"/>
  <c r="F408"/>
  <c r="F407" s="1"/>
  <c r="F406" s="1"/>
  <c r="F405" s="1"/>
  <c r="F404" s="1"/>
  <c r="F402"/>
  <c r="F399"/>
  <c r="F398" s="1"/>
  <c r="F395"/>
  <c r="F380"/>
  <c r="F379" s="1"/>
  <c r="F377"/>
  <c r="F374"/>
  <c r="F373" s="1"/>
  <c r="F365"/>
  <c r="F364" s="1"/>
  <c r="F359"/>
  <c r="F358" s="1"/>
  <c r="F356"/>
  <c r="F353"/>
  <c r="F352" s="1"/>
  <c r="F350"/>
  <c r="F347"/>
  <c r="F346" s="1"/>
  <c r="F343"/>
  <c r="F342" s="1"/>
  <c r="F341" s="1"/>
  <c r="F340" s="1"/>
  <c r="F339" s="1"/>
  <c r="F336"/>
  <c r="F335" s="1"/>
  <c r="F334" s="1"/>
  <c r="F327" s="1"/>
  <c r="F326" s="1"/>
  <c r="F329"/>
  <c r="F323"/>
  <c r="F322" s="1"/>
  <c r="F321" s="1"/>
  <c r="F319"/>
  <c r="F313"/>
  <c r="F312" s="1"/>
  <c r="F311" s="1"/>
  <c r="F310" s="1"/>
  <c r="F308"/>
  <c r="F307" s="1"/>
  <c r="F302"/>
  <c r="F299"/>
  <c r="F298" s="1"/>
  <c r="F297" s="1"/>
  <c r="F291"/>
  <c r="F290" s="1"/>
  <c r="F289" s="1"/>
  <c r="F288"/>
  <c r="F283"/>
  <c r="F282" s="1"/>
  <c r="F281" s="1"/>
  <c r="F278"/>
  <c r="F275"/>
  <c r="F274" s="1"/>
  <c r="F273" s="1"/>
  <c r="F271"/>
  <c r="F267"/>
  <c r="F266" s="1"/>
  <c r="F265" s="1"/>
  <c r="F264" s="1"/>
  <c r="F262"/>
  <c r="F259"/>
  <c r="F258" s="1"/>
  <c r="F255"/>
  <c r="F251"/>
  <c r="F250" s="1"/>
  <c r="F248"/>
  <c r="F247" s="1"/>
  <c r="F242"/>
  <c r="F241" s="1"/>
  <c r="F240" s="1"/>
  <c r="F238"/>
  <c r="F234"/>
  <c r="F233" s="1"/>
  <c r="F232" s="1"/>
  <c r="F228"/>
  <c r="F227" s="1"/>
  <c r="F226" s="1"/>
  <c r="F225" s="1"/>
  <c r="F215"/>
  <c r="F214" s="1"/>
  <c r="F213" s="1"/>
  <c r="F211"/>
  <c r="F210" s="1"/>
  <c r="F209" s="1"/>
  <c r="F207"/>
  <c r="F206" s="1"/>
  <c r="F205" s="1"/>
  <c r="F203"/>
  <c r="F202" s="1"/>
  <c r="F201" s="1"/>
  <c r="F199"/>
  <c r="F198" s="1"/>
  <c r="F197" s="1"/>
  <c r="F195"/>
  <c r="F194" s="1"/>
  <c r="F193" s="1"/>
  <c r="F187"/>
  <c r="F186" s="1"/>
  <c r="F185" s="1"/>
  <c r="F178"/>
  <c r="F177" s="1"/>
  <c r="F176" s="1"/>
  <c r="F175" s="1"/>
  <c r="F169"/>
  <c r="F168" s="1"/>
  <c r="F167" s="1"/>
  <c r="F165"/>
  <c r="F164" s="1"/>
  <c r="F163" s="1"/>
  <c r="F159"/>
  <c r="F158" s="1"/>
  <c r="F157" s="1"/>
  <c r="F156" s="1"/>
  <c r="F154"/>
  <c r="F153" s="1"/>
  <c r="F152" s="1"/>
  <c r="F151" s="1"/>
  <c r="F146"/>
  <c r="F145" s="1"/>
  <c r="F143"/>
  <c r="F142" s="1"/>
  <c r="F140"/>
  <c r="F137" s="1"/>
  <c r="F134"/>
  <c r="F133" s="1"/>
  <c r="F132" s="1"/>
  <c r="F130"/>
  <c r="F129" s="1"/>
  <c r="F128" s="1"/>
  <c r="F126"/>
  <c r="F125" s="1"/>
  <c r="F122"/>
  <c r="F120"/>
  <c r="F114"/>
  <c r="F113" s="1"/>
  <c r="F112" s="1"/>
  <c r="F109"/>
  <c r="F108" s="1"/>
  <c r="F107" s="1"/>
  <c r="F103"/>
  <c r="F100"/>
  <c r="F99" s="1"/>
  <c r="F93"/>
  <c r="F92" s="1"/>
  <c r="F91" s="1"/>
  <c r="F85"/>
  <c r="F79"/>
  <c r="F78" s="1"/>
  <c r="F77" s="1"/>
  <c r="F75"/>
  <c r="F74" s="1"/>
  <c r="F73" s="1"/>
  <c r="F70"/>
  <c r="F69" s="1"/>
  <c r="F68" s="1"/>
  <c r="F66"/>
  <c r="F65" s="1"/>
  <c r="F64" s="1"/>
  <c r="F58"/>
  <c r="F57" s="1"/>
  <c r="F56" s="1"/>
  <c r="F52"/>
  <c r="F51" s="1"/>
  <c r="F50" s="1"/>
  <c r="F48"/>
  <c r="F47" s="1"/>
  <c r="F46" s="1"/>
  <c r="F41"/>
  <c r="F40" s="1"/>
  <c r="F39" s="1"/>
  <c r="F37"/>
  <c r="F36" s="1"/>
  <c r="F35" s="1"/>
  <c r="F33"/>
  <c r="F32" s="1"/>
  <c r="F31" s="1"/>
  <c r="F26"/>
  <c r="F25" s="1"/>
  <c r="F24" s="1"/>
  <c r="F22"/>
  <c r="F21" s="1"/>
  <c r="F20" s="1"/>
  <c r="F18"/>
  <c r="F17" s="1"/>
  <c r="F16" s="1"/>
  <c r="D81" i="116"/>
  <c r="D42"/>
  <c r="E80"/>
  <c r="D43"/>
  <c r="E79"/>
  <c r="D29"/>
  <c r="E27"/>
  <c r="D18"/>
  <c r="D13"/>
  <c r="C77"/>
  <c r="C58"/>
  <c r="C48"/>
  <c r="C44"/>
  <c r="C29"/>
  <c r="C25"/>
  <c r="C18"/>
  <c r="C12"/>
  <c r="G13" i="123" l="1"/>
  <c r="H14"/>
  <c r="G412" i="97"/>
  <c r="H407"/>
  <c r="H406"/>
  <c r="H405"/>
  <c r="G397"/>
  <c r="G394" s="1"/>
  <c r="G393" s="1"/>
  <c r="G389" s="1"/>
  <c r="F72"/>
  <c r="G376"/>
  <c r="G372" s="1"/>
  <c r="G371" s="1"/>
  <c r="G230" s="1"/>
  <c r="F55"/>
  <c r="F54" s="1"/>
  <c r="F277"/>
  <c r="F318"/>
  <c r="F317" s="1"/>
  <c r="F316" s="1"/>
  <c r="F315" s="1"/>
  <c r="F124"/>
  <c r="F237"/>
  <c r="F236" s="1"/>
  <c r="H225"/>
  <c r="H226"/>
  <c r="F30"/>
  <c r="F29"/>
  <c r="F257"/>
  <c r="F254" s="1"/>
  <c r="F253" s="1"/>
  <c r="F397"/>
  <c r="F394" s="1"/>
  <c r="F393" s="1"/>
  <c r="F389" s="1"/>
  <c r="F162"/>
  <c r="F355"/>
  <c r="F345" s="1"/>
  <c r="F270"/>
  <c r="F349"/>
  <c r="F376"/>
  <c r="F372" s="1"/>
  <c r="F371" s="1"/>
  <c r="F84"/>
  <c r="F83" s="1"/>
  <c r="F82" s="1"/>
  <c r="F119"/>
  <c r="F118" s="1"/>
  <c r="F301"/>
  <c r="F293" s="1"/>
  <c r="F192"/>
  <c r="F15"/>
  <c r="F14" s="1"/>
  <c r="F13" s="1"/>
  <c r="F136"/>
  <c r="F161"/>
  <c r="C43" i="116"/>
  <c r="C42" s="1"/>
  <c r="C81" s="1"/>
  <c r="H13" i="123" l="1"/>
  <c r="G12"/>
  <c r="H12" s="1"/>
  <c r="G411" i="97"/>
  <c r="H412"/>
  <c r="F28"/>
  <c r="F338"/>
  <c r="F269"/>
  <c r="F231" s="1"/>
  <c r="F230" s="1"/>
  <c r="F117"/>
  <c r="F111" s="1"/>
  <c r="G410" l="1"/>
  <c r="H410" s="1"/>
  <c r="H411"/>
  <c r="F12"/>
  <c r="F11"/>
  <c r="I442" i="114" l="1"/>
  <c r="H437"/>
  <c r="H402"/>
  <c r="H395"/>
  <c r="H314"/>
  <c r="H313" s="1"/>
  <c r="H312" s="1"/>
  <c r="H308"/>
  <c r="H255"/>
  <c r="H245"/>
  <c r="H244" s="1"/>
  <c r="H242"/>
  <c r="H239"/>
  <c r="H237"/>
  <c r="H219"/>
  <c r="H215"/>
  <c r="H214" s="1"/>
  <c r="H209"/>
  <c r="H176"/>
  <c r="H175" s="1"/>
  <c r="H152"/>
  <c r="H151" s="1"/>
  <c r="H150" s="1"/>
  <c r="I141"/>
  <c r="H140"/>
  <c r="H139" s="1"/>
  <c r="H393" l="1"/>
  <c r="H241"/>
  <c r="H232" s="1"/>
  <c r="H236"/>
  <c r="H138"/>
  <c r="I139"/>
  <c r="I140"/>
  <c r="I138" l="1"/>
  <c r="H399" i="97" l="1"/>
  <c r="H394"/>
  <c r="G313"/>
  <c r="G312" s="1"/>
  <c r="G311" s="1"/>
  <c r="G310" s="1"/>
  <c r="G299"/>
  <c r="G298" s="1"/>
  <c r="G297" s="1"/>
  <c r="G219"/>
  <c r="G218" s="1"/>
  <c r="G217" s="1"/>
  <c r="G215"/>
  <c r="G214" s="1"/>
  <c r="G213" s="1"/>
  <c r="G195"/>
  <c r="G182"/>
  <c r="G159" l="1"/>
  <c r="G158" s="1"/>
  <c r="G140"/>
  <c r="G130"/>
  <c r="G129" s="1"/>
  <c r="G128" s="1"/>
  <c r="G70"/>
  <c r="G62"/>
  <c r="G60" s="1"/>
  <c r="G66"/>
  <c r="G65" s="1"/>
  <c r="G64" s="1"/>
  <c r="G58"/>
  <c r="G57" s="1"/>
  <c r="G52"/>
  <c r="G51" s="1"/>
  <c r="G50" s="1"/>
  <c r="G56" l="1"/>
  <c r="G55" s="1"/>
  <c r="G151"/>
  <c r="G69"/>
  <c r="H393" l="1"/>
  <c r="H398"/>
  <c r="H56"/>
  <c r="H392" l="1"/>
  <c r="H397"/>
  <c r="H395" l="1"/>
  <c r="H396"/>
  <c r="H391"/>
  <c r="D58" i="116"/>
  <c r="H390" i="97" l="1"/>
  <c r="H389" s="1"/>
  <c r="D44" i="116"/>
  <c r="E47"/>
  <c r="D15" l="1"/>
  <c r="D20" i="133" l="1"/>
  <c r="C20"/>
  <c r="E20" s="1"/>
  <c r="E18"/>
  <c r="E17"/>
  <c r="E16"/>
  <c r="E15"/>
  <c r="E14"/>
  <c r="E13"/>
  <c r="D20" i="132"/>
  <c r="E18"/>
  <c r="E17"/>
  <c r="E16"/>
  <c r="E15"/>
  <c r="E14"/>
  <c r="E13"/>
  <c r="E20" l="1"/>
  <c r="H374" i="114"/>
  <c r="H373" s="1"/>
  <c r="H372" s="1"/>
  <c r="I364"/>
  <c r="H169"/>
  <c r="H168" s="1"/>
  <c r="H69"/>
  <c r="H68" s="1"/>
  <c r="H24"/>
  <c r="I24" s="1"/>
  <c r="I441"/>
  <c r="I437"/>
  <c r="I431"/>
  <c r="I427"/>
  <c r="I423"/>
  <c r="I418"/>
  <c r="I410"/>
  <c r="I403"/>
  <c r="I402"/>
  <c r="I401"/>
  <c r="I400"/>
  <c r="I399"/>
  <c r="I398"/>
  <c r="I397"/>
  <c r="I396"/>
  <c r="I395"/>
  <c r="I394"/>
  <c r="I384"/>
  <c r="I380"/>
  <c r="I376"/>
  <c r="I371"/>
  <c r="I367"/>
  <c r="I356"/>
  <c r="I352"/>
  <c r="I340"/>
  <c r="I339"/>
  <c r="I336"/>
  <c r="I333"/>
  <c r="I329"/>
  <c r="I321"/>
  <c r="I317"/>
  <c r="I314"/>
  <c r="I308"/>
  <c r="I302"/>
  <c r="I285"/>
  <c r="I280"/>
  <c r="I275"/>
  <c r="I251"/>
  <c r="I245"/>
  <c r="I240"/>
  <c r="I233"/>
  <c r="I231"/>
  <c r="I225"/>
  <c r="I219"/>
  <c r="I215"/>
  <c r="I209"/>
  <c r="I204"/>
  <c r="I189"/>
  <c r="I184"/>
  <c r="I176"/>
  <c r="I170"/>
  <c r="I168"/>
  <c r="I152"/>
  <c r="I148"/>
  <c r="I130"/>
  <c r="I126"/>
  <c r="I111"/>
  <c r="I107"/>
  <c r="I102"/>
  <c r="I99"/>
  <c r="I95"/>
  <c r="I88"/>
  <c r="I83"/>
  <c r="I80"/>
  <c r="I73"/>
  <c r="I70"/>
  <c r="I66"/>
  <c r="I61"/>
  <c r="I56"/>
  <c r="I54"/>
  <c r="I53"/>
  <c r="I49"/>
  <c r="I45"/>
  <c r="I42"/>
  <c r="I36"/>
  <c r="I32"/>
  <c r="I28"/>
  <c r="I25"/>
  <c r="I23"/>
  <c r="I22"/>
  <c r="I18"/>
  <c r="I341"/>
  <c r="I169" l="1"/>
  <c r="I363"/>
  <c r="I261"/>
  <c r="I362"/>
  <c r="I375"/>
  <c r="I372"/>
  <c r="I373"/>
  <c r="I374"/>
  <c r="I68"/>
  <c r="I69"/>
  <c r="D48" i="116"/>
  <c r="E78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7"/>
  <c r="E56"/>
  <c r="E55"/>
  <c r="E54"/>
  <c r="E53"/>
  <c r="E52"/>
  <c r="E51"/>
  <c r="E50"/>
  <c r="E49"/>
  <c r="E46"/>
  <c r="E45"/>
  <c r="E41"/>
  <c r="E40"/>
  <c r="E39"/>
  <c r="E38"/>
  <c r="E37"/>
  <c r="E36"/>
  <c r="E35"/>
  <c r="E34"/>
  <c r="E33"/>
  <c r="E32"/>
  <c r="E31"/>
  <c r="E30"/>
  <c r="E28"/>
  <c r="E24"/>
  <c r="E23"/>
  <c r="E22"/>
  <c r="E21"/>
  <c r="E20"/>
  <c r="E19"/>
  <c r="E17"/>
  <c r="E16"/>
  <c r="E15"/>
  <c r="E14"/>
  <c r="E13"/>
  <c r="H385" i="97" l="1"/>
  <c r="H373"/>
  <c r="H370"/>
  <c r="H368"/>
  <c r="H367"/>
  <c r="H363"/>
  <c r="H359"/>
  <c r="H341"/>
  <c r="H332"/>
  <c r="H315"/>
  <c r="H314"/>
  <c r="H313"/>
  <c r="H312"/>
  <c r="H311"/>
  <c r="H310"/>
  <c r="H309"/>
  <c r="H308"/>
  <c r="H307"/>
  <c r="H300"/>
  <c r="H299"/>
  <c r="H298"/>
  <c r="H289"/>
  <c r="H283"/>
  <c r="H279"/>
  <c r="H268"/>
  <c r="H263"/>
  <c r="H258"/>
  <c r="H243"/>
  <c r="H232"/>
  <c r="H229"/>
  <c r="H223"/>
  <c r="H219"/>
  <c r="H218"/>
  <c r="H217"/>
  <c r="H215"/>
  <c r="H210"/>
  <c r="H207"/>
  <c r="H203"/>
  <c r="H202"/>
  <c r="H199"/>
  <c r="H195"/>
  <c r="H191"/>
  <c r="H186"/>
  <c r="H183"/>
  <c r="H179"/>
  <c r="H172"/>
  <c r="H169"/>
  <c r="H158"/>
  <c r="H152"/>
  <c r="H151"/>
  <c r="H150"/>
  <c r="H149"/>
  <c r="H148"/>
  <c r="H147"/>
  <c r="H146"/>
  <c r="H145"/>
  <c r="H144"/>
  <c r="H131"/>
  <c r="H125"/>
  <c r="H116"/>
  <c r="H96"/>
  <c r="H92"/>
  <c r="H90"/>
  <c r="H71"/>
  <c r="H70"/>
  <c r="H69" s="1"/>
  <c r="H64"/>
  <c r="H60"/>
  <c r="H50"/>
  <c r="H42"/>
  <c r="H38"/>
  <c r="H34"/>
  <c r="H27"/>
  <c r="H23"/>
  <c r="H19"/>
  <c r="E77" i="116"/>
  <c r="E58"/>
  <c r="E48"/>
  <c r="E29"/>
  <c r="E18"/>
  <c r="E44" l="1"/>
  <c r="H331" i="97"/>
  <c r="E42" i="116" l="1"/>
  <c r="E43"/>
  <c r="H330" i="97"/>
  <c r="H329"/>
  <c r="H436" i="114" l="1"/>
  <c r="H435" s="1"/>
  <c r="I435" l="1"/>
  <c r="I440"/>
  <c r="H433" l="1"/>
  <c r="I434"/>
  <c r="H303" i="97"/>
  <c r="H278"/>
  <c r="I438" i="114"/>
  <c r="I439"/>
  <c r="H282" i="97"/>
  <c r="I316" i="114"/>
  <c r="I315" l="1"/>
  <c r="I313"/>
  <c r="H280" i="97"/>
  <c r="H230" i="114"/>
  <c r="I230" s="1"/>
  <c r="H17"/>
  <c r="I17" s="1"/>
  <c r="H21"/>
  <c r="H27"/>
  <c r="H31"/>
  <c r="I31" s="1"/>
  <c r="H35"/>
  <c r="H41"/>
  <c r="H44"/>
  <c r="H48"/>
  <c r="I48" s="1"/>
  <c r="H52"/>
  <c r="H55"/>
  <c r="I55" s="1"/>
  <c r="H60"/>
  <c r="H65"/>
  <c r="H72"/>
  <c r="I72" s="1"/>
  <c r="H75"/>
  <c r="H79"/>
  <c r="H82"/>
  <c r="H87"/>
  <c r="H98"/>
  <c r="H97" s="1"/>
  <c r="H106"/>
  <c r="H218"/>
  <c r="H217" s="1"/>
  <c r="H206" s="1"/>
  <c r="H200" s="1"/>
  <c r="H224"/>
  <c r="I256"/>
  <c r="I291"/>
  <c r="H332"/>
  <c r="H331" s="1"/>
  <c r="H325" s="1"/>
  <c r="H355"/>
  <c r="H370"/>
  <c r="H417"/>
  <c r="H416" s="1"/>
  <c r="H415" s="1"/>
  <c r="H421"/>
  <c r="H420" s="1"/>
  <c r="I436"/>
  <c r="H414" l="1"/>
  <c r="I414" s="1"/>
  <c r="H409"/>
  <c r="H408" s="1"/>
  <c r="H407" s="1"/>
  <c r="I348"/>
  <c r="I87"/>
  <c r="H86"/>
  <c r="I175"/>
  <c r="I411"/>
  <c r="I379"/>
  <c r="H378"/>
  <c r="H377" s="1"/>
  <c r="I335"/>
  <c r="I260"/>
  <c r="I195"/>
  <c r="H194"/>
  <c r="I106"/>
  <c r="I312"/>
  <c r="I430"/>
  <c r="I202"/>
  <c r="I417"/>
  <c r="I432"/>
  <c r="I433"/>
  <c r="I426"/>
  <c r="I422"/>
  <c r="I413"/>
  <c r="I389"/>
  <c r="H382"/>
  <c r="I383"/>
  <c r="H369"/>
  <c r="I370"/>
  <c r="I328"/>
  <c r="I279"/>
  <c r="I214"/>
  <c r="I188"/>
  <c r="H115"/>
  <c r="I116"/>
  <c r="I98"/>
  <c r="H74"/>
  <c r="I332"/>
  <c r="I309"/>
  <c r="H223"/>
  <c r="I224"/>
  <c r="I125"/>
  <c r="H78"/>
  <c r="I79"/>
  <c r="H34"/>
  <c r="I35"/>
  <c r="I366"/>
  <c r="I355"/>
  <c r="I351"/>
  <c r="I337"/>
  <c r="I324"/>
  <c r="I301"/>
  <c r="I297"/>
  <c r="I284"/>
  <c r="H229"/>
  <c r="I218"/>
  <c r="I250"/>
  <c r="I244"/>
  <c r="I234"/>
  <c r="I235"/>
  <c r="I239"/>
  <c r="I203"/>
  <c r="H198"/>
  <c r="H197" s="1"/>
  <c r="H196" s="1"/>
  <c r="I196" s="1"/>
  <c r="I199"/>
  <c r="H182"/>
  <c r="I183"/>
  <c r="H178"/>
  <c r="H174" s="1"/>
  <c r="I179"/>
  <c r="H166"/>
  <c r="I167"/>
  <c r="I151"/>
  <c r="I147"/>
  <c r="I129"/>
  <c r="I94"/>
  <c r="H81"/>
  <c r="I82"/>
  <c r="H64"/>
  <c r="I65"/>
  <c r="H59"/>
  <c r="I60"/>
  <c r="H51"/>
  <c r="I51" s="1"/>
  <c r="I52"/>
  <c r="H43"/>
  <c r="I44"/>
  <c r="H40"/>
  <c r="I41"/>
  <c r="H26"/>
  <c r="I26" s="1"/>
  <c r="I27"/>
  <c r="H20"/>
  <c r="I20" s="1"/>
  <c r="I21"/>
  <c r="H258"/>
  <c r="I220"/>
  <c r="I81" l="1"/>
  <c r="H67"/>
  <c r="I409"/>
  <c r="H165"/>
  <c r="H164" s="1"/>
  <c r="H181"/>
  <c r="H180" s="1"/>
  <c r="I180" s="1"/>
  <c r="I388"/>
  <c r="I343"/>
  <c r="I342"/>
  <c r="H193"/>
  <c r="I194"/>
  <c r="I229"/>
  <c r="H228"/>
  <c r="I223"/>
  <c r="H222"/>
  <c r="I43"/>
  <c r="I311"/>
  <c r="H310"/>
  <c r="H307" s="1"/>
  <c r="I382"/>
  <c r="H381"/>
  <c r="I323"/>
  <c r="I257"/>
  <c r="I258"/>
  <c r="I217"/>
  <c r="H19"/>
  <c r="H16" s="1"/>
  <c r="I16" s="1"/>
  <c r="I334"/>
  <c r="I428"/>
  <c r="I105"/>
  <c r="H71"/>
  <c r="I71" s="1"/>
  <c r="H85"/>
  <c r="I415"/>
  <c r="I416"/>
  <c r="I429"/>
  <c r="I425"/>
  <c r="I424"/>
  <c r="I421"/>
  <c r="I412"/>
  <c r="I408"/>
  <c r="I368"/>
  <c r="I369"/>
  <c r="I318"/>
  <c r="I361"/>
  <c r="I365"/>
  <c r="H33"/>
  <c r="I34"/>
  <c r="H77"/>
  <c r="I77" s="1"/>
  <c r="I78"/>
  <c r="H123"/>
  <c r="I124"/>
  <c r="I330"/>
  <c r="I331"/>
  <c r="H346"/>
  <c r="H345" s="1"/>
  <c r="I347"/>
  <c r="I357"/>
  <c r="I96"/>
  <c r="I97"/>
  <c r="H114"/>
  <c r="I115"/>
  <c r="I186"/>
  <c r="I187"/>
  <c r="I213"/>
  <c r="I278"/>
  <c r="I327"/>
  <c r="I353"/>
  <c r="I354"/>
  <c r="I350"/>
  <c r="I300"/>
  <c r="I296"/>
  <c r="I290"/>
  <c r="I283"/>
  <c r="I273"/>
  <c r="I255"/>
  <c r="I259"/>
  <c r="I232"/>
  <c r="I249"/>
  <c r="I243"/>
  <c r="I238"/>
  <c r="I197"/>
  <c r="I198"/>
  <c r="I182"/>
  <c r="I177"/>
  <c r="I178"/>
  <c r="I166"/>
  <c r="I165" s="1"/>
  <c r="I157"/>
  <c r="I159"/>
  <c r="I149"/>
  <c r="I150"/>
  <c r="I146"/>
  <c r="I131"/>
  <c r="I127"/>
  <c r="I128"/>
  <c r="H119"/>
  <c r="H118" s="1"/>
  <c r="H117" s="1"/>
  <c r="I117" s="1"/>
  <c r="I120"/>
  <c r="H92"/>
  <c r="H91" s="1"/>
  <c r="I93"/>
  <c r="H63"/>
  <c r="I64"/>
  <c r="H58"/>
  <c r="I59"/>
  <c r="H50"/>
  <c r="H39"/>
  <c r="I39" s="1"/>
  <c r="I40"/>
  <c r="I216"/>
  <c r="H306" l="1"/>
  <c r="I307"/>
  <c r="I344"/>
  <c r="I19"/>
  <c r="I193"/>
  <c r="H192"/>
  <c r="I123"/>
  <c r="H122"/>
  <c r="I338"/>
  <c r="I387"/>
  <c r="H386"/>
  <c r="I135"/>
  <c r="H134"/>
  <c r="I222"/>
  <c r="I221"/>
  <c r="I295"/>
  <c r="I228"/>
  <c r="H227"/>
  <c r="I85"/>
  <c r="I86"/>
  <c r="I67"/>
  <c r="I299"/>
  <c r="I310"/>
  <c r="I404"/>
  <c r="I405"/>
  <c r="I326"/>
  <c r="I325"/>
  <c r="I320"/>
  <c r="I181"/>
  <c r="I145"/>
  <c r="H144"/>
  <c r="H142" s="1"/>
  <c r="H15"/>
  <c r="I15" s="1"/>
  <c r="I381"/>
  <c r="I322"/>
  <c r="I419"/>
  <c r="I420"/>
  <c r="I407"/>
  <c r="I406"/>
  <c r="I276"/>
  <c r="I277"/>
  <c r="H266"/>
  <c r="I267"/>
  <c r="H211"/>
  <c r="H208" s="1"/>
  <c r="I212"/>
  <c r="H113"/>
  <c r="I114"/>
  <c r="I345"/>
  <c r="I346"/>
  <c r="I33"/>
  <c r="H30"/>
  <c r="I349"/>
  <c r="I289"/>
  <c r="I281"/>
  <c r="I282"/>
  <c r="H269"/>
  <c r="H268" s="1"/>
  <c r="I272"/>
  <c r="I254"/>
  <c r="I248"/>
  <c r="I241"/>
  <c r="I242"/>
  <c r="I236"/>
  <c r="I237"/>
  <c r="I205"/>
  <c r="I191"/>
  <c r="I153"/>
  <c r="I158"/>
  <c r="I119"/>
  <c r="I92"/>
  <c r="H62"/>
  <c r="I62" s="1"/>
  <c r="I63"/>
  <c r="H57"/>
  <c r="I57" s="1"/>
  <c r="I58"/>
  <c r="H47"/>
  <c r="H46" s="1"/>
  <c r="H38" s="1"/>
  <c r="H37" s="1"/>
  <c r="I50"/>
  <c r="H305" l="1"/>
  <c r="I306"/>
  <c r="I171"/>
  <c r="I192"/>
  <c r="I134"/>
  <c r="H133"/>
  <c r="H121"/>
  <c r="I121" s="1"/>
  <c r="I122"/>
  <c r="I136"/>
  <c r="I137"/>
  <c r="I294"/>
  <c r="I208"/>
  <c r="H226"/>
  <c r="I227"/>
  <c r="I386"/>
  <c r="H385"/>
  <c r="I385" s="1"/>
  <c r="I266"/>
  <c r="H265"/>
  <c r="H264" s="1"/>
  <c r="H263" s="1"/>
  <c r="I118"/>
  <c r="I113"/>
  <c r="I271"/>
  <c r="I174"/>
  <c r="I144"/>
  <c r="I253"/>
  <c r="I190"/>
  <c r="I288"/>
  <c r="I378"/>
  <c r="I393"/>
  <c r="I30"/>
  <c r="H29"/>
  <c r="I211"/>
  <c r="I252"/>
  <c r="I246"/>
  <c r="I247"/>
  <c r="I164"/>
  <c r="I91"/>
  <c r="I47"/>
  <c r="H304" l="1"/>
  <c r="I305"/>
  <c r="I226"/>
  <c r="H132"/>
  <c r="I133"/>
  <c r="I319"/>
  <c r="I274"/>
  <c r="I293"/>
  <c r="I200"/>
  <c r="I207"/>
  <c r="I265"/>
  <c r="I270"/>
  <c r="I377"/>
  <c r="I173"/>
  <c r="I172"/>
  <c r="I142"/>
  <c r="I143"/>
  <c r="I287"/>
  <c r="I391"/>
  <c r="I392"/>
  <c r="I29"/>
  <c r="H14"/>
  <c r="H13" s="1"/>
  <c r="I210"/>
  <c r="I185"/>
  <c r="I286"/>
  <c r="I163"/>
  <c r="H162"/>
  <c r="I104"/>
  <c r="I90"/>
  <c r="I46"/>
  <c r="H303" l="1"/>
  <c r="I304"/>
  <c r="I132"/>
  <c r="I201"/>
  <c r="I206"/>
  <c r="I264"/>
  <c r="I292"/>
  <c r="I268"/>
  <c r="I103"/>
  <c r="I269"/>
  <c r="I298"/>
  <c r="I390"/>
  <c r="I360"/>
  <c r="I162"/>
  <c r="H161"/>
  <c r="H160" s="1"/>
  <c r="I14"/>
  <c r="I13"/>
  <c r="I89"/>
  <c r="I84"/>
  <c r="I38"/>
  <c r="D25" i="116"/>
  <c r="D12" s="1"/>
  <c r="H384" i="97"/>
  <c r="H358"/>
  <c r="G262"/>
  <c r="G257" s="1"/>
  <c r="H242"/>
  <c r="H228"/>
  <c r="G194"/>
  <c r="H190"/>
  <c r="H170"/>
  <c r="G157"/>
  <c r="G156" s="1"/>
  <c r="H369"/>
  <c r="G362"/>
  <c r="G355" s="1"/>
  <c r="H211"/>
  <c r="H185"/>
  <c r="G95"/>
  <c r="G89"/>
  <c r="G41"/>
  <c r="G37"/>
  <c r="G33"/>
  <c r="G26"/>
  <c r="G22"/>
  <c r="G18"/>
  <c r="H24" i="121"/>
  <c r="C11" i="115"/>
  <c r="H12" i="114" l="1"/>
  <c r="I303"/>
  <c r="I112"/>
  <c r="I263"/>
  <c r="H194" i="97"/>
  <c r="G193"/>
  <c r="G192" s="1"/>
  <c r="G254"/>
  <c r="H257"/>
  <c r="H252"/>
  <c r="I359" i="114"/>
  <c r="I161"/>
  <c r="H156" i="97"/>
  <c r="H362"/>
  <c r="H209"/>
  <c r="H208"/>
  <c r="H201"/>
  <c r="H178"/>
  <c r="H168"/>
  <c r="G165"/>
  <c r="G164" s="1"/>
  <c r="G163" s="1"/>
  <c r="G161" s="1"/>
  <c r="H114"/>
  <c r="H383"/>
  <c r="H357"/>
  <c r="G21"/>
  <c r="H22"/>
  <c r="G44"/>
  <c r="H45"/>
  <c r="H63"/>
  <c r="H87"/>
  <c r="H89"/>
  <c r="H130"/>
  <c r="G336"/>
  <c r="H337"/>
  <c r="H351"/>
  <c r="H171"/>
  <c r="H222"/>
  <c r="G17"/>
  <c r="H18"/>
  <c r="G25"/>
  <c r="H26"/>
  <c r="G36"/>
  <c r="H37"/>
  <c r="G40"/>
  <c r="H41"/>
  <c r="G48"/>
  <c r="H49"/>
  <c r="H59"/>
  <c r="H95"/>
  <c r="H115"/>
  <c r="H124"/>
  <c r="H143"/>
  <c r="H256"/>
  <c r="H344"/>
  <c r="H365"/>
  <c r="H366"/>
  <c r="H157"/>
  <c r="H173"/>
  <c r="H214"/>
  <c r="H262"/>
  <c r="H318"/>
  <c r="G32"/>
  <c r="G31" s="1"/>
  <c r="H33"/>
  <c r="H206"/>
  <c r="G295"/>
  <c r="H297"/>
  <c r="H340"/>
  <c r="H266"/>
  <c r="H267"/>
  <c r="H371"/>
  <c r="H372"/>
  <c r="I110" i="114" l="1"/>
  <c r="I262"/>
  <c r="H164" i="97"/>
  <c r="H253"/>
  <c r="H161"/>
  <c r="G162"/>
  <c r="H162" s="1"/>
  <c r="I358" i="114"/>
  <c r="I160"/>
  <c r="H317" i="97"/>
  <c r="H349"/>
  <c r="H348"/>
  <c r="H295"/>
  <c r="H31"/>
  <c r="H198"/>
  <c r="H189"/>
  <c r="H167"/>
  <c r="G109"/>
  <c r="H110"/>
  <c r="E12" i="116"/>
  <c r="E81"/>
  <c r="H265" i="97"/>
  <c r="H227"/>
  <c r="H224"/>
  <c r="H241"/>
  <c r="H106"/>
  <c r="H244"/>
  <c r="H338"/>
  <c r="H339"/>
  <c r="H296"/>
  <c r="H32"/>
  <c r="H294"/>
  <c r="G286"/>
  <c r="G281" s="1"/>
  <c r="H287"/>
  <c r="H235"/>
  <c r="H342"/>
  <c r="H343"/>
  <c r="H255"/>
  <c r="G47"/>
  <c r="H48"/>
  <c r="G35"/>
  <c r="H35" s="1"/>
  <c r="H36"/>
  <c r="H261"/>
  <c r="H187"/>
  <c r="H188"/>
  <c r="H388"/>
  <c r="H205"/>
  <c r="G97"/>
  <c r="H98"/>
  <c r="H212"/>
  <c r="H197"/>
  <c r="H67"/>
  <c r="H354"/>
  <c r="H142"/>
  <c r="G120"/>
  <c r="G119" s="1"/>
  <c r="G118" s="1"/>
  <c r="H123"/>
  <c r="H94"/>
  <c r="H57"/>
  <c r="H58"/>
  <c r="H40"/>
  <c r="G24"/>
  <c r="H24" s="1"/>
  <c r="H25"/>
  <c r="G16"/>
  <c r="H16" s="1"/>
  <c r="H17"/>
  <c r="H350"/>
  <c r="G335"/>
  <c r="H336"/>
  <c r="H129"/>
  <c r="H88"/>
  <c r="H61"/>
  <c r="H62"/>
  <c r="G43"/>
  <c r="H43" s="1"/>
  <c r="H44"/>
  <c r="G20"/>
  <c r="H20" s="1"/>
  <c r="H21"/>
  <c r="I109" i="114" l="1"/>
  <c r="H109" i="97"/>
  <c r="G108"/>
  <c r="G277"/>
  <c r="H281"/>
  <c r="H118"/>
  <c r="H97"/>
  <c r="G91"/>
  <c r="H91" s="1"/>
  <c r="H328"/>
  <c r="G334"/>
  <c r="G327" s="1"/>
  <c r="H353"/>
  <c r="H352"/>
  <c r="H382"/>
  <c r="H355"/>
  <c r="H293"/>
  <c r="G288"/>
  <c r="H288" s="1"/>
  <c r="H47"/>
  <c r="G46"/>
  <c r="H46" s="1"/>
  <c r="G39"/>
  <c r="H184"/>
  <c r="H176"/>
  <c r="H166"/>
  <c r="H141"/>
  <c r="G15"/>
  <c r="G14" s="1"/>
  <c r="G13" s="1"/>
  <c r="H356"/>
  <c r="H163"/>
  <c r="H128"/>
  <c r="H122"/>
  <c r="H65"/>
  <c r="H66"/>
  <c r="H196"/>
  <c r="H386"/>
  <c r="H387"/>
  <c r="H374"/>
  <c r="H177"/>
  <c r="H286"/>
  <c r="H53"/>
  <c r="H320"/>
  <c r="H259"/>
  <c r="H260"/>
  <c r="H335"/>
  <c r="H200"/>
  <c r="H204"/>
  <c r="H159"/>
  <c r="H160"/>
  <c r="H364"/>
  <c r="H220"/>
  <c r="H216"/>
  <c r="H254"/>
  <c r="H233"/>
  <c r="H234"/>
  <c r="I108" i="114" l="1"/>
  <c r="I101"/>
  <c r="G29" i="97"/>
  <c r="G107"/>
  <c r="H107" s="1"/>
  <c r="H108"/>
  <c r="H277"/>
  <c r="G30"/>
  <c r="H327"/>
  <c r="H155" i="114"/>
  <c r="H154" s="1"/>
  <c r="H381" i="97"/>
  <c r="H379"/>
  <c r="H380"/>
  <c r="G291"/>
  <c r="H292"/>
  <c r="H15"/>
  <c r="H221"/>
  <c r="H39"/>
  <c r="H182"/>
  <c r="H155"/>
  <c r="H165"/>
  <c r="H140"/>
  <c r="H127"/>
  <c r="H126"/>
  <c r="H121"/>
  <c r="H251"/>
  <c r="H334"/>
  <c r="H285"/>
  <c r="H361"/>
  <c r="H51"/>
  <c r="H52"/>
  <c r="G238"/>
  <c r="H239"/>
  <c r="H302"/>
  <c r="H316"/>
  <c r="H193"/>
  <c r="I155" i="114" l="1"/>
  <c r="G275" i="97"/>
  <c r="G274" s="1"/>
  <c r="H276"/>
  <c r="H30"/>
  <c r="H29"/>
  <c r="H326"/>
  <c r="H213"/>
  <c r="I37" i="114"/>
  <c r="I12"/>
  <c r="I156"/>
  <c r="H378" i="97"/>
  <c r="H360"/>
  <c r="H291"/>
  <c r="G134"/>
  <c r="G133" s="1"/>
  <c r="G132" s="1"/>
  <c r="G117" s="1"/>
  <c r="G111" s="1"/>
  <c r="H135"/>
  <c r="H14"/>
  <c r="H238"/>
  <c r="H181"/>
  <c r="H139"/>
  <c r="G138"/>
  <c r="H120"/>
  <c r="G105"/>
  <c r="H105" s="1"/>
  <c r="H192"/>
  <c r="H284"/>
  <c r="H264"/>
  <c r="H333"/>
  <c r="H250"/>
  <c r="I154" i="114" l="1"/>
  <c r="I100"/>
  <c r="H133" i="97"/>
  <c r="H138"/>
  <c r="G273"/>
  <c r="H273" s="1"/>
  <c r="H274"/>
  <c r="H275"/>
  <c r="H319"/>
  <c r="H134"/>
  <c r="H13"/>
  <c r="H377"/>
  <c r="H347"/>
  <c r="H249"/>
  <c r="G248"/>
  <c r="G247" s="1"/>
  <c r="H247" s="1"/>
  <c r="H180"/>
  <c r="H104"/>
  <c r="H154"/>
  <c r="H136" l="1"/>
  <c r="H137"/>
  <c r="H132"/>
  <c r="H117"/>
  <c r="G271"/>
  <c r="H272"/>
  <c r="H301"/>
  <c r="H290"/>
  <c r="H119"/>
  <c r="H376"/>
  <c r="H248"/>
  <c r="G101"/>
  <c r="G100" s="1"/>
  <c r="H103"/>
  <c r="H153"/>
  <c r="G99" l="1"/>
  <c r="H99" s="1"/>
  <c r="H100"/>
  <c r="G270"/>
  <c r="H271"/>
  <c r="H113"/>
  <c r="G112"/>
  <c r="H375"/>
  <c r="H346"/>
  <c r="G245"/>
  <c r="G240" s="1"/>
  <c r="H246"/>
  <c r="H102"/>
  <c r="H101"/>
  <c r="H269" l="1"/>
  <c r="H270"/>
  <c r="G237"/>
  <c r="H240"/>
  <c r="H111"/>
  <c r="H112"/>
  <c r="H245"/>
  <c r="G84"/>
  <c r="G83" s="1"/>
  <c r="G82" s="1"/>
  <c r="H93"/>
  <c r="H236" l="1"/>
  <c r="H83"/>
  <c r="H86"/>
  <c r="H237"/>
  <c r="H85"/>
  <c r="H82"/>
  <c r="H230" l="1"/>
  <c r="H231"/>
  <c r="H84"/>
  <c r="H175"/>
  <c r="H174"/>
  <c r="H81"/>
  <c r="H80" l="1"/>
  <c r="H79" l="1"/>
  <c r="H78" l="1"/>
  <c r="H77" l="1"/>
  <c r="G75"/>
  <c r="H76"/>
  <c r="G74" l="1"/>
  <c r="G73" s="1"/>
  <c r="G72" s="1"/>
  <c r="H72" s="1"/>
  <c r="H75"/>
  <c r="H74" l="1"/>
  <c r="H73" l="1"/>
  <c r="G54" l="1"/>
  <c r="G28" s="1"/>
  <c r="G12" s="1"/>
  <c r="G11" s="1"/>
  <c r="H55" l="1"/>
  <c r="H54" l="1"/>
  <c r="H28" l="1"/>
  <c r="H11" l="1"/>
  <c r="H12"/>
</calcChain>
</file>

<file path=xl/sharedStrings.xml><?xml version="1.0" encoding="utf-8"?>
<sst xmlns="http://schemas.openxmlformats.org/spreadsheetml/2006/main" count="4741" uniqueCount="615">
  <si>
    <t>Субвенции на оплату жилищно-коммунальных услуг отдельным категориям граждан</t>
  </si>
  <si>
    <t>Дотации от других бюджетов бюджетной системы Российской Федерации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</si>
  <si>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</si>
  <si>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</t>
  </si>
  <si>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</si>
  <si>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</si>
  <si>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</si>
  <si>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</si>
  <si>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</si>
  <si>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</si>
  <si>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</si>
  <si>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</si>
  <si>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1 03 00000 00 0000 000</t>
  </si>
  <si>
    <t>НАЛОГИ НА ТОВАРЫ (РАБОТЫ,  УСЛУГИ), РЕАЛИЗУЕМЫЕ НА ТЕРРИТОРИИ РОССИЙСКОЙ ФЕДЕРАЦИИ</t>
  </si>
  <si>
    <t>1 03 02000 01 0000 110</t>
  </si>
  <si>
    <t xml:space="preserve"> 1 05 00000 00 0000 000</t>
  </si>
  <si>
    <t>НАЛОГИ НА СОВОКУПНЫЙ ДОХОД</t>
  </si>
  <si>
    <t>1 06 00000 00 0000 110</t>
  </si>
  <si>
    <t>НАЛОГИ НА ИМУЩЕСТВО</t>
  </si>
  <si>
    <t>Налог на имущество организаций</t>
  </si>
  <si>
    <t>ГОСУДАРСТВЕННАЯ ПОШЛИНА</t>
  </si>
  <si>
    <t>Код</t>
  </si>
  <si>
    <t xml:space="preserve">Сумма                     </t>
  </si>
  <si>
    <t xml:space="preserve">Бюджетные кредиты от других бюджетов бюджетной системы Российской Федерации </t>
  </si>
  <si>
    <t>01 06 00 00 00 0000 000</t>
  </si>
  <si>
    <t>Иные источники внутреннего финансирования дефицита бюджета</t>
  </si>
  <si>
    <t>Всего</t>
  </si>
  <si>
    <t>244</t>
  </si>
  <si>
    <t>242</t>
  </si>
  <si>
    <t>621</t>
  </si>
  <si>
    <t>Дотации на поддержку мер по обеспечению сбалансированности бюджетов</t>
  </si>
  <si>
    <t>Мероприятия по предупреждению и ликвидации последствий чрезвычайных ситуаций и стихийных бедствий</t>
  </si>
  <si>
    <t>Субвенции</t>
  </si>
  <si>
    <t>530</t>
  </si>
  <si>
    <t>Приложение 14</t>
  </si>
  <si>
    <t>(тыс.рублей)</t>
  </si>
  <si>
    <t>Мин</t>
  </si>
  <si>
    <t>РЗ</t>
  </si>
  <si>
    <t>ПР</t>
  </si>
  <si>
    <t>ЦСР</t>
  </si>
  <si>
    <t>ВР</t>
  </si>
  <si>
    <t>В С Е Г О</t>
  </si>
  <si>
    <t xml:space="preserve">  </t>
  </si>
  <si>
    <t xml:space="preserve">         </t>
  </si>
  <si>
    <t xml:space="preserve">   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</si>
  <si>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</si>
  <si>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</si>
  <si>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</si>
  <si>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1 14 00000 00 0000 000</t>
  </si>
  <si>
    <t>ДОХОДЫ ОТ ПРОДАЖИ МАТЕРИАЛЬНЫХ И НЕМАТЕРИАЛЬНЫХ АКТИВОВ</t>
  </si>
  <si>
    <t xml:space="preserve"> 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</si>
  <si>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</si>
  <si>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</si>
  <si>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</si>
  <si>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</si>
  <si>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</si>
  <si>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</si>
  <si>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</si>
  <si>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Функционирование высшего должностного лица субъекта Российской Федерации и муниципального образования</t>
  </si>
  <si>
    <t>02</t>
  </si>
  <si>
    <t>07</t>
  </si>
  <si>
    <t>Профессиональная подготовка, переподготовка и повышение квалификации</t>
  </si>
  <si>
    <t>05</t>
  </si>
  <si>
    <t>Периодическая печать и издательства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</si>
  <si>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муниципальных предприятий, в том числе казенных) </t>
  </si>
  <si>
    <t>ДОХОДЫ ОТ ОКАЗАНИЯ ПЛАТНЫХ УСЛУГ (РАБОТ) И КОМПЕНСАЦИИ ЗАТРАТ ГОСУДАРСТВА</t>
  </si>
  <si>
    <t>Субвенции бюджетам субъектов Российской Федерации и муниципальных образований</t>
  </si>
  <si>
    <t>№ п/п</t>
  </si>
  <si>
    <t>Другие вопросы в области социальной политики</t>
  </si>
  <si>
    <t>Охрана семьи и детства</t>
  </si>
  <si>
    <t>Сельское хозяйство и рыболовство</t>
  </si>
  <si>
    <t>Наименование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</si>
  <si>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</si>
  <si>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</si>
  <si>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10</t>
  </si>
  <si>
    <t>Другие общегосударственные вопросы</t>
  </si>
  <si>
    <t>Учреждения по обеспечению хозяйственного обслуживания</t>
  </si>
  <si>
    <t>08</t>
  </si>
  <si>
    <t>Другие вопросы в области национальной экономики</t>
  </si>
  <si>
    <t>12</t>
  </si>
  <si>
    <t>Мобилизационная и вневойсковая подготовка</t>
  </si>
  <si>
    <t>Иные межбюджетные трансферты</t>
  </si>
  <si>
    <t xml:space="preserve">ИТОГО ДОХОДОВ </t>
  </si>
  <si>
    <t xml:space="preserve">Приложение 1 </t>
  </si>
  <si>
    <t>Резервные фонды</t>
  </si>
  <si>
    <t>11</t>
  </si>
  <si>
    <t>Сумма на год</t>
  </si>
  <si>
    <t xml:space="preserve"> 1 09 00000 0 0 0000 000</t>
  </si>
  <si>
    <t>ЗАДОЛЖЕННОСТЬ И ПЕРЕРАСЧЕТЫ ПО ОТМЕНЕННЫМ НАЛОГАМ, СБОРАМ И ИНЫМ ОБЯЗАТЕЛЬНЫМ ПЛАТЕЖАМ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</si>
  <si>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</si>
  <si>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</si>
  <si>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1 11 09000 00 0000 120</t>
  </si>
  <si>
    <t xml:space="preserve"> 1 12 00000 00 0000 000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</si>
  <si>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</si>
  <si>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</si>
  <si>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14</t>
  </si>
  <si>
    <t>09</t>
  </si>
  <si>
    <t>611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</si>
  <si>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</si>
  <si>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культуры, кинематографии</t>
  </si>
  <si>
    <t>Резервный фонд исполнительного органа государственной власти Республики Тыва</t>
  </si>
  <si>
    <t>Резервные средства</t>
  </si>
  <si>
    <t>870</t>
  </si>
  <si>
    <t>510</t>
  </si>
  <si>
    <t>511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</si>
  <si>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</si>
  <si>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Социальное обеспечение населения</t>
  </si>
  <si>
    <t>Реализация государственных функций в области социальной политики</t>
  </si>
  <si>
    <t>Другие вопросы в области образования</t>
  </si>
  <si>
    <t>Культура</t>
  </si>
  <si>
    <t>Дотации на выравнивание бюджетной обеспеченности субъектов Российской Федерации и муниципальных образований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</si>
  <si>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</si>
  <si>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Субвенции на предоставление гражданам субсидий на оплату жилого помещения и коммунальных услуг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</si>
  <si>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</si>
  <si>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01 0 0000</t>
  </si>
  <si>
    <t>04 0 0000</t>
  </si>
  <si>
    <t>05 0 0000</t>
  </si>
  <si>
    <t>07 0 0000</t>
  </si>
  <si>
    <t>08 0 0000</t>
  </si>
  <si>
    <t>11 0 0000</t>
  </si>
  <si>
    <t>15 0 0000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</si>
  <si>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</si>
  <si>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</si>
  <si>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Оплата жилищно-коммунальных услуг отдельным категориям граждан</t>
  </si>
  <si>
    <t>на 2015 год и на плановый период 2016 и 2017 годов"</t>
  </si>
  <si>
    <t>РАСПРЕДЕЛЕНИЕ БЮДЖЕТНЫХ АССИГНОВАНИЙ НА 2015 ГОД</t>
  </si>
  <si>
    <t>Обеспечение деятельности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</si>
  <si>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</si>
  <si>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600</t>
  </si>
  <si>
    <t>Субсидии бюджетным учреждениям</t>
  </si>
  <si>
    <t>610</t>
  </si>
  <si>
    <t>Закупка товаров, работ и услуг для государственных (муниципальных) нужд</t>
  </si>
  <si>
    <t>200</t>
  </si>
  <si>
    <t>240</t>
  </si>
  <si>
    <t>Социальное обеспечение и иные выплаты населению</t>
  </si>
  <si>
    <t>500</t>
  </si>
  <si>
    <t>Публичные нормативные социальные выплаты гражданам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</si>
  <si>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</si>
  <si>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</si>
  <si>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</si>
  <si>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</si>
  <si>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</si>
  <si>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850</t>
  </si>
  <si>
    <t>Субсидии автономным учреждениям</t>
  </si>
  <si>
    <t>620</t>
  </si>
  <si>
    <t>"О кожуунном бюджете муниципального района</t>
  </si>
  <si>
    <t>НА РЕАЛИЗАЦИЮ МУНИЦИПАЛЬНЫХ ПРОГРАММ</t>
  </si>
  <si>
    <t>Налог, взимаемый  в связи с применением патентной системы налогооблажения</t>
  </si>
  <si>
    <t>Единый налог на вмененный доход для отдельных видов деятельности</t>
  </si>
  <si>
    <t>Единый сельскохозяйственный налог</t>
  </si>
  <si>
    <t>Доходы от сдачи в аренду имущества</t>
  </si>
  <si>
    <t>Субсидии на долевое финансирование расходов на оплату коммунальных услуг ( 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</t>
  </si>
  <si>
    <t>Субсидии на закупку и доставки угля учреждениям расположенных в труднодоступных населенных пунктах</t>
  </si>
  <si>
    <t>Субсидии на оздоровление детей и подростков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</si>
  <si>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общеобразовательных программ в области общего образования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</si>
  <si>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образовательных программ в области дошкольного образования</t>
  </si>
  <si>
    <t>Субвенции на реализацию Закона Республики Тыва " О мерах социальной поддержки ветеранов труда и труженников тыла"</t>
  </si>
  <si>
    <t>Субвенции на реализацию Закона Республики Тыва " О порядке назначения и выплаты ежемесячного пособия на ребенка"</t>
  </si>
  <si>
    <t>Субвенции на реализацию Закона Республики Тыва " 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</si>
  <si>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</si>
  <si>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</si>
  <si>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Субвенции на осуществление переданных полномочий по комиссии по делам несовершеннолетних</t>
  </si>
  <si>
    <t>Субвенции на реализацию Закона РТ " О погребении и похоронном деле в РТ"</t>
  </si>
  <si>
    <t>Межбюджетные трансферты, передаваемые бюджетам муниципальных районов из бюджетам поселений  на осуществление части полномочий по решению вопросов местного значения в соответствии заключенным соглашением</t>
  </si>
  <si>
    <t xml:space="preserve"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ликвидацией организаций( прекращение деятельности, полномочий физическими лицами), в соответствии с ФЗ от 19 мая 1995 года " 81-ФЗ" " О государственных пособиях гражданам, имеющим детей" </t>
  </si>
  <si>
    <t>Финансовое управление администрации Тес-Хемского кожууна</t>
  </si>
  <si>
    <t>1 11 05035 05 0000 120</t>
  </si>
  <si>
    <t>1 11 05025 05 0000 120</t>
  </si>
  <si>
    <t>1  14 06013 05 0000 430</t>
  </si>
  <si>
    <t>1 05 02000 00 0000 110</t>
  </si>
  <si>
    <t>01 03 01 00 05 0000 710</t>
  </si>
  <si>
    <t>01 03 01 00 05 0000 810</t>
  </si>
  <si>
    <t>01 06 05 02 05 0000 640</t>
  </si>
  <si>
    <t>01 06 05 02 05 0000 540</t>
  </si>
  <si>
    <t>01 03 00 00 00 0000 000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</si>
  <si>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</si>
  <si>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Погашение бюджетных кредитов  от других бюджетов бюджетной системы Российской Федерации в валюте Росссийской Федерации</t>
  </si>
  <si>
    <t>Возврат бюджетных кредитов, предоставленных другим бюджетам бюджетной системы  Российской Федерации из бюджета муниципального района в валюте Российской Федерации</t>
  </si>
  <si>
    <t>Предоставление бюджетных кредитов другим бюджетам Российской Федерации из бюджета муниципального района в валюте Российской Федерации</t>
  </si>
  <si>
    <t>Источники внутреннего финансирования дефицита кожуунного бюджета  на 2015 год</t>
  </si>
  <si>
    <t>Общегосударственные вопросы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</si>
  <si>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</si>
  <si>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услуг</t>
  </si>
  <si>
    <t>Прочая закупка товаров, работ и услуг для государственных (муниципальных) нужд</t>
  </si>
  <si>
    <t>Уплата налогов, сборов, обязательных платежей в бюджетную систему Российской Федерации, взносов и иных платежей</t>
  </si>
  <si>
    <t xml:space="preserve">Резервный фонд исполнительного органа </t>
  </si>
  <si>
    <t>Иные безвозмездные и безвозвратные перечисления</t>
  </si>
  <si>
    <t>Мероприятия по установлению запрета на розничную продажу алкогольной продукции РТ</t>
  </si>
  <si>
    <t>Безвозмездные перечисления бюджетам</t>
  </si>
  <si>
    <t>Перечисления другим бюджетам бюджетной системы</t>
  </si>
  <si>
    <t>Субвенции на осуществление переданных полномочий по созданию, организации и обеспечению деятельности административных комиссий в Республике Тыва</t>
  </si>
  <si>
    <t>Расходы на выплаты 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</si>
  <si>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</si>
  <si>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</si>
  <si>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</si>
  <si>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О0</t>
  </si>
  <si>
    <t>Защита насления и территории от чрезвычайных ситуаций природного и техногенного характера, гражданская оборона</t>
  </si>
  <si>
    <t>О9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</si>
  <si>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</si>
  <si>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</si>
  <si>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Реализация государственных функций в области национальной экономики</t>
  </si>
  <si>
    <t>Мероприятия по землеустройству и землепользования</t>
  </si>
  <si>
    <t>Жилищно-коммунальное хозяйство</t>
  </si>
  <si>
    <t>О5</t>
  </si>
  <si>
    <t>О3</t>
  </si>
  <si>
    <t>Образование</t>
  </si>
  <si>
    <t>О1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</si>
  <si>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</si>
  <si>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Учебные заведения и курсы по переподготовке кадров</t>
  </si>
  <si>
    <t>Переподготовка и повышение квалификации кадров</t>
  </si>
  <si>
    <t>Оздоровление детей</t>
  </si>
  <si>
    <t>Культура и кинематография</t>
  </si>
  <si>
    <t>Социальная политика</t>
  </si>
  <si>
    <t>Меры социальной поддержки населения по публичным нормативным обязательствам</t>
  </si>
  <si>
    <t>Федеральный закон от 12 января 1996 г. № 8-ФЗ "О погребении и похоронном деле"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</si>
  <si>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</si>
  <si>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</si>
  <si>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 и тружеников тыла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</si>
  <si>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</si>
  <si>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Физическая культура и спорт</t>
  </si>
  <si>
    <t>Средства массовой информации</t>
  </si>
  <si>
    <t>Периодические издания, учрежденные органами законодательной и исполнительной власти</t>
  </si>
  <si>
    <t>Межбюджетные трансферты общего характера бюджетам субъектов Российской Федерации и муниципальных образований</t>
  </si>
  <si>
    <t>Дотация на выравнивание бюджетной обеспеченности сельских из районного фонда финансовой поддержки</t>
  </si>
  <si>
    <t>Дотации на выравнивание уровня бюджетной обеспеченности субъектов Российской Федерации и муниципальных образований</t>
  </si>
  <si>
    <t>Местный Хурал представителей</t>
  </si>
  <si>
    <t>Администрация Тес-Хемского кожууна</t>
  </si>
  <si>
    <t>Функционирование местных администраций</t>
  </si>
  <si>
    <t>Управление труда и социального развития</t>
  </si>
  <si>
    <t>О98</t>
  </si>
  <si>
    <t>Управление культуры и туризма Тес-Хемского кожууна</t>
  </si>
  <si>
    <t>Пособия, компенсации, меры социальной поддержки населения по публичным нормативным обязательствам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</si>
  <si>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уврленным в связи с ликвидацией организаций</t>
  </si>
  <si>
    <t xml:space="preserve">"О кожуунном бюджете муниципального района </t>
  </si>
  <si>
    <t>ПМП " Предупреждение и ликвидация последствий чрезвычайных ситуаций, реализация мер пожарной безопасности</t>
  </si>
  <si>
    <t>ПМП " Развитие дошкольного образования"</t>
  </si>
  <si>
    <t>ПМП " Развитие общего образования"</t>
  </si>
  <si>
    <t>ПМП " Отдых и оздоровление детей"</t>
  </si>
  <si>
    <t>ПМП " Организация досуга и предоставление услуг организаций культуры"</t>
  </si>
  <si>
    <t>ПМП " Библиотечное обслуживание населения"</t>
  </si>
  <si>
    <t>Муниципальная программа  "Безопасность в Тес-Хемском кожууне"</t>
  </si>
  <si>
    <t>Муниципальная программа  " Создание условий для устойчивого экономического развития"</t>
  </si>
  <si>
    <t>Муниципальная программа  "Содержание и развитие муниципального хозяйства Тес-Хемского кожууна Республики Тыва на 2015-2017 годы""</t>
  </si>
  <si>
    <t>Муниципальная программа  " Развитие образования на 2014-2020 годы""</t>
  </si>
  <si>
    <t>Муниципальная программа " Развитие культуры Тес-Хемского кожууна на 2015-2016 годы""</t>
  </si>
  <si>
    <t>Муниципальная  программа  "Развитие физической культуры и спорта в Тес-Хемском кожууне " на 2015-2016 годы</t>
  </si>
  <si>
    <t>Муниципальная  программа  "Энергосбережение и повышение энергетической эффективности муниципального района " Тес-Хемский кожуун Республики Тыва до 2020 года""</t>
  </si>
  <si>
    <t>Приложение 10</t>
  </si>
  <si>
    <t>РАСПРЕДЕЛЕНИЕ</t>
  </si>
  <si>
    <t>Исполнитель</t>
  </si>
  <si>
    <t>Рз</t>
  </si>
  <si>
    <t>Пр</t>
  </si>
  <si>
    <t>ЦС</t>
  </si>
  <si>
    <t>Вр</t>
  </si>
  <si>
    <t>Наименование программ</t>
  </si>
  <si>
    <t>1</t>
  </si>
  <si>
    <t>2</t>
  </si>
  <si>
    <t>3</t>
  </si>
  <si>
    <t>4</t>
  </si>
  <si>
    <t>5</t>
  </si>
  <si>
    <t>6</t>
  </si>
  <si>
    <t>7</t>
  </si>
  <si>
    <t>8</t>
  </si>
  <si>
    <t>Управление труда</t>
  </si>
  <si>
    <t>капитальные вложения</t>
  </si>
  <si>
    <t>мероприятия</t>
  </si>
  <si>
    <t>Субвенции на реализацию Закона Республики Т ыва"О погребении и похороннем деле в Республике Тыва"</t>
  </si>
  <si>
    <t>Обеспечение равной доступности услуг общественного транспорта для отдельных категорий граждан</t>
  </si>
  <si>
    <t>Обеспечение мер социальной поддержки ветеранов труда и труженников тыла</t>
  </si>
  <si>
    <t>Финансовое управление</t>
  </si>
  <si>
    <t>Компенсация части родительской платы за содержание ребенка муниципальных образовательных учреждениях, реализующих основную общеобразовательную программу дошкольного образования</t>
  </si>
  <si>
    <t>Лимит на 2015 год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</si>
  <si>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</si>
  <si>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>313</t>
  </si>
  <si>
    <t xml:space="preserve">бюджетных ассигнований на исполнение публичных нормативных обязательств на 2015 год </t>
  </si>
  <si>
    <t xml:space="preserve">Акцизы по подакцизным товарам (продукции), производимым на территории Российской Федерации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</si>
  <si>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</si>
  <si>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</si>
  <si>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Налог, взимаемый  в связи с применением патентной системы налогооблажения, зачисляемый в бюджеты муниципальных районов</t>
  </si>
  <si>
    <t>1 05 02010 02 0000 110</t>
  </si>
  <si>
    <t>1 05 03000 01 0000 110</t>
  </si>
  <si>
    <t>1 05 03010 01 0000 110</t>
  </si>
  <si>
    <t xml:space="preserve"> 1 13 00000 00 0000 000</t>
  </si>
  <si>
    <t xml:space="preserve"> 1 13 01995 05 0000 130</t>
  </si>
  <si>
    <t>Прочие доходы от оказания платных услуг ( работ) получателями средств бюджетов муниципальных районов</t>
  </si>
  <si>
    <t>1  14 00000 00 0000 000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</si>
  <si>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межселенческих территорий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</si>
  <si>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</si>
  <si>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1 16 90050 05 0000 140</t>
  </si>
  <si>
    <t>2 02 04000 00 0000 000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</si>
  <si>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</si>
  <si>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01 03 01 00 00 0000 000</t>
  </si>
  <si>
    <t>01 03 01 00 00 0000 700</t>
  </si>
  <si>
    <t>Аппарат представительного органа муниципального образования</t>
  </si>
  <si>
    <t>Глава муниципального образования</t>
  </si>
  <si>
    <t>Аппарат исполнительного органа муниципального образования</t>
  </si>
  <si>
    <t>Расходы на обеспечение функций исполнительного органа муниципального образования</t>
  </si>
  <si>
    <t>Финансовый орган муниципального образования</t>
  </si>
  <si>
    <t>Расходы на обеспечение функций финансового органа муниципального образования</t>
  </si>
  <si>
    <t>Контрольно-счетный орган</t>
  </si>
  <si>
    <t>Расходы на обеспечение функций контрольно-счетного органа муниципального образования</t>
  </si>
  <si>
    <t xml:space="preserve">Программные расходы </t>
  </si>
  <si>
    <t>Председатель администрации муниципального района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</si>
  <si>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</si>
  <si>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фнукций представительного органа муниципального образования</t>
  </si>
  <si>
    <t>Субвенции на осуществление воинского учета</t>
  </si>
  <si>
    <t>Расходы на выплаты персоналу казенных учреждений</t>
  </si>
  <si>
    <t>Образование и организация деятельности комиссий по делам несовершеннолетних</t>
  </si>
  <si>
    <t>041 53 80</t>
  </si>
  <si>
    <t>041 56 07</t>
  </si>
  <si>
    <t>042 56 06</t>
  </si>
  <si>
    <t>042 56 11</t>
  </si>
  <si>
    <t>042 52 50</t>
  </si>
  <si>
    <t>042 56 03</t>
  </si>
  <si>
    <t>042 56 12</t>
  </si>
  <si>
    <t>011 56 09</t>
  </si>
  <si>
    <t>Расходы на обеспечение функций органов местного самоуправления</t>
  </si>
  <si>
    <t>Расходы на выплаты персоналу муниципальных органов</t>
  </si>
  <si>
    <t>Непрограммные направления расходов</t>
  </si>
  <si>
    <t xml:space="preserve">к  Решению Хурала представителей </t>
  </si>
  <si>
    <t xml:space="preserve">к   Решению Хурала представителей </t>
  </si>
  <si>
    <t>Доходы от сдачи в аренду земельных участков</t>
  </si>
  <si>
    <t>97 0 00 76130</t>
  </si>
  <si>
    <t>97 0 00 76100</t>
  </si>
  <si>
    <t>97 0 00 76050</t>
  </si>
  <si>
    <t>99 9 00 51180</t>
  </si>
  <si>
    <t>07 1 04 76090</t>
  </si>
  <si>
    <t>87 2 00 76140</t>
  </si>
  <si>
    <t>01 1 03 76120</t>
  </si>
  <si>
    <t>01 1 00 52500</t>
  </si>
  <si>
    <t>01 1 00 76030</t>
  </si>
  <si>
    <t>10 3 01 76070</t>
  </si>
  <si>
    <t>01 1 01 76060</t>
  </si>
  <si>
    <t>10 3 06 53800</t>
  </si>
  <si>
    <t>01 1 00 76040</t>
  </si>
  <si>
    <t xml:space="preserve"> ВЕДОМСТВЕННАЯ СТРУКТУРА РАСХОДОВ </t>
  </si>
  <si>
    <t>МП "Развитие физической культуры и спорта в Тес-Хемском кожууне на 2017-2019 годы"</t>
  </si>
  <si>
    <t>ПМП "Дополнительное образование и воспитание детей"</t>
  </si>
  <si>
    <t>МП "Реализация молодежной политики в Тес-Хемском кожууне на 2017-2019 годы"</t>
  </si>
  <si>
    <t>Социальные выплаты гражданам, кроме публичных нормативных социальных выплат</t>
  </si>
  <si>
    <t xml:space="preserve">ПМП "Профилактика правонарушений"  </t>
  </si>
  <si>
    <t>ПМП "Противодействие терроризму и экстремизму"</t>
  </si>
  <si>
    <t>ПМП " Развитие дополнительного образования детей"</t>
  </si>
  <si>
    <t>МП " Развитие культуры и туризма в Тес-Хемском кожууне на 2017-2019 годы"</t>
  </si>
  <si>
    <t>Субвенция на компенсацию расходов на оплату жилых помещений,отопления и освещения педагогическими работникам,проживающим и работающим в сельской местности</t>
  </si>
  <si>
    <t>01 1 52 25400</t>
  </si>
  <si>
    <t>01 2 52 25400</t>
  </si>
  <si>
    <t>01 3 52 25400</t>
  </si>
  <si>
    <t>02 1 02 17200</t>
  </si>
  <si>
    <t>02 2 02 17200</t>
  </si>
  <si>
    <t>02 4 02 17200</t>
  </si>
  <si>
    <t>03 1 03 07300</t>
  </si>
  <si>
    <t>05 1 52 25700</t>
  </si>
  <si>
    <t>06 1 04 27400</t>
  </si>
  <si>
    <t>06 2 04 27400</t>
  </si>
  <si>
    <t>06 3 04 27400</t>
  </si>
  <si>
    <t>06 4 04 27400</t>
  </si>
  <si>
    <t>09 1 06 17600</t>
  </si>
  <si>
    <t>09 1 06 27600</t>
  </si>
  <si>
    <t>09 1 06 37600</t>
  </si>
  <si>
    <t>94 1 78 50011</t>
  </si>
  <si>
    <t>97 1 79 50011</t>
  </si>
  <si>
    <t>97 1 79 50019</t>
  </si>
  <si>
    <t>97 1 79 60011</t>
  </si>
  <si>
    <t>94 1 79 60011</t>
  </si>
  <si>
    <t>94 1 78 60000</t>
  </si>
  <si>
    <t>94 1 78 60011</t>
  </si>
  <si>
    <t>94 1 78 60019</t>
  </si>
  <si>
    <t>97 1 79 80000</t>
  </si>
  <si>
    <t>97 1 79 80011</t>
  </si>
  <si>
    <t>97 1 79 80019</t>
  </si>
  <si>
    <t>95 1 80 040000</t>
  </si>
  <si>
    <t>95 1 80 040011</t>
  </si>
  <si>
    <t>95 1 80 040019</t>
  </si>
  <si>
    <t>94 1 97 50400</t>
  </si>
  <si>
    <t>95 1 80 40000</t>
  </si>
  <si>
    <t>95 1 80 40011</t>
  </si>
  <si>
    <t>95 1 80 40019</t>
  </si>
  <si>
    <t>94 3 78 70011</t>
  </si>
  <si>
    <t>94 1 09 17016</t>
  </si>
  <si>
    <t>94 1 78 80000</t>
  </si>
  <si>
    <t>94 1 78 80011</t>
  </si>
  <si>
    <t>94 1 78 80019</t>
  </si>
  <si>
    <t>94 1 05 17006</t>
  </si>
  <si>
    <t>94 1 87 77800</t>
  </si>
  <si>
    <t>94 1 87 77900</t>
  </si>
  <si>
    <t>94 1 87 77911</t>
  </si>
  <si>
    <t>94 1 87 77959</t>
  </si>
  <si>
    <t>96 4 87 80211</t>
  </si>
  <si>
    <t>96 4 87 74559</t>
  </si>
  <si>
    <t>98 1 86 70400</t>
  </si>
  <si>
    <t>98 1 86 70411</t>
  </si>
  <si>
    <t>98 1 86 70419</t>
  </si>
  <si>
    <t>94 1 09 17560</t>
  </si>
  <si>
    <t>97 1 79 50000</t>
  </si>
  <si>
    <t>94 1 78 50000</t>
  </si>
  <si>
    <t>94 1 79 60000</t>
  </si>
  <si>
    <t>95 1 02 70010</t>
  </si>
  <si>
    <t>Сумма</t>
  </si>
  <si>
    <t>01 0 00 00000</t>
  </si>
  <si>
    <t>09 0 00 00000</t>
  </si>
  <si>
    <t>10 0 00 00000</t>
  </si>
  <si>
    <t>06 0 00 00000</t>
  </si>
  <si>
    <t>02 0 00 00000</t>
  </si>
  <si>
    <t>03 0 00 00000</t>
  </si>
  <si>
    <t>04 0 00 00000</t>
  </si>
  <si>
    <t>05 0 00 00000</t>
  </si>
  <si>
    <t>08 0 00 00000</t>
  </si>
  <si>
    <t xml:space="preserve"> ПОСТУПЛЕНИЯ ДОХОДОВ, В ТОМ ЧИСЛЕ БЕЗВОЗМЕЗДНЫЕ ПОСТУПЛЕНИЯ, ПОЛУЧАЕМЫЕ ИЗ РЕСПУБЛИКАНСКОГО БЮДЖЕТА  на 2018 год</t>
  </si>
  <si>
    <t>МП "Обеспечение общественного порядка и противодействие преступности в Тес-Хемском кожууне на 2018-2020 годы"</t>
  </si>
  <si>
    <t>МП " Развитие сельского хозяйства и расширение рынка сельскохозяйственной продукции в Тес-Хемском кожууне на 2018-2020 годы"</t>
  </si>
  <si>
    <t>ПМП "Развитие земельно-имущественных отношений в муниципальном образовании "Тес-Хемский район Республики Тыва" на 2018-2020 годы"</t>
  </si>
  <si>
    <t>Субсидии на создание в общеобразовательных организациях, расположенных в сельской местности , условий для занятий физической культурой и спортом</t>
  </si>
  <si>
    <t>Субвенции на составление (изменение) списков кандитатов в присяжные заседатели федеральных судов общей юрисдикции в Республике Тыва на 2018 год</t>
  </si>
  <si>
    <t>Мероприятие " Развитие мелиоризации земель сельскохозяйственного назначения"</t>
  </si>
  <si>
    <t>Мероприятие " Развитие скотоводства"</t>
  </si>
  <si>
    <t>Мероприятие " Устойчивое развитие сельских территорий"</t>
  </si>
  <si>
    <t>Мероприятие " Меры по профилактике злоупотребления наркотиками и их незаконному обороту на 2018-2020 годы"</t>
  </si>
  <si>
    <t>Обеспечение пожарной безопасности</t>
  </si>
  <si>
    <t>02 5 02 17200</t>
  </si>
  <si>
    <t>02 6 02 17200</t>
  </si>
  <si>
    <t>Другие вопросы национальной экономики</t>
  </si>
  <si>
    <t>МП " Обеспечение жильем молодых семей в ТесХемском кожууне на 2017-2019 годы"</t>
  </si>
  <si>
    <t>Софинансирование подпрограммы  " Обеспечение жильем молодых семей"</t>
  </si>
  <si>
    <t>Благоустройство</t>
  </si>
  <si>
    <t>МП " Развитие жилищно-коммунального хозяйства на территории Тес-Хемского кожууна Республики Тыва на 2018-2020 годы"</t>
  </si>
  <si>
    <t>ПМП  " Формирование современной городской среды  муниципального района на территории Тес-Хемского кожууна на 2018-2020 годы"</t>
  </si>
  <si>
    <t>ПМП " Снабжение населения Тес-Хемского кожууна Республики Тыва чистой водопроводной водой на 2018-2020 годы"</t>
  </si>
  <si>
    <t>ПМП" Обеспечение организаций ЖКХ Тес-Хемского кожууна специализированной техникой на 2018-2020 годы"</t>
  </si>
  <si>
    <t>ПМП" Организация полигонов бытовых отходов на территории Тес-Хемского кожууна на 2018-2020 годы"</t>
  </si>
  <si>
    <t>Дорожное хозяйство</t>
  </si>
  <si>
    <t>МП " Развитие транспортной системы на территории Тес-Хемского района Республики Тыва на 2018-2020 годы"</t>
  </si>
  <si>
    <t xml:space="preserve">ПМП " Развитие улично-дорожной сети Тес-Хемского района на 2018-2020 годы" </t>
  </si>
  <si>
    <t xml:space="preserve">ПМП " Организация транспортного обслуживания населения на территории Тес-Хемского кожууна на 2018-2020 годы" </t>
  </si>
  <si>
    <t>03 2 03 07300</t>
  </si>
  <si>
    <t>ПМП " Повышение безопасности дорожного движения на территории Тес-Хемского района на 2018-2020 годы"</t>
  </si>
  <si>
    <t>03 3 03 07300</t>
  </si>
  <si>
    <t>МП" Развитие образования и воспитания в Тес-Хемском кожууне на 2018 и 2020 г.г."</t>
  </si>
  <si>
    <t>07 0 00 00000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</si>
  <si>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</si>
  <si>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</si>
  <si>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</si>
  <si>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Создание условий для занятий физической культурой и спортом</t>
  </si>
  <si>
    <t>Составление списков кандитатов в присяжные заседатели федеральных судов  общей юрисдикции в Республике Тыва на 2018 год</t>
  </si>
  <si>
    <t>МП " Создание благоприятных условий для ведения бизнеса в Тес-Хемском кожууне на 2017-2019 гг."</t>
  </si>
  <si>
    <t>07 1 07 07701</t>
  </si>
  <si>
    <t>08 1 01 76020</t>
  </si>
  <si>
    <t>08 2 01 76020</t>
  </si>
  <si>
    <t>08 3 05 37500</t>
  </si>
  <si>
    <t>08 4 06 75040</t>
  </si>
  <si>
    <t>09 2 05 37500</t>
  </si>
  <si>
    <t>10 1 07 07700</t>
  </si>
  <si>
    <t xml:space="preserve"> </t>
  </si>
  <si>
    <t>2 02 35118 05 0000 151</t>
  </si>
  <si>
    <t xml:space="preserve">Судебная система </t>
  </si>
  <si>
    <t>92 0 00 51200</t>
  </si>
  <si>
    <t>Тес-Хемского кожууна Республики Тыва</t>
  </si>
  <si>
    <t xml:space="preserve">РАСПРЕДЕЛЕНИЕ БЮДЖЕТНЫХ АССИГНОВАНИЙ </t>
  </si>
  <si>
    <t xml:space="preserve">НА РЕАЛИЗАЦИЮ МУНИЦИПАЛЬНЫХ ПРОГРАММ НА 2018 ГОД </t>
  </si>
  <si>
    <t>Приложение № 4</t>
  </si>
  <si>
    <t xml:space="preserve">к  Решению Хурала представителей                            </t>
  </si>
  <si>
    <t>Приложение № 10</t>
  </si>
  <si>
    <t xml:space="preserve">к   Решению Хурала представителей                            </t>
  </si>
  <si>
    <t>Приложение № 12</t>
  </si>
  <si>
    <t>РАСПРЕДЕЛЕНИЕ БЮДЖЕТНЫХ АССИГНОВАНИЙ ПО РАЗДЕЛАМ, ПОДРАЗДЕЛАМ, ЦЕЛЕВЫМ СТАТЬЯМ И ГРУППАМ ВИДОВ РАСХОДОВ КЛАССИФИКАЦИИ РАСХОДОВ БЮДЖЕТА МУНИЦИПАЛЬНОГО РАЙОНА "ТЕС-ХЕМСКИЙ КОЖУУН РЕСПУБЛИКИ ТЫВА" НА 2018 год</t>
  </si>
  <si>
    <t>БЮДЖЕТА МУНИЦИПАЛЬНОГО РАЙОНА "ТЕС-ХЕМСКИЙ КОЖУУН РЕСПУБЛИКИ ТЫВА" НА 2018 ГОД</t>
  </si>
  <si>
    <t>1 05 04000 02 0000 110</t>
  </si>
  <si>
    <t>1 05 04020 02 1000 110</t>
  </si>
  <si>
    <t xml:space="preserve">1 01 02010 01 1000 110 </t>
  </si>
  <si>
    <t>1 06 02010 02 0000 110</t>
  </si>
  <si>
    <t>1 08 03000 00 0000 000</t>
  </si>
  <si>
    <t>1 12 01010 01 6000 120</t>
  </si>
  <si>
    <t>2 02 15000 00 0000 151</t>
  </si>
  <si>
    <t>2 02 15001 05 0000 151</t>
  </si>
  <si>
    <t>2 02 15002 05 0000 151</t>
  </si>
  <si>
    <t>2 02 29999 05 0000 151</t>
  </si>
  <si>
    <t>2 02 30000 00 0000 151</t>
  </si>
  <si>
    <t>2 02 30022 05 0000 151</t>
  </si>
  <si>
    <t>2 02 30024 05 0000 151</t>
  </si>
  <si>
    <t>2 02 35380 05 0000 151</t>
  </si>
  <si>
    <t>2 02 20000 00 0000 151</t>
  </si>
  <si>
    <t>2 02 35250 05 0000 151</t>
  </si>
  <si>
    <t>Бюджет</t>
  </si>
  <si>
    <t>изм ( +,-)</t>
  </si>
  <si>
    <t>Субвенции на компенсацию расходов на оплату жилых помещений, отопления и освящения педагогическим работникам, проживающими и работающим в сельской местности</t>
  </si>
  <si>
    <t>2 02 35573 05 0000 151</t>
  </si>
  <si>
    <t>Субвенции на выплату ежемесячных пособий на первого ребенка, рожденного с 1 января 2018, в соответствии с Федеральным Законом от 28.12.2017 № 418 ФЗ " О ежемесячных выплатах семьям, имеющим детей" на 2018 год</t>
  </si>
  <si>
    <t>Субсидии на проведение комплексных кадастровых работ в рамках федеральной целевой программы " Развитие единой государственной системы регистрации прав и кадастрового учета недвижимости (2014-2020 годы) на 2018 год</t>
  </si>
  <si>
    <t>Субсидии на поддержку отрасли культуры на 2018 год</t>
  </si>
  <si>
    <t xml:space="preserve">Субсидии на капитальный ремонт и ремонт автомобильных дорог общего пользования населенных пунктов за счет средств Дорожного фонда республики Тыва на 2018 год </t>
  </si>
  <si>
    <t>Субсидии на строительство и реконструкцию локальных систем водоснабжения на 2018 год</t>
  </si>
  <si>
    <t>07 1 04 55730</t>
  </si>
  <si>
    <t>02 1 02L 5110</t>
  </si>
  <si>
    <t>Проведение комплексных кадастровых работ в рамках федеральной целевой программы " Развитие единой государственной системы регистрации прав и кадастрового учета недвижимости (2014-2020 годы0</t>
  </si>
  <si>
    <t xml:space="preserve">Ежемесячное пособие на первого ребенка, рожденного с 1 января 2018, в соответствии с Федеральным Законом от 28.12.2017 № 418-ФЗ " О ежемесячных выплатах семьям, имеющим детей" на 2018 год </t>
  </si>
  <si>
    <t>Членский взнос на ОСМО</t>
  </si>
  <si>
    <t>Иные межбюджетные ассигнования</t>
  </si>
  <si>
    <t>Уплата иных платежей</t>
  </si>
  <si>
    <t>867 00 0119</t>
  </si>
  <si>
    <t>2 02 25097 05 0000 151</t>
  </si>
  <si>
    <t>2 02 35120 05 0000 151</t>
  </si>
  <si>
    <t>2 02 40014 05 0000 151</t>
  </si>
  <si>
    <t>Субсидии на поддержку культуры</t>
  </si>
  <si>
    <t>091 02 55190</t>
  </si>
  <si>
    <t>Субсидии на реализацию мероприятий по обеспечению жильем молодых семей на 2018 год</t>
  </si>
  <si>
    <t>2 02 25519 05 0000 151</t>
  </si>
  <si>
    <t>202 20051 05 0000 151</t>
  </si>
  <si>
    <t>202 25497 05 0000 151</t>
  </si>
  <si>
    <t>Создание условий для развития туризма</t>
  </si>
  <si>
    <t>уточненный план</t>
  </si>
  <si>
    <t>исполнено</t>
  </si>
  <si>
    <t>% исп.</t>
  </si>
  <si>
    <t>Уточненный план</t>
  </si>
  <si>
    <t>Исполнение</t>
  </si>
  <si>
    <t>Приложение  № 16</t>
  </si>
  <si>
    <t>к  Решению Хурала представителей</t>
  </si>
  <si>
    <t>Таблица 1</t>
  </si>
  <si>
    <t xml:space="preserve"> на 2018 год дотаций на выравнивание бюджетной обеспеченности бюджетам сельских поселений</t>
  </si>
  <si>
    <t xml:space="preserve">Наименование </t>
  </si>
  <si>
    <t>Исполнено</t>
  </si>
  <si>
    <t>Администрация сумона Чыргаланды</t>
  </si>
  <si>
    <t>Администрация сумона Берт-Даг</t>
  </si>
  <si>
    <t>Администрация сумона Кызыл-Чыраа</t>
  </si>
  <si>
    <t>Администрация сумона О-Шынаа</t>
  </si>
  <si>
    <t>Администрация сумона У-Шынаа</t>
  </si>
  <si>
    <t>Администрация сумона Шуурмак</t>
  </si>
  <si>
    <t>Итого</t>
  </si>
  <si>
    <t>Таблица 2</t>
  </si>
  <si>
    <t xml:space="preserve"> на 2018 год субвенций на осуществление первичного воинского учета на территориях, где отсутствуют военные комиссариаты</t>
  </si>
  <si>
    <t xml:space="preserve">"Об исполнении бюджета муниципального района </t>
  </si>
  <si>
    <t>2 02 19999 05 0000 151</t>
  </si>
  <si>
    <t>Прочие дотации бюджетам муниципальных районов</t>
  </si>
  <si>
    <t xml:space="preserve">" Об исполнении бюджета муниципального района  </t>
  </si>
  <si>
    <t>Субсидии юридическим лицам, индивидуальным предпринимателям, физическим лицам-производителям товаров, работ и услуг</t>
  </si>
  <si>
    <t>Субсидии на финансовое обеспечение затрат в связи с производством</t>
  </si>
  <si>
    <t>02 2 02L 5110</t>
  </si>
  <si>
    <t>04 5 02L 4970</t>
  </si>
  <si>
    <t>04 5 021 7200</t>
  </si>
  <si>
    <t>Капитальные вложения в объекты государственной (муниципальной) собственности</t>
  </si>
  <si>
    <t>Бюджетные инвестиции</t>
  </si>
  <si>
    <t>Субсидии на строительство и реконструкцию локальных систем водоснабжения</t>
  </si>
  <si>
    <t>06 2 04 75030</t>
  </si>
  <si>
    <t>08 2 02 L0970</t>
  </si>
  <si>
    <t>Грант Главы Республики Тыва</t>
  </si>
  <si>
    <t>941 05 00590</t>
  </si>
  <si>
    <t>091 02 L5190</t>
  </si>
  <si>
    <t>Субсидии бюджетным учреждениям на иные цели</t>
  </si>
  <si>
    <t xml:space="preserve">"Об исполнении бюджета муниципального района  </t>
  </si>
  <si>
    <t xml:space="preserve">           " Об исполнении бюджета муниципального района </t>
  </si>
  <si>
    <t>Управление образования Тес-Хемского кожууна</t>
  </si>
  <si>
    <t xml:space="preserve">Источники внутреннего финансирования дефицита </t>
  </si>
  <si>
    <t>бюджета муниципального района "Тес-Хемский кожуун Республики Тыва"                                                                                        на  2018 год</t>
  </si>
  <si>
    <t>(тыс.руб)</t>
  </si>
  <si>
    <t>Приложение  № 1</t>
  </si>
  <si>
    <t>"Тес-Хемский кожуун Республики Тыва"за 2018 год"</t>
  </si>
  <si>
    <t xml:space="preserve">"Тес-Хемский кожуун Республики Тыва" за  2018 год" </t>
  </si>
  <si>
    <t>Межбюджетные трансферты на поощрение муниципальных образований за результаты огородничества на 2018 год</t>
  </si>
  <si>
    <t>Возврат остатков субвенций, субсидий прошлых лет</t>
  </si>
  <si>
    <t>"Тес-Хемский кожуун Республики Тыва" за  2018 год"</t>
  </si>
  <si>
    <t>НАЦИОНАЛЬНАЯ БЕЗОПАСНОСТЬ И ПРАВООХРАНИТЕЛЬНАЯ ДЕЯТЕЛЬНОСТЬ</t>
  </si>
  <si>
    <t>НАЦИОНАЛЬНАЯ ЭКОНОМИКА</t>
  </si>
  <si>
    <t>Бюджетные инвестиции в объекты капитального строительства</t>
  </si>
  <si>
    <t>03 1 03 L5670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</si>
  <si>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</si>
  <si>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</si>
  <si>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</si>
  <si>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</si>
  <si>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10 1 01 22010</t>
  </si>
  <si>
    <t>МП "Развитие здравоохранения Тес-Хемского кожууна на 2018 год"</t>
  </si>
  <si>
    <t>СОЦИАЛЬНАЯ ПОЛИТИКА</t>
  </si>
  <si>
    <t>Софинансирование программы  " Обеспечение жильем молодых семей"</t>
  </si>
  <si>
    <t>МП " Социальная поддержка граждан в ТесХемском кожууне на 2019 год"</t>
  </si>
  <si>
    <t>07 1 00 76030</t>
  </si>
  <si>
    <t>ФИЗИЧЕСКАЯ КУЛЬТУРА И СПОРТ</t>
  </si>
  <si>
    <t>ОБЩЕГОСУДАРСТВЕННЫЕ ВОПРОСЫ</t>
  </si>
  <si>
    <t>867 00 00119</t>
  </si>
  <si>
    <t>НАЦИОНАЛЬНАЯ ОБОРОНА</t>
  </si>
  <si>
    <t>Расходы на обеспечение функций  муниципального образования</t>
  </si>
  <si>
    <t xml:space="preserve">Социальное обеспечение </t>
  </si>
  <si>
    <t>97 5 00 04000</t>
  </si>
  <si>
    <t>Иные выплаты населению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</si>
  <si>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</si>
  <si>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</si>
  <si>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Выравнивание бюджетной обеспеченности</t>
  </si>
  <si>
    <t>"Тес-Хемский кожуун Республики Тыва" за 2018 год "</t>
  </si>
  <si>
    <t xml:space="preserve">08 2 02 L0970
</t>
  </si>
  <si>
    <t xml:space="preserve">                                    "Тес-Хемский кожуун Республики Тыва" за 2018 год"</t>
  </si>
  <si>
    <t>01 00 00 00 00 0000 000</t>
  </si>
  <si>
    <t>Изменение остатков средств</t>
  </si>
  <si>
    <t>01 05 00 00 00 0000 000</t>
  </si>
  <si>
    <t>Изменение остатков средств на счетах по учету средств бюджетов</t>
  </si>
  <si>
    <t>01 05 00 00 00 0000 500</t>
  </si>
  <si>
    <t>01 05 02 01 00 0000 510</t>
  </si>
  <si>
    <t>Увеличение прочих остатков средств бюджетов</t>
  </si>
  <si>
    <t>01 05 02 01 05 0000 510</t>
  </si>
  <si>
    <t>Увеличение прочих остатков денежных средств бюджетов муниципальных районов</t>
  </si>
  <si>
    <t>01 05 00 00 00 0000 600</t>
  </si>
  <si>
    <t>Уменьшение прочих остатков средств бюджетов</t>
  </si>
  <si>
    <t>Уменьшение прочих остатков денежных средств бюджетов муниципальных районов</t>
  </si>
  <si>
    <t>Источники финансирования дефицита бюджетов - всего</t>
  </si>
  <si>
    <t>в том числе:</t>
  </si>
  <si>
    <t>источники внутреннего финансирования</t>
  </si>
  <si>
    <t>из них:</t>
  </si>
  <si>
    <t>увеличение остатков средств, всего</t>
  </si>
  <si>
    <t>Увеличение прочих остатков денежных средств бюджетов</t>
  </si>
  <si>
    <t>уменьшение остатков средств, всего</t>
  </si>
  <si>
    <t>Уменьшение прочих остатков денежных средств бюджетов</t>
  </si>
  <si>
    <t>X</t>
  </si>
  <si>
    <t>01 05 02 00 00 0000 500</t>
  </si>
  <si>
    <t>01 05 02 00 00 0000 600</t>
  </si>
  <si>
    <t>01 05 02 01 00 0000 610</t>
  </si>
  <si>
    <t>01 05 02 01 05 0000 610</t>
  </si>
  <si>
    <t>от "29" мая 2019 года №26</t>
  </si>
  <si>
    <t>от "29" мая 2019* года №26</t>
  </si>
  <si>
    <t>"Тес-Хемский кожуун Республики Тыва" за  2018 год "</t>
  </si>
</sst>
</file>

<file path=xl/styles.xml><?xml version="1.0" encoding="utf-8"?>
<styleSheet xmlns="http://schemas.openxmlformats.org/spreadsheetml/2006/main">
  <numFmts count="11">
    <numFmt numFmtId="43" formatCode="_-* #,##0.00_р_._-;\-* #,##0.00_р_._-;_-* &quot;-&quot;??_р_._-;_-@_-"/>
    <numFmt numFmtId="164" formatCode="_(* #,##0.00_);_(* \(#,##0.00\);_(* &quot;-&quot;??_);_(@_)"/>
    <numFmt numFmtId="165" formatCode="#,##0.0_ ;[Red]\-#,##0.0\ "/>
    <numFmt numFmtId="166" formatCode="#,##0.0"/>
    <numFmt numFmtId="167" formatCode="0.0%"/>
    <numFmt numFmtId="168" formatCode="&quot;Да&quot;;&quot;Да&quot;;&quot;Нет&quot;"/>
    <numFmt numFmtId="169" formatCode="_(* #,##0.0_);_(* \(#,##0.0\);_(* &quot;-&quot;??_);_(@_)"/>
    <numFmt numFmtId="170" formatCode="_-* #,##0_р_._-;\-* #,##0_р_._-;_-* &quot;-&quot;??_р_._-;_-@_-"/>
    <numFmt numFmtId="171" formatCode="_-* #,##0.0_р_._-;\-* #,##0.0_р_._-;_-* &quot;-&quot;??_р_._-;_-@_-"/>
    <numFmt numFmtId="172" formatCode="0.0"/>
    <numFmt numFmtId="173" formatCode="&quot;&quot;###,##0.00"/>
  </numFmts>
  <fonts count="75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 CYR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 Cyr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i/>
      <sz val="9"/>
      <color indexed="8"/>
      <name val="Times New Roman"/>
      <family val="1"/>
      <charset val="204"/>
    </font>
    <font>
      <b/>
      <i/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8"/>
      <name val="Arial"/>
      <family val="2"/>
      <charset val="204"/>
    </font>
    <font>
      <i/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b/>
      <i/>
      <sz val="11"/>
      <color indexed="8"/>
      <name val="Times New Roman"/>
      <family val="1"/>
      <charset val="204"/>
    </font>
    <font>
      <i/>
      <sz val="11"/>
      <name val="Arial"/>
      <family val="2"/>
      <charset val="204"/>
    </font>
    <font>
      <b/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8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7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5" fillId="0" borderId="0"/>
    <xf numFmtId="0" fontId="63" fillId="0" borderId="0"/>
    <xf numFmtId="0" fontId="50" fillId="0" borderId="0"/>
    <xf numFmtId="0" fontId="6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90">
    <xf numFmtId="0" fontId="0" fillId="0" borderId="0" xfId="0"/>
    <xf numFmtId="0" fontId="4" fillId="0" borderId="0" xfId="41" applyFont="1" applyFill="1"/>
    <xf numFmtId="0" fontId="8" fillId="0" borderId="0" xfId="0" applyFont="1" applyFill="1" applyAlignment="1">
      <alignment horizontal="right"/>
    </xf>
    <xf numFmtId="0" fontId="3" fillId="0" borderId="10" xfId="45" applyFont="1" applyFill="1" applyBorder="1" applyAlignment="1">
      <alignment horizontal="center" vertical="center" wrapText="1"/>
    </xf>
    <xf numFmtId="0" fontId="4" fillId="0" borderId="0" xfId="45" applyFont="1" applyFill="1"/>
    <xf numFmtId="0" fontId="3" fillId="0" borderId="0" xfId="45" applyFont="1" applyFill="1"/>
    <xf numFmtId="0" fontId="4" fillId="0" borderId="0" xfId="45" applyFont="1" applyFill="1" applyAlignment="1">
      <alignment horizontal="right"/>
    </xf>
    <xf numFmtId="0" fontId="4" fillId="0" borderId="10" xfId="45" applyFont="1" applyFill="1" applyBorder="1" applyAlignment="1">
      <alignment horizontal="center" vertical="top" wrapText="1"/>
    </xf>
    <xf numFmtId="0" fontId="4" fillId="0" borderId="11" xfId="45" applyFont="1" applyFill="1" applyBorder="1" applyAlignment="1">
      <alignment horizontal="center"/>
    </xf>
    <xf numFmtId="0" fontId="4" fillId="0" borderId="10" xfId="45" applyFont="1" applyFill="1" applyBorder="1" applyAlignment="1">
      <alignment horizontal="center"/>
    </xf>
    <xf numFmtId="0" fontId="10" fillId="0" borderId="0" xfId="45" applyFont="1" applyFill="1"/>
    <xf numFmtId="0" fontId="11" fillId="0" borderId="0" xfId="45" applyFont="1" applyFill="1" applyBorder="1" applyAlignment="1">
      <alignment horizontal="center" vertical="top" wrapText="1"/>
    </xf>
    <xf numFmtId="0" fontId="3" fillId="0" borderId="0" xfId="45" applyFont="1" applyFill="1" applyAlignment="1">
      <alignment vertical="top" wrapText="1"/>
    </xf>
    <xf numFmtId="0" fontId="2" fillId="0" borderId="0" xfId="45" applyFont="1" applyFill="1" applyBorder="1" applyAlignment="1">
      <alignment horizontal="center" vertical="top" wrapText="1"/>
    </xf>
    <xf numFmtId="0" fontId="4" fillId="0" borderId="0" xfId="45" applyFont="1" applyFill="1" applyAlignment="1">
      <alignment vertical="top" wrapText="1"/>
    </xf>
    <xf numFmtId="0" fontId="12" fillId="0" borderId="0" xfId="45" applyFont="1" applyFill="1" applyBorder="1" applyAlignment="1">
      <alignment vertical="top" wrapText="1"/>
    </xf>
    <xf numFmtId="3" fontId="11" fillId="0" borderId="0" xfId="45" applyNumberFormat="1" applyFont="1" applyFill="1" applyBorder="1" applyAlignment="1">
      <alignment horizontal="center" vertical="top" wrapText="1"/>
    </xf>
    <xf numFmtId="0" fontId="6" fillId="0" borderId="0" xfId="45" applyFont="1" applyFill="1" applyBorder="1" applyAlignment="1">
      <alignment vertical="top" wrapText="1"/>
    </xf>
    <xf numFmtId="0" fontId="6" fillId="0" borderId="0" xfId="45" applyFont="1" applyFill="1" applyBorder="1" applyAlignment="1">
      <alignment horizontal="justify" vertical="top" wrapText="1"/>
    </xf>
    <xf numFmtId="0" fontId="4" fillId="0" borderId="0" xfId="40" applyFont="1" applyFill="1" applyBorder="1" applyAlignment="1">
      <alignment vertical="top" wrapText="1"/>
    </xf>
    <xf numFmtId="0" fontId="16" fillId="0" borderId="0" xfId="40" applyFont="1" applyFill="1" applyBorder="1" applyAlignment="1">
      <alignment vertical="top" wrapText="1"/>
    </xf>
    <xf numFmtId="0" fontId="3" fillId="0" borderId="0" xfId="45" applyFont="1" applyFill="1" applyBorder="1" applyAlignment="1">
      <alignment horizontal="center" vertical="top" wrapText="1"/>
    </xf>
    <xf numFmtId="0" fontId="4" fillId="0" borderId="0" xfId="45" applyFont="1" applyFill="1" applyAlignment="1">
      <alignment horizontal="justify"/>
    </xf>
    <xf numFmtId="0" fontId="5" fillId="0" borderId="0" xfId="44"/>
    <xf numFmtId="0" fontId="7" fillId="0" borderId="0" xfId="44" applyFont="1" applyAlignment="1">
      <alignment horizontal="right"/>
    </xf>
    <xf numFmtId="0" fontId="3" fillId="0" borderId="12" xfId="45" applyFont="1" applyFill="1" applyBorder="1" applyAlignment="1">
      <alignment horizontal="center" vertical="center" wrapText="1"/>
    </xf>
    <xf numFmtId="0" fontId="20" fillId="0" borderId="13" xfId="44" applyFont="1" applyBorder="1" applyAlignment="1">
      <alignment horizontal="left" vertical="center" wrapText="1"/>
    </xf>
    <xf numFmtId="0" fontId="4" fillId="0" borderId="14" xfId="44" applyFont="1" applyBorder="1" applyAlignment="1">
      <alignment horizontal="center" vertical="center"/>
    </xf>
    <xf numFmtId="0" fontId="8" fillId="0" borderId="13" xfId="44" applyFont="1" applyFill="1" applyBorder="1" applyAlignment="1">
      <alignment vertical="center" wrapText="1"/>
    </xf>
    <xf numFmtId="0" fontId="22" fillId="0" borderId="0" xfId="44" applyFont="1"/>
    <xf numFmtId="0" fontId="8" fillId="0" borderId="13" xfId="44" applyFont="1" applyBorder="1" applyAlignment="1">
      <alignment horizontal="justify"/>
    </xf>
    <xf numFmtId="49" fontId="9" fillId="0" borderId="15" xfId="44" applyNumberFormat="1" applyFont="1" applyBorder="1" applyAlignment="1">
      <alignment horizontal="center" vertical="top"/>
    </xf>
    <xf numFmtId="0" fontId="19" fillId="0" borderId="16" xfId="44" applyFont="1" applyBorder="1" applyAlignment="1">
      <alignment horizontal="center" vertical="top" wrapText="1"/>
    </xf>
    <xf numFmtId="0" fontId="23" fillId="0" borderId="0" xfId="44" applyFont="1" applyBorder="1" applyAlignment="1">
      <alignment vertical="top"/>
    </xf>
    <xf numFmtId="0" fontId="23" fillId="0" borderId="0" xfId="44" applyFont="1" applyBorder="1" applyAlignment="1">
      <alignment horizontal="justify" vertical="top" wrapText="1"/>
    </xf>
    <xf numFmtId="0" fontId="5" fillId="0" borderId="0" xfId="44" applyBorder="1"/>
    <xf numFmtId="0" fontId="5" fillId="0" borderId="0" xfId="44" applyFont="1" applyBorder="1" applyAlignment="1">
      <alignment horizontal="right"/>
    </xf>
    <xf numFmtId="0" fontId="5" fillId="0" borderId="0" xfId="44" applyFont="1" applyAlignment="1">
      <alignment horizontal="right"/>
    </xf>
    <xf numFmtId="0" fontId="4" fillId="0" borderId="14" xfId="44" applyFont="1" applyFill="1" applyBorder="1" applyAlignment="1">
      <alignment horizontal="center" vertical="center"/>
    </xf>
    <xf numFmtId="0" fontId="21" fillId="0" borderId="13" xfId="44" applyFont="1" applyBorder="1" applyAlignment="1">
      <alignment horizontal="left" vertical="center" wrapText="1"/>
    </xf>
    <xf numFmtId="0" fontId="18" fillId="0" borderId="0" xfId="44" applyFont="1" applyAlignment="1">
      <alignment horizontal="center" wrapText="1"/>
    </xf>
    <xf numFmtId="166" fontId="4" fillId="0" borderId="17" xfId="44" applyNumberFormat="1" applyFont="1" applyFill="1" applyBorder="1" applyAlignment="1">
      <alignment horizontal="center" vertical="center"/>
    </xf>
    <xf numFmtId="166" fontId="3" fillId="0" borderId="17" xfId="44" applyNumberFormat="1" applyFont="1" applyBorder="1" applyAlignment="1">
      <alignment horizontal="center" vertical="center"/>
    </xf>
    <xf numFmtId="166" fontId="4" fillId="0" borderId="17" xfId="44" applyNumberFormat="1" applyFont="1" applyBorder="1" applyAlignment="1">
      <alignment horizontal="center" vertical="center"/>
    </xf>
    <xf numFmtId="166" fontId="7" fillId="0" borderId="17" xfId="44" applyNumberFormat="1" applyFont="1" applyBorder="1" applyAlignment="1">
      <alignment horizontal="center" vertical="center"/>
    </xf>
    <xf numFmtId="166" fontId="42" fillId="0" borderId="18" xfId="44" applyNumberFormat="1" applyFont="1" applyBorder="1" applyAlignment="1">
      <alignment horizontal="center" vertical="center"/>
    </xf>
    <xf numFmtId="166" fontId="5" fillId="0" borderId="0" xfId="44" applyNumberFormat="1"/>
    <xf numFmtId="167" fontId="5" fillId="0" borderId="0" xfId="44" applyNumberFormat="1"/>
    <xf numFmtId="166" fontId="5" fillId="0" borderId="0" xfId="44" applyNumberFormat="1" applyFont="1" applyAlignment="1">
      <alignment horizontal="right"/>
    </xf>
    <xf numFmtId="0" fontId="4" fillId="0" borderId="0" xfId="45" applyFont="1" applyFill="1" applyBorder="1" applyAlignment="1">
      <alignment horizontal="justify" wrapText="1"/>
    </xf>
    <xf numFmtId="171" fontId="4" fillId="0" borderId="0" xfId="45" applyNumberFormat="1" applyFont="1" applyFill="1" applyAlignment="1">
      <alignment horizontal="right"/>
    </xf>
    <xf numFmtId="165" fontId="4" fillId="0" borderId="0" xfId="45" applyNumberFormat="1" applyFont="1" applyFill="1"/>
    <xf numFmtId="0" fontId="65" fillId="0" borderId="0" xfId="36" applyFont="1"/>
    <xf numFmtId="0" fontId="65" fillId="0" borderId="0" xfId="36" applyFont="1" applyAlignment="1">
      <alignment wrapText="1" shrinkToFit="1"/>
    </xf>
    <xf numFmtId="0" fontId="65" fillId="0" borderId="0" xfId="36" applyFont="1" applyFill="1"/>
    <xf numFmtId="0" fontId="12" fillId="0" borderId="19" xfId="36" applyNumberFormat="1" applyFont="1" applyFill="1" applyBorder="1" applyAlignment="1">
      <alignment horizontal="right" vertical="center" wrapText="1"/>
    </xf>
    <xf numFmtId="0" fontId="47" fillId="0" borderId="0" xfId="36" applyNumberFormat="1" applyFont="1" applyFill="1" applyBorder="1" applyAlignment="1">
      <alignment horizontal="left" vertical="center" wrapText="1" shrinkToFit="1"/>
    </xf>
    <xf numFmtId="166" fontId="47" fillId="0" borderId="0" xfId="36" applyNumberFormat="1" applyFont="1" applyFill="1" applyBorder="1" applyAlignment="1">
      <alignment horizontal="right" vertical="center" wrapText="1"/>
    </xf>
    <xf numFmtId="0" fontId="66" fillId="0" borderId="0" xfId="36" applyFont="1" applyFill="1"/>
    <xf numFmtId="166" fontId="12" fillId="0" borderId="0" xfId="36" applyNumberFormat="1" applyFont="1" applyFill="1" applyBorder="1" applyAlignment="1">
      <alignment horizontal="right" vertical="center" wrapText="1"/>
    </xf>
    <xf numFmtId="0" fontId="12" fillId="0" borderId="0" xfId="36" applyNumberFormat="1" applyFont="1" applyFill="1" applyBorder="1" applyAlignment="1">
      <alignment horizontal="left" vertical="center" wrapText="1" shrinkToFit="1"/>
    </xf>
    <xf numFmtId="0" fontId="12" fillId="0" borderId="0" xfId="36" applyNumberFormat="1" applyFont="1" applyFill="1" applyBorder="1" applyAlignment="1">
      <alignment horizontal="center" vertical="center" wrapText="1"/>
    </xf>
    <xf numFmtId="0" fontId="4" fillId="0" borderId="0" xfId="36" applyFont="1" applyFill="1" applyAlignment="1">
      <alignment horizontal="center"/>
    </xf>
    <xf numFmtId="0" fontId="4" fillId="0" borderId="0" xfId="36" applyFont="1" applyFill="1" applyAlignment="1"/>
    <xf numFmtId="170" fontId="3" fillId="0" borderId="0" xfId="55" applyNumberFormat="1" applyFont="1" applyFill="1" applyBorder="1" applyAlignment="1">
      <alignment horizontal="center" vertical="center" wrapText="1"/>
    </xf>
    <xf numFmtId="170" fontId="4" fillId="0" borderId="0" xfId="55" applyNumberFormat="1" applyFont="1" applyFill="1" applyBorder="1" applyAlignment="1">
      <alignment horizontal="center" vertical="center" wrapText="1"/>
    </xf>
    <xf numFmtId="170" fontId="12" fillId="0" borderId="0" xfId="55" applyNumberFormat="1" applyFont="1" applyFill="1" applyBorder="1" applyAlignment="1">
      <alignment horizontal="center" vertical="center" wrapText="1"/>
    </xf>
    <xf numFmtId="170" fontId="6" fillId="0" borderId="0" xfId="55" applyNumberFormat="1" applyFont="1" applyFill="1" applyBorder="1" applyAlignment="1">
      <alignment horizontal="center" vertical="center" wrapText="1"/>
    </xf>
    <xf numFmtId="0" fontId="13" fillId="0" borderId="0" xfId="36" applyFont="1" applyFill="1" applyAlignment="1">
      <alignment horizontal="center" vertical="top" wrapText="1"/>
    </xf>
    <xf numFmtId="0" fontId="12" fillId="0" borderId="0" xfId="36" applyFont="1" applyFill="1" applyAlignment="1">
      <alignment vertical="top" wrapText="1"/>
    </xf>
    <xf numFmtId="0" fontId="6" fillId="0" borderId="0" xfId="36" applyFont="1" applyFill="1" applyAlignment="1">
      <alignment horizontal="justify" vertical="top" wrapText="1"/>
    </xf>
    <xf numFmtId="165" fontId="3" fillId="0" borderId="0" xfId="36" applyNumberFormat="1" applyFont="1" applyFill="1" applyAlignment="1">
      <alignment horizontal="right" vertical="center"/>
    </xf>
    <xf numFmtId="0" fontId="3" fillId="0" borderId="0" xfId="36" applyFont="1" applyFill="1"/>
    <xf numFmtId="165" fontId="4" fillId="0" borderId="0" xfId="36" applyNumberFormat="1" applyFont="1" applyFill="1" applyAlignment="1">
      <alignment horizontal="right" vertical="center"/>
    </xf>
    <xf numFmtId="165" fontId="4" fillId="0" borderId="0" xfId="36" applyNumberFormat="1" applyFont="1" applyFill="1"/>
    <xf numFmtId="0" fontId="4" fillId="0" borderId="0" xfId="36" applyFont="1" applyFill="1"/>
    <xf numFmtId="0" fontId="15" fillId="0" borderId="0" xfId="36" applyFont="1" applyFill="1" applyAlignment="1">
      <alignment vertical="top" wrapText="1"/>
    </xf>
    <xf numFmtId="165" fontId="16" fillId="0" borderId="0" xfId="36" applyNumberFormat="1" applyFont="1" applyFill="1" applyAlignment="1">
      <alignment horizontal="right" vertical="center"/>
    </xf>
    <xf numFmtId="0" fontId="16" fillId="0" borderId="0" xfId="36" applyFont="1" applyFill="1"/>
    <xf numFmtId="0" fontId="24" fillId="0" borderId="0" xfId="36" applyFont="1" applyAlignment="1">
      <alignment horizontal="center" vertical="top" wrapText="1"/>
    </xf>
    <xf numFmtId="0" fontId="24" fillId="0" borderId="0" xfId="36" applyFont="1" applyAlignment="1">
      <alignment horizontal="justify" vertical="top" wrapText="1"/>
    </xf>
    <xf numFmtId="0" fontId="12" fillId="0" borderId="0" xfId="36" applyFont="1" applyFill="1" applyAlignment="1">
      <alignment vertical="center" wrapText="1"/>
    </xf>
    <xf numFmtId="0" fontId="15" fillId="0" borderId="0" xfId="36" applyFont="1" applyFill="1" applyAlignment="1">
      <alignment vertical="center" wrapText="1"/>
    </xf>
    <xf numFmtId="0" fontId="24" fillId="0" borderId="0" xfId="36" applyFont="1" applyAlignment="1">
      <alignment horizontal="justify" vertical="top"/>
    </xf>
    <xf numFmtId="0" fontId="4" fillId="0" borderId="0" xfId="36" applyFont="1" applyAlignment="1">
      <alignment vertical="top" wrapText="1"/>
    </xf>
    <xf numFmtId="0" fontId="24" fillId="0" borderId="0" xfId="36" applyFont="1"/>
    <xf numFmtId="0" fontId="46" fillId="0" borderId="0" xfId="36" applyFont="1"/>
    <xf numFmtId="171" fontId="3" fillId="0" borderId="0" xfId="55" applyNumberFormat="1" applyFont="1" applyFill="1" applyBorder="1" applyAlignment="1">
      <alignment horizontal="center" vertical="center" wrapText="1"/>
    </xf>
    <xf numFmtId="0" fontId="12" fillId="0" borderId="12" xfId="36" applyNumberFormat="1" applyFont="1" applyFill="1" applyBorder="1" applyAlignment="1">
      <alignment horizontal="center" vertical="center" wrapText="1" shrinkToFit="1"/>
    </xf>
    <xf numFmtId="0" fontId="12" fillId="0" borderId="12" xfId="36" applyNumberFormat="1" applyFont="1" applyFill="1" applyBorder="1" applyAlignment="1">
      <alignment horizontal="center" vertical="center" wrapText="1"/>
    </xf>
    <xf numFmtId="166" fontId="12" fillId="24" borderId="0" xfId="0" applyNumberFormat="1" applyFont="1" applyFill="1" applyBorder="1" applyAlignment="1">
      <alignment horizontal="left" vertical="center" wrapText="1"/>
    </xf>
    <xf numFmtId="0" fontId="15" fillId="24" borderId="0" xfId="36" applyNumberFormat="1" applyFont="1" applyFill="1" applyBorder="1" applyAlignment="1">
      <alignment horizontal="center" vertical="center" wrapText="1"/>
    </xf>
    <xf numFmtId="166" fontId="12" fillId="24" borderId="0" xfId="0" applyNumberFormat="1" applyFont="1" applyFill="1" applyBorder="1" applyAlignment="1">
      <alignment horizontal="right" vertical="center" wrapText="1"/>
    </xf>
    <xf numFmtId="166" fontId="4" fillId="24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top" wrapText="1"/>
    </xf>
    <xf numFmtId="0" fontId="4" fillId="0" borderId="0" xfId="0" applyFont="1" applyAlignment="1">
      <alignment wrapText="1"/>
    </xf>
    <xf numFmtId="0" fontId="21" fillId="0" borderId="13" xfId="44" applyFont="1" applyBorder="1" applyAlignment="1">
      <alignment vertical="top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Fill="1" applyAlignment="1"/>
    <xf numFmtId="0" fontId="11" fillId="0" borderId="0" xfId="43" applyFont="1" applyFill="1" applyAlignment="1">
      <alignment horizontal="center" vertical="center" wrapText="1"/>
    </xf>
    <xf numFmtId="0" fontId="11" fillId="0" borderId="0" xfId="43" applyFont="1" applyFill="1" applyAlignment="1">
      <alignment wrapText="1"/>
    </xf>
    <xf numFmtId="0" fontId="2" fillId="0" borderId="12" xfId="43" applyFont="1" applyFill="1" applyBorder="1" applyAlignment="1">
      <alignment horizontal="center" vertical="center" wrapText="1"/>
    </xf>
    <xf numFmtId="164" fontId="2" fillId="0" borderId="12" xfId="5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43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/>
    <xf numFmtId="0" fontId="11" fillId="0" borderId="12" xfId="0" applyFont="1" applyFill="1" applyBorder="1" applyAlignment="1">
      <alignment horizontal="center" vertical="center"/>
    </xf>
    <xf numFmtId="0" fontId="2" fillId="0" borderId="12" xfId="43" applyFont="1" applyFill="1" applyBorder="1" applyAlignment="1">
      <alignment horizontal="center" vertical="top" wrapText="1"/>
    </xf>
    <xf numFmtId="0" fontId="11" fillId="0" borderId="12" xfId="43" applyFont="1" applyFill="1" applyBorder="1" applyAlignment="1">
      <alignment vertical="top" wrapText="1"/>
    </xf>
    <xf numFmtId="0" fontId="11" fillId="0" borderId="12" xfId="43" applyFont="1" applyFill="1" applyBorder="1" applyAlignment="1">
      <alignment horizontal="center" vertical="top" wrapText="1"/>
    </xf>
    <xf numFmtId="166" fontId="11" fillId="0" borderId="12" xfId="43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/>
    <xf numFmtId="0" fontId="11" fillId="0" borderId="12" xfId="43" applyFont="1" applyFill="1" applyBorder="1" applyAlignment="1">
      <alignment horizontal="right" vertical="top" wrapText="1"/>
    </xf>
    <xf numFmtId="0" fontId="13" fillId="0" borderId="12" xfId="0" applyFont="1" applyFill="1" applyBorder="1" applyAlignment="1">
      <alignment vertical="center" wrapText="1"/>
    </xf>
    <xf numFmtId="169" fontId="2" fillId="0" borderId="12" xfId="51" applyNumberFormat="1" applyFont="1" applyFill="1" applyBorder="1" applyAlignment="1">
      <alignment vertical="center"/>
    </xf>
    <xf numFmtId="0" fontId="2" fillId="0" borderId="12" xfId="43" applyFont="1" applyFill="1" applyBorder="1" applyAlignment="1">
      <alignment vertical="top" wrapText="1"/>
    </xf>
    <xf numFmtId="0" fontId="2" fillId="0" borderId="12" xfId="42" applyFont="1" applyFill="1" applyBorder="1" applyAlignment="1">
      <alignment vertical="center" wrapText="1"/>
    </xf>
    <xf numFmtId="169" fontId="2" fillId="0" borderId="12" xfId="51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9" fontId="11" fillId="0" borderId="12" xfId="43" applyNumberFormat="1" applyFont="1" applyFill="1" applyBorder="1" applyAlignment="1">
      <alignment horizontal="center" vertical="center" wrapText="1"/>
    </xf>
    <xf numFmtId="49" fontId="11" fillId="0" borderId="12" xfId="43" applyNumberFormat="1" applyFont="1" applyFill="1" applyBorder="1" applyAlignment="1">
      <alignment vertical="center" wrapText="1"/>
    </xf>
    <xf numFmtId="0" fontId="11" fillId="0" borderId="12" xfId="42" applyFont="1" applyFill="1" applyBorder="1" applyAlignment="1">
      <alignment vertical="center" wrapText="1"/>
    </xf>
    <xf numFmtId="169" fontId="11" fillId="0" borderId="12" xfId="51" applyNumberFormat="1" applyFont="1" applyFill="1" applyBorder="1" applyAlignment="1">
      <alignment vertical="center"/>
    </xf>
    <xf numFmtId="0" fontId="4" fillId="0" borderId="0" xfId="45" applyFont="1" applyFill="1" applyAlignment="1">
      <alignment horizontal="left" wrapText="1"/>
    </xf>
    <xf numFmtId="0" fontId="4" fillId="0" borderId="20" xfId="45" applyFont="1" applyFill="1" applyBorder="1" applyAlignment="1">
      <alignment horizontal="center"/>
    </xf>
    <xf numFmtId="0" fontId="4" fillId="0" borderId="21" xfId="45" applyFont="1" applyFill="1" applyBorder="1" applyAlignment="1">
      <alignment horizontal="center"/>
    </xf>
    <xf numFmtId="0" fontId="24" fillId="0" borderId="0" xfId="36" applyFont="1" applyFill="1" applyAlignment="1">
      <alignment horizontal="center" vertical="top"/>
    </xf>
    <xf numFmtId="0" fontId="24" fillId="0" borderId="0" xfId="36" applyFont="1" applyFill="1"/>
    <xf numFmtId="2" fontId="24" fillId="0" borderId="0" xfId="36" applyNumberFormat="1" applyFont="1" applyFill="1"/>
    <xf numFmtId="0" fontId="2" fillId="0" borderId="0" xfId="45" applyFont="1" applyFill="1" applyBorder="1" applyAlignment="1">
      <alignment horizontal="center" vertical="center" wrapText="1"/>
    </xf>
    <xf numFmtId="0" fontId="14" fillId="0" borderId="0" xfId="45" applyFont="1" applyFill="1" applyBorder="1" applyAlignment="1">
      <alignment horizontal="center" vertical="center" wrapText="1"/>
    </xf>
    <xf numFmtId="0" fontId="11" fillId="0" borderId="0" xfId="45" applyFont="1" applyFill="1" applyBorder="1" applyAlignment="1">
      <alignment horizontal="center" vertical="center" wrapText="1"/>
    </xf>
    <xf numFmtId="0" fontId="13" fillId="0" borderId="0" xfId="36" applyFont="1" applyFill="1" applyAlignment="1">
      <alignment horizontal="center" vertical="center" wrapText="1"/>
    </xf>
    <xf numFmtId="0" fontId="67" fillId="0" borderId="0" xfId="44" applyFont="1"/>
    <xf numFmtId="0" fontId="68" fillId="0" borderId="0" xfId="0" applyFont="1" applyFill="1" applyAlignment="1">
      <alignment horizontal="right"/>
    </xf>
    <xf numFmtId="0" fontId="68" fillId="0" borderId="0" xfId="0" applyFont="1" applyAlignment="1">
      <alignment horizontal="right"/>
    </xf>
    <xf numFmtId="171" fontId="4" fillId="0" borderId="0" xfId="55" applyNumberFormat="1" applyFont="1" applyFill="1" applyBorder="1" applyAlignment="1">
      <alignment horizontal="center" vertical="center" wrapText="1"/>
    </xf>
    <xf numFmtId="171" fontId="6" fillId="0" borderId="0" xfId="55" applyNumberFormat="1" applyFont="1" applyFill="1" applyBorder="1" applyAlignment="1">
      <alignment horizontal="center" vertical="center" wrapText="1"/>
    </xf>
    <xf numFmtId="171" fontId="12" fillId="0" borderId="0" xfId="55" applyNumberFormat="1" applyFont="1" applyFill="1" applyBorder="1" applyAlignment="1">
      <alignment horizontal="center" vertical="center" wrapText="1"/>
    </xf>
    <xf numFmtId="171" fontId="4" fillId="0" borderId="0" xfId="36" applyNumberFormat="1" applyFont="1" applyFill="1" applyAlignment="1">
      <alignment horizontal="right" vertical="center"/>
    </xf>
    <xf numFmtId="171" fontId="16" fillId="0" borderId="0" xfId="36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0" fontId="8" fillId="0" borderId="0" xfId="44" applyFont="1"/>
    <xf numFmtId="0" fontId="8" fillId="0" borderId="0" xfId="0" applyFont="1"/>
    <xf numFmtId="0" fontId="2" fillId="0" borderId="0" xfId="0" applyFont="1" applyFill="1" applyAlignment="1">
      <alignment horizontal="right"/>
    </xf>
    <xf numFmtId="0" fontId="18" fillId="0" borderId="0" xfId="0" applyFont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4" fillId="0" borderId="29" xfId="0" applyFont="1" applyBorder="1" applyAlignment="1"/>
    <xf numFmtId="166" fontId="4" fillId="0" borderId="26" xfId="0" applyNumberFormat="1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166" fontId="4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0" xfId="0" applyFont="1" applyBorder="1" applyAlignment="1"/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3" fillId="0" borderId="31" xfId="0" applyFont="1" applyBorder="1" applyAlignment="1"/>
    <xf numFmtId="166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48" fillId="24" borderId="0" xfId="0" applyNumberFormat="1" applyFont="1" applyFill="1" applyBorder="1" applyAlignment="1">
      <alignment horizontal="left" vertical="center" wrapText="1"/>
    </xf>
    <xf numFmtId="0" fontId="48" fillId="24" borderId="0" xfId="0" applyNumberFormat="1" applyFont="1" applyFill="1" applyBorder="1" applyAlignment="1">
      <alignment horizontal="center" vertical="center" wrapText="1"/>
    </xf>
    <xf numFmtId="166" fontId="48" fillId="24" borderId="0" xfId="0" applyNumberFormat="1" applyFont="1" applyFill="1" applyBorder="1" applyAlignment="1">
      <alignment horizontal="right" vertical="center" wrapText="1"/>
    </xf>
    <xf numFmtId="0" fontId="0" fillId="24" borderId="0" xfId="0" applyFill="1"/>
    <xf numFmtId="0" fontId="58" fillId="24" borderId="0" xfId="0" applyNumberFormat="1" applyFont="1" applyFill="1" applyBorder="1" applyAlignment="1">
      <alignment horizontal="right" vertical="center" wrapText="1" shrinkToFit="1"/>
    </xf>
    <xf numFmtId="0" fontId="68" fillId="24" borderId="0" xfId="0" applyFont="1" applyFill="1" applyAlignment="1">
      <alignment horizontal="right"/>
    </xf>
    <xf numFmtId="0" fontId="2" fillId="24" borderId="0" xfId="0" applyFont="1" applyFill="1" applyAlignment="1">
      <alignment horizontal="right"/>
    </xf>
    <xf numFmtId="166" fontId="53" fillId="24" borderId="0" xfId="0" applyNumberFormat="1" applyFont="1" applyFill="1" applyBorder="1" applyAlignment="1">
      <alignment horizontal="right" vertical="center" wrapText="1"/>
    </xf>
    <xf numFmtId="166" fontId="52" fillId="24" borderId="0" xfId="0" applyNumberFormat="1" applyFont="1" applyFill="1" applyBorder="1" applyAlignment="1">
      <alignment horizontal="right" vertical="center" wrapText="1"/>
    </xf>
    <xf numFmtId="166" fontId="51" fillId="24" borderId="0" xfId="0" applyNumberFormat="1" applyFont="1" applyFill="1" applyBorder="1" applyAlignment="1">
      <alignment horizontal="right" vertical="center" wrapText="1"/>
    </xf>
    <xf numFmtId="166" fontId="60" fillId="24" borderId="0" xfId="0" applyNumberFormat="1" applyFont="1" applyFill="1" applyBorder="1" applyAlignment="1">
      <alignment horizontal="right" vertical="center" wrapText="1"/>
    </xf>
    <xf numFmtId="166" fontId="47" fillId="24" borderId="0" xfId="0" applyNumberFormat="1" applyFont="1" applyFill="1" applyBorder="1" applyAlignment="1">
      <alignment horizontal="right" vertical="center" wrapText="1"/>
    </xf>
    <xf numFmtId="0" fontId="2" fillId="0" borderId="0" xfId="44" applyFont="1" applyAlignment="1">
      <alignment horizontal="right"/>
    </xf>
    <xf numFmtId="166" fontId="3" fillId="0" borderId="13" xfId="44" applyNumberFormat="1" applyFont="1" applyBorder="1" applyAlignment="1">
      <alignment horizontal="center" vertical="center"/>
    </xf>
    <xf numFmtId="166" fontId="4" fillId="0" borderId="13" xfId="44" applyNumberFormat="1" applyFont="1" applyBorder="1" applyAlignment="1">
      <alignment horizontal="center" vertical="center"/>
    </xf>
    <xf numFmtId="0" fontId="44" fillId="0" borderId="0" xfId="36" applyFont="1" applyFill="1" applyAlignment="1">
      <alignment horizontal="center" vertical="center" wrapText="1"/>
    </xf>
    <xf numFmtId="171" fontId="16" fillId="0" borderId="0" xfId="55" applyNumberFormat="1" applyFont="1" applyFill="1" applyBorder="1" applyAlignment="1">
      <alignment horizontal="center" vertical="center" wrapText="1"/>
    </xf>
    <xf numFmtId="166" fontId="62" fillId="24" borderId="0" xfId="0" applyNumberFormat="1" applyFont="1" applyFill="1" applyBorder="1" applyAlignment="1">
      <alignment horizontal="right" vertical="center" wrapText="1"/>
    </xf>
    <xf numFmtId="166" fontId="8" fillId="0" borderId="26" xfId="0" applyNumberFormat="1" applyFont="1" applyBorder="1" applyAlignment="1">
      <alignment horizontal="center"/>
    </xf>
    <xf numFmtId="166" fontId="8" fillId="0" borderId="13" xfId="0" applyNumberFormat="1" applyFont="1" applyBorder="1" applyAlignment="1">
      <alignment horizontal="center"/>
    </xf>
    <xf numFmtId="166" fontId="18" fillId="0" borderId="16" xfId="0" applyNumberFormat="1" applyFont="1" applyBorder="1" applyAlignment="1">
      <alignment horizontal="center"/>
    </xf>
    <xf numFmtId="0" fontId="68" fillId="0" borderId="0" xfId="0" applyFont="1" applyFill="1" applyAlignment="1">
      <alignment horizontal="right"/>
    </xf>
    <xf numFmtId="0" fontId="0" fillId="0" borderId="0" xfId="0" applyBorder="1"/>
    <xf numFmtId="173" fontId="12" fillId="0" borderId="17" xfId="0" applyNumberFormat="1" applyFont="1" applyBorder="1" applyAlignment="1">
      <alignment horizontal="center" wrapText="1"/>
    </xf>
    <xf numFmtId="173" fontId="12" fillId="0" borderId="17" xfId="0" applyNumberFormat="1" applyFont="1" applyBorder="1" applyAlignment="1">
      <alignment horizontal="right" wrapText="1"/>
    </xf>
    <xf numFmtId="173" fontId="12" fillId="0" borderId="13" xfId="0" applyNumberFormat="1" applyFont="1" applyBorder="1" applyAlignment="1">
      <alignment horizontal="left" wrapText="1"/>
    </xf>
    <xf numFmtId="173" fontId="12" fillId="0" borderId="16" xfId="0" applyNumberFormat="1" applyFont="1" applyBorder="1" applyAlignment="1">
      <alignment horizontal="left" wrapText="1"/>
    </xf>
    <xf numFmtId="0" fontId="4" fillId="0" borderId="0" xfId="0" applyFont="1"/>
    <xf numFmtId="49" fontId="12" fillId="0" borderId="17" xfId="0" applyNumberFormat="1" applyFont="1" applyBorder="1" applyAlignment="1">
      <alignment horizontal="center" wrapText="1"/>
    </xf>
    <xf numFmtId="49" fontId="12" fillId="0" borderId="17" xfId="0" applyNumberFormat="1" applyFont="1" applyBorder="1" applyAlignment="1">
      <alignment horizontal="right" wrapText="1"/>
    </xf>
    <xf numFmtId="49" fontId="12" fillId="0" borderId="18" xfId="0" applyNumberFormat="1" applyFont="1" applyBorder="1" applyAlignment="1">
      <alignment horizontal="center" wrapText="1"/>
    </xf>
    <xf numFmtId="172" fontId="3" fillId="0" borderId="0" xfId="0" applyNumberFormat="1" applyFont="1"/>
    <xf numFmtId="166" fontId="4" fillId="0" borderId="16" xfId="44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8" fillId="0" borderId="0" xfId="44" applyFont="1" applyAlignment="1">
      <alignment horizontal="center" wrapText="1"/>
    </xf>
    <xf numFmtId="0" fontId="68" fillId="0" borderId="0" xfId="0" applyFont="1" applyFill="1" applyAlignment="1">
      <alignment horizontal="right"/>
    </xf>
    <xf numFmtId="0" fontId="3" fillId="0" borderId="0" xfId="45" applyFont="1" applyFill="1" applyAlignment="1">
      <alignment horizontal="center" wrapText="1"/>
    </xf>
    <xf numFmtId="0" fontId="48" fillId="24" borderId="22" xfId="0" applyNumberFormat="1" applyFont="1" applyFill="1" applyBorder="1" applyAlignment="1">
      <alignment horizontal="center" vertical="center" wrapText="1"/>
    </xf>
    <xf numFmtId="0" fontId="48" fillId="24" borderId="23" xfId="0" applyNumberFormat="1" applyFont="1" applyFill="1" applyBorder="1" applyAlignment="1">
      <alignment horizontal="center" vertical="center" wrapText="1"/>
    </xf>
    <xf numFmtId="0" fontId="51" fillId="24" borderId="2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7" fillId="0" borderId="0" xfId="36" applyNumberFormat="1" applyFont="1" applyFill="1" applyBorder="1" applyAlignment="1">
      <alignment horizontal="center" vertical="center" wrapText="1"/>
    </xf>
    <xf numFmtId="0" fontId="12" fillId="0" borderId="0" xfId="36" applyNumberFormat="1" applyFont="1" applyFill="1" applyBorder="1" applyAlignment="1">
      <alignment horizontal="right" vertical="center" wrapText="1"/>
    </xf>
    <xf numFmtId="0" fontId="18" fillId="0" borderId="0" xfId="43" applyFont="1" applyFill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18" fillId="0" borderId="0" xfId="0" applyFont="1" applyAlignment="1">
      <alignment horizontal="center"/>
    </xf>
    <xf numFmtId="0" fontId="69" fillId="24" borderId="0" xfId="0" applyFont="1" applyFill="1"/>
    <xf numFmtId="0" fontId="69" fillId="24" borderId="0" xfId="0" applyFont="1" applyFill="1" applyAlignment="1">
      <alignment horizontal="right"/>
    </xf>
    <xf numFmtId="0" fontId="58" fillId="24" borderId="0" xfId="0" applyNumberFormat="1" applyFont="1" applyFill="1" applyBorder="1" applyAlignment="1">
      <alignment horizontal="right" vertical="center" wrapText="1" shrinkToFit="1"/>
    </xf>
    <xf numFmtId="0" fontId="44" fillId="24" borderId="0" xfId="0" applyNumberFormat="1" applyFont="1" applyFill="1" applyBorder="1" applyAlignment="1">
      <alignment horizontal="center" vertical="center" wrapText="1"/>
    </xf>
    <xf numFmtId="0" fontId="51" fillId="24" borderId="22" xfId="0" applyNumberFormat="1" applyFont="1" applyFill="1" applyBorder="1" applyAlignment="1">
      <alignment horizontal="center" vertical="center" wrapText="1"/>
    </xf>
    <xf numFmtId="0" fontId="70" fillId="24" borderId="0" xfId="0" applyNumberFormat="1" applyFont="1" applyFill="1" applyBorder="1" applyAlignment="1">
      <alignment horizontal="left" vertical="center" wrapText="1"/>
    </xf>
    <xf numFmtId="0" fontId="71" fillId="24" borderId="0" xfId="0" applyFont="1" applyFill="1"/>
    <xf numFmtId="166" fontId="70" fillId="24" borderId="0" xfId="0" applyNumberFormat="1" applyFont="1" applyFill="1" applyBorder="1" applyAlignment="1">
      <alignment horizontal="right" vertical="center" wrapText="1"/>
    </xf>
    <xf numFmtId="0" fontId="56" fillId="24" borderId="0" xfId="0" applyFont="1" applyFill="1"/>
    <xf numFmtId="166" fontId="56" fillId="24" borderId="0" xfId="0" applyNumberFormat="1" applyFont="1" applyFill="1"/>
    <xf numFmtId="0" fontId="52" fillId="24" borderId="0" xfId="0" applyNumberFormat="1" applyFont="1" applyFill="1" applyBorder="1" applyAlignment="1">
      <alignment horizontal="left" vertical="center" wrapText="1"/>
    </xf>
    <xf numFmtId="0" fontId="52" fillId="24" borderId="0" xfId="0" applyNumberFormat="1" applyFont="1" applyFill="1" applyBorder="1" applyAlignment="1">
      <alignment horizontal="center" vertical="center" wrapText="1"/>
    </xf>
    <xf numFmtId="49" fontId="52" fillId="24" borderId="0" xfId="0" applyNumberFormat="1" applyFont="1" applyFill="1" applyBorder="1" applyAlignment="1">
      <alignment horizontal="center" vertical="center" wrapText="1"/>
    </xf>
    <xf numFmtId="166" fontId="73" fillId="24" borderId="0" xfId="0" applyNumberFormat="1" applyFont="1" applyFill="1"/>
    <xf numFmtId="0" fontId="61" fillId="24" borderId="0" xfId="0" applyFont="1" applyFill="1"/>
    <xf numFmtId="166" fontId="74" fillId="24" borderId="0" xfId="0" applyNumberFormat="1" applyFont="1" applyFill="1"/>
    <xf numFmtId="0" fontId="57" fillId="24" borderId="0" xfId="0" applyFont="1" applyFill="1"/>
    <xf numFmtId="0" fontId="60" fillId="24" borderId="0" xfId="0" applyNumberFormat="1" applyFont="1" applyFill="1" applyBorder="1" applyAlignment="1">
      <alignment horizontal="left" vertical="center" wrapText="1"/>
    </xf>
    <xf numFmtId="172" fontId="52" fillId="24" borderId="0" xfId="0" applyNumberFormat="1" applyFont="1" applyFill="1" applyBorder="1" applyAlignment="1">
      <alignment horizontal="right" vertical="center" wrapText="1"/>
    </xf>
    <xf numFmtId="0" fontId="60" fillId="24" borderId="0" xfId="0" applyNumberFormat="1" applyFont="1" applyFill="1" applyBorder="1" applyAlignment="1">
      <alignment horizontal="center" vertical="center" wrapText="1"/>
    </xf>
    <xf numFmtId="49" fontId="60" fillId="24" borderId="0" xfId="0" applyNumberFormat="1" applyFont="1" applyFill="1" applyBorder="1" applyAlignment="1">
      <alignment horizontal="center" vertical="center" wrapText="1"/>
    </xf>
    <xf numFmtId="49" fontId="48" fillId="24" borderId="0" xfId="0" applyNumberFormat="1" applyFont="1" applyFill="1" applyBorder="1" applyAlignment="1">
      <alignment horizontal="center" vertical="center" wrapText="1"/>
    </xf>
    <xf numFmtId="0" fontId="62" fillId="24" borderId="0" xfId="0" applyNumberFormat="1" applyFont="1" applyFill="1" applyBorder="1" applyAlignment="1">
      <alignment horizontal="center" vertical="center" wrapText="1"/>
    </xf>
    <xf numFmtId="166" fontId="58" fillId="24" borderId="0" xfId="0" applyNumberFormat="1" applyFont="1" applyFill="1" applyBorder="1" applyAlignment="1">
      <alignment horizontal="right" vertical="center" wrapText="1"/>
    </xf>
    <xf numFmtId="3" fontId="48" fillId="24" borderId="0" xfId="0" applyNumberFormat="1" applyFont="1" applyFill="1" applyBorder="1" applyAlignment="1">
      <alignment horizontal="center" vertical="center" wrapText="1"/>
    </xf>
    <xf numFmtId="0" fontId="55" fillId="24" borderId="0" xfId="0" applyNumberFormat="1" applyFont="1" applyFill="1" applyBorder="1" applyAlignment="1">
      <alignment horizontal="left" vertical="center" wrapText="1"/>
    </xf>
    <xf numFmtId="0" fontId="55" fillId="24" borderId="0" xfId="0" applyNumberFormat="1" applyFont="1" applyFill="1" applyBorder="1" applyAlignment="1">
      <alignment horizontal="center" vertical="center" wrapText="1"/>
    </xf>
    <xf numFmtId="166" fontId="55" fillId="24" borderId="0" xfId="0" applyNumberFormat="1" applyFont="1" applyFill="1" applyBorder="1" applyAlignment="1">
      <alignment horizontal="right" vertical="center" wrapText="1"/>
    </xf>
    <xf numFmtId="0" fontId="45" fillId="24" borderId="0" xfId="0" applyFont="1" applyFill="1"/>
    <xf numFmtId="0" fontId="2" fillId="24" borderId="0" xfId="0" applyFont="1" applyFill="1" applyAlignment="1">
      <alignment horizontal="right"/>
    </xf>
    <xf numFmtId="0" fontId="13" fillId="24" borderId="0" xfId="0" applyNumberFormat="1" applyFont="1" applyFill="1" applyBorder="1" applyAlignment="1">
      <alignment horizontal="right" vertical="center" wrapText="1" shrinkToFit="1"/>
    </xf>
    <xf numFmtId="0" fontId="13" fillId="24" borderId="0" xfId="0" applyNumberFormat="1" applyFont="1" applyFill="1" applyBorder="1" applyAlignment="1">
      <alignment horizontal="right" vertical="center" wrapText="1" shrinkToFit="1"/>
    </xf>
    <xf numFmtId="0" fontId="51" fillId="24" borderId="0" xfId="0" applyNumberFormat="1" applyFont="1" applyFill="1" applyBorder="1" applyAlignment="1">
      <alignment vertical="center" wrapText="1" shrinkToFit="1"/>
    </xf>
    <xf numFmtId="0" fontId="48" fillId="24" borderId="0" xfId="0" applyNumberFormat="1" applyFont="1" applyFill="1" applyBorder="1" applyAlignment="1">
      <alignment vertical="top" wrapText="1" shrinkToFit="1"/>
    </xf>
    <xf numFmtId="0" fontId="13" fillId="24" borderId="0" xfId="0" applyNumberFormat="1" applyFont="1" applyFill="1" applyBorder="1" applyAlignment="1">
      <alignment horizontal="center" vertical="center" wrapText="1" shrinkToFit="1"/>
    </xf>
    <xf numFmtId="0" fontId="51" fillId="24" borderId="27" xfId="0" applyNumberFormat="1" applyFont="1" applyFill="1" applyBorder="1" applyAlignment="1">
      <alignment horizontal="center" vertical="center" wrapText="1"/>
    </xf>
    <xf numFmtId="0" fontId="48" fillId="24" borderId="26" xfId="0" applyNumberFormat="1" applyFont="1" applyFill="1" applyBorder="1" applyAlignment="1">
      <alignment horizontal="center" vertical="center" wrapText="1"/>
    </xf>
    <xf numFmtId="0" fontId="51" fillId="24" borderId="28" xfId="0" applyNumberFormat="1" applyFont="1" applyFill="1" applyBorder="1" applyAlignment="1">
      <alignment horizontal="center" vertical="center" wrapText="1"/>
    </xf>
    <xf numFmtId="0" fontId="48" fillId="24" borderId="16" xfId="0" applyNumberFormat="1" applyFont="1" applyFill="1" applyBorder="1" applyAlignment="1">
      <alignment horizontal="center" vertical="center" wrapText="1"/>
    </xf>
    <xf numFmtId="0" fontId="20" fillId="24" borderId="0" xfId="0" applyNumberFormat="1" applyFont="1" applyFill="1" applyBorder="1" applyAlignment="1">
      <alignment horizontal="left" vertical="center" wrapText="1"/>
    </xf>
    <xf numFmtId="0" fontId="54" fillId="24" borderId="0" xfId="0" applyFont="1" applyFill="1"/>
    <xf numFmtId="166" fontId="6" fillId="24" borderId="0" xfId="0" applyNumberFormat="1" applyFont="1" applyFill="1" applyBorder="1" applyAlignment="1">
      <alignment horizontal="right" vertical="center" wrapText="1"/>
    </xf>
    <xf numFmtId="0" fontId="6" fillId="24" borderId="0" xfId="0" applyNumberFormat="1" applyFont="1" applyFill="1" applyBorder="1" applyAlignment="1">
      <alignment horizontal="left" vertical="center" wrapText="1"/>
    </xf>
    <xf numFmtId="0" fontId="6" fillId="24" borderId="0" xfId="0" applyNumberFormat="1" applyFont="1" applyFill="1" applyBorder="1" applyAlignment="1">
      <alignment horizontal="center" vertical="center" wrapText="1"/>
    </xf>
    <xf numFmtId="166" fontId="44" fillId="24" borderId="0" xfId="0" applyNumberFormat="1" applyFont="1" applyFill="1" applyBorder="1" applyAlignment="1">
      <alignment horizontal="right" vertical="center" wrapText="1"/>
    </xf>
    <xf numFmtId="166" fontId="0" fillId="24" borderId="0" xfId="0" applyNumberFormat="1" applyFill="1"/>
    <xf numFmtId="166" fontId="52" fillId="24" borderId="0" xfId="0" applyNumberFormat="1" applyFont="1" applyFill="1" applyBorder="1" applyAlignment="1">
      <alignment vertical="center" wrapText="1"/>
    </xf>
    <xf numFmtId="166" fontId="74" fillId="24" borderId="0" xfId="0" applyNumberFormat="1" applyFont="1" applyFill="1" applyAlignment="1">
      <alignment horizontal="right" vertical="center"/>
    </xf>
    <xf numFmtId="166" fontId="72" fillId="24" borderId="0" xfId="0" applyNumberFormat="1" applyFont="1" applyFill="1" applyBorder="1" applyAlignment="1">
      <alignment horizontal="right" vertical="center" wrapText="1"/>
    </xf>
    <xf numFmtId="0" fontId="62" fillId="24" borderId="0" xfId="0" applyNumberFormat="1" applyFont="1" applyFill="1" applyBorder="1" applyAlignment="1">
      <alignment horizontal="left" vertical="center" wrapText="1"/>
    </xf>
    <xf numFmtId="49" fontId="62" fillId="24" borderId="0" xfId="0" applyNumberFormat="1" applyFont="1" applyFill="1" applyBorder="1" applyAlignment="1">
      <alignment horizontal="center" vertical="center" wrapText="1"/>
    </xf>
    <xf numFmtId="0" fontId="72" fillId="24" borderId="0" xfId="0" applyNumberFormat="1" applyFont="1" applyFill="1" applyBorder="1" applyAlignment="1">
      <alignment horizontal="center" vertical="center" wrapText="1"/>
    </xf>
    <xf numFmtId="0" fontId="3" fillId="24" borderId="0" xfId="0" applyNumberFormat="1" applyFont="1" applyFill="1" applyBorder="1" applyAlignment="1">
      <alignment horizontal="left" vertical="center" wrapText="1"/>
    </xf>
    <xf numFmtId="0" fontId="3" fillId="24" borderId="0" xfId="0" applyNumberFormat="1" applyFont="1" applyFill="1" applyBorder="1" applyAlignment="1">
      <alignment horizontal="center" vertical="center" wrapText="1"/>
    </xf>
    <xf numFmtId="0" fontId="59" fillId="24" borderId="0" xfId="0" applyNumberFormat="1" applyFont="1" applyFill="1" applyBorder="1" applyAlignment="1">
      <alignment horizontal="left" vertical="center" wrapText="1"/>
    </xf>
    <xf numFmtId="49" fontId="52" fillId="24" borderId="0" xfId="0" applyNumberFormat="1" applyFont="1" applyFill="1" applyBorder="1" applyAlignment="1">
      <alignment horizontal="center" wrapText="1"/>
    </xf>
    <xf numFmtId="49" fontId="48" fillId="24" borderId="0" xfId="0" applyNumberFormat="1" applyFont="1" applyFill="1" applyBorder="1" applyAlignment="1">
      <alignment horizontal="center" wrapText="1"/>
    </xf>
    <xf numFmtId="49" fontId="48" fillId="24" borderId="0" xfId="0" applyNumberFormat="1" applyFont="1" applyFill="1" applyBorder="1" applyAlignment="1">
      <alignment horizontal="center" vertical="top" wrapText="1"/>
    </xf>
    <xf numFmtId="0" fontId="12" fillId="24" borderId="0" xfId="0" applyNumberFormat="1" applyFont="1" applyFill="1" applyBorder="1" applyAlignment="1">
      <alignment horizontal="center" vertical="center" wrapText="1"/>
    </xf>
    <xf numFmtId="0" fontId="58" fillId="24" borderId="0" xfId="0" applyFont="1" applyFill="1" applyAlignment="1">
      <alignment wrapText="1" shrinkToFit="1"/>
    </xf>
    <xf numFmtId="0" fontId="2" fillId="24" borderId="0" xfId="0" applyFont="1" applyFill="1" applyAlignment="1"/>
    <xf numFmtId="0" fontId="13" fillId="24" borderId="0" xfId="0" applyNumberFormat="1" applyFont="1" applyFill="1" applyBorder="1" applyAlignment="1">
      <alignment vertical="center" wrapText="1" shrinkToFit="1"/>
    </xf>
    <xf numFmtId="0" fontId="58" fillId="24" borderId="0" xfId="0" applyNumberFormat="1" applyFont="1" applyFill="1" applyBorder="1" applyAlignment="1">
      <alignment vertical="center" wrapText="1" shrinkToFit="1"/>
    </xf>
    <xf numFmtId="0" fontId="13" fillId="24" borderId="0" xfId="0" applyNumberFormat="1" applyFont="1" applyFill="1" applyBorder="1" applyAlignment="1">
      <alignment vertical="center" wrapText="1"/>
    </xf>
    <xf numFmtId="0" fontId="58" fillId="24" borderId="0" xfId="0" applyFont="1" applyFill="1" applyAlignment="1">
      <alignment horizontal="center" wrapText="1" shrinkToFit="1"/>
    </xf>
    <xf numFmtId="0" fontId="58" fillId="24" borderId="0" xfId="0" applyFont="1" applyFill="1" applyAlignment="1">
      <alignment horizontal="right" wrapText="1" shrinkToFit="1"/>
    </xf>
    <xf numFmtId="0" fontId="49" fillId="24" borderId="0" xfId="0" applyFont="1" applyFill="1" applyAlignment="1">
      <alignment horizontal="center" wrapText="1" shrinkToFit="1"/>
    </xf>
    <xf numFmtId="0" fontId="49" fillId="24" borderId="0" xfId="0" applyNumberFormat="1" applyFont="1" applyFill="1" applyBorder="1" applyAlignment="1">
      <alignment horizontal="center" vertical="center" wrapText="1"/>
    </xf>
    <xf numFmtId="0" fontId="58" fillId="24" borderId="0" xfId="0" applyFont="1" applyFill="1"/>
    <xf numFmtId="0" fontId="58" fillId="24" borderId="24" xfId="0" applyNumberFormat="1" applyFont="1" applyFill="1" applyBorder="1" applyAlignment="1">
      <alignment horizontal="center" vertical="center" wrapText="1" shrinkToFit="1"/>
    </xf>
    <xf numFmtId="0" fontId="58" fillId="24" borderId="24" xfId="0" applyNumberFormat="1" applyFont="1" applyFill="1" applyBorder="1" applyAlignment="1">
      <alignment horizontal="center" vertical="center" wrapText="1"/>
    </xf>
    <xf numFmtId="0" fontId="13" fillId="24" borderId="25" xfId="0" applyNumberFormat="1" applyFont="1" applyFill="1" applyBorder="1" applyAlignment="1">
      <alignment horizontal="center" vertical="center" wrapText="1"/>
    </xf>
    <xf numFmtId="0" fontId="0" fillId="24" borderId="26" xfId="0" applyFill="1" applyBorder="1" applyAlignment="1">
      <alignment horizontal="center" vertical="center"/>
    </xf>
    <xf numFmtId="0" fontId="0" fillId="24" borderId="16" xfId="0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</cellXfs>
  <cellStyles count="5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3" xfId="38"/>
    <cellStyle name="Обычный 4" xfId="39"/>
    <cellStyle name="Обычный_Взаимные Москв 9мес2006" xfId="40"/>
    <cellStyle name="Обычный_Измененные приложения 2006 года к 3 чт." xfId="41"/>
    <cellStyle name="Обычный_Инвест 06 уточн" xfId="42"/>
    <cellStyle name="Обычный_Инвестиц.программа на 2005г. для Минфина по новой структк" xfId="43"/>
    <cellStyle name="Обычный_прил.финпом" xfId="44"/>
    <cellStyle name="Обычный_республиканский  2005 г" xfId="45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Финансовый" xfId="51" builtinId="3"/>
    <cellStyle name="Финансовый 2" xfId="52"/>
    <cellStyle name="Финансовый 3" xfId="53"/>
    <cellStyle name="Финансовый 4" xfId="54"/>
    <cellStyle name="Финансовый 5" xfId="55"/>
    <cellStyle name="Хороший" xfId="5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A10" sqref="A10"/>
    </sheetView>
  </sheetViews>
  <sheetFormatPr defaultColWidth="9.140625" defaultRowHeight="12.75"/>
  <cols>
    <col min="1" max="1" width="24.42578125" style="23" customWidth="1"/>
    <col min="2" max="2" width="53.5703125" style="23" customWidth="1"/>
    <col min="3" max="3" width="13.42578125" style="23" customWidth="1"/>
    <col min="4" max="16384" width="9.140625" style="23"/>
  </cols>
  <sheetData>
    <row r="1" spans="1:3" ht="15.75">
      <c r="C1" s="2" t="s">
        <v>83</v>
      </c>
    </row>
    <row r="2" spans="1:3" ht="15.75">
      <c r="C2" s="2" t="s">
        <v>319</v>
      </c>
    </row>
    <row r="3" spans="1:3" ht="15.75">
      <c r="C3" s="2" t="s">
        <v>233</v>
      </c>
    </row>
    <row r="4" spans="1:3" ht="15.75">
      <c r="C4" s="2" t="s">
        <v>124</v>
      </c>
    </row>
    <row r="5" spans="1:3" ht="17.25" customHeight="1"/>
    <row r="6" spans="1:3" ht="33.75" customHeight="1">
      <c r="A6" s="201" t="s">
        <v>179</v>
      </c>
      <c r="B6" s="201"/>
      <c r="C6" s="201"/>
    </row>
    <row r="7" spans="1:3" ht="15.75">
      <c r="A7" s="40"/>
      <c r="B7" s="40"/>
      <c r="C7" s="40"/>
    </row>
    <row r="8" spans="1:3" ht="16.5" customHeight="1">
      <c r="C8" s="24" t="s">
        <v>4</v>
      </c>
    </row>
    <row r="9" spans="1:3" ht="19.5" customHeight="1">
      <c r="A9" s="25" t="s">
        <v>21</v>
      </c>
      <c r="B9" s="25" t="s">
        <v>71</v>
      </c>
      <c r="C9" s="25" t="s">
        <v>22</v>
      </c>
    </row>
    <row r="10" spans="1:3" ht="35.25" customHeight="1">
      <c r="A10" s="38" t="s">
        <v>174</v>
      </c>
      <c r="B10" s="26" t="s">
        <v>23</v>
      </c>
      <c r="C10" s="42">
        <v>1311.3</v>
      </c>
    </row>
    <row r="11" spans="1:3" ht="51.75" customHeight="1">
      <c r="A11" s="38" t="s">
        <v>291</v>
      </c>
      <c r="B11" s="39" t="s">
        <v>290</v>
      </c>
      <c r="C11" s="43">
        <v>1411.3</v>
      </c>
    </row>
    <row r="12" spans="1:3" ht="45.75" customHeight="1">
      <c r="A12" s="27" t="s">
        <v>292</v>
      </c>
      <c r="B12" s="39" t="s">
        <v>175</v>
      </c>
      <c r="C12" s="43">
        <v>1411.3</v>
      </c>
    </row>
    <row r="13" spans="1:3" ht="45.75" customHeight="1">
      <c r="A13" s="27" t="s">
        <v>170</v>
      </c>
      <c r="B13" s="39" t="s">
        <v>175</v>
      </c>
      <c r="C13" s="43">
        <v>1411.3</v>
      </c>
    </row>
    <row r="14" spans="1:3" s="29" customFormat="1" ht="47.25">
      <c r="A14" s="27" t="s">
        <v>171</v>
      </c>
      <c r="B14" s="96" t="s">
        <v>176</v>
      </c>
      <c r="C14" s="43">
        <v>-100</v>
      </c>
    </row>
    <row r="15" spans="1:3" ht="36.75" customHeight="1">
      <c r="A15" s="27" t="s">
        <v>24</v>
      </c>
      <c r="B15" s="28" t="s">
        <v>25</v>
      </c>
      <c r="C15" s="41"/>
    </row>
    <row r="16" spans="1:3" ht="72.75" customHeight="1">
      <c r="A16" s="27" t="s">
        <v>172</v>
      </c>
      <c r="B16" s="28" t="s">
        <v>177</v>
      </c>
      <c r="C16" s="41">
        <v>150.19999999999999</v>
      </c>
    </row>
    <row r="17" spans="1:7" ht="77.25" customHeight="1">
      <c r="A17" s="27" t="s">
        <v>173</v>
      </c>
      <c r="B17" s="30" t="s">
        <v>178</v>
      </c>
      <c r="C17" s="44">
        <v>-150.19999999999999</v>
      </c>
    </row>
    <row r="18" spans="1:7" ht="15.75">
      <c r="A18" s="31"/>
      <c r="B18" s="32" t="s">
        <v>26</v>
      </c>
      <c r="C18" s="45">
        <v>1311.3</v>
      </c>
      <c r="G18" s="35"/>
    </row>
    <row r="19" spans="1:7">
      <c r="A19" s="33"/>
      <c r="B19" s="34"/>
      <c r="C19" s="46"/>
    </row>
    <row r="20" spans="1:7">
      <c r="A20" s="35"/>
      <c r="B20" s="35"/>
      <c r="C20" s="46"/>
    </row>
    <row r="21" spans="1:7">
      <c r="A21" s="35"/>
      <c r="B21" s="35"/>
      <c r="C21" s="47"/>
    </row>
    <row r="22" spans="1:7">
      <c r="A22" s="35"/>
      <c r="B22" s="36"/>
    </row>
    <row r="23" spans="1:7">
      <c r="A23" s="35"/>
      <c r="B23" s="35"/>
      <c r="C23" s="48"/>
    </row>
    <row r="24" spans="1:7">
      <c r="A24" s="35"/>
      <c r="B24" s="35"/>
      <c r="C24" s="48"/>
    </row>
    <row r="25" spans="1:7">
      <c r="A25" s="35"/>
      <c r="B25" s="35"/>
      <c r="C25" s="37"/>
    </row>
    <row r="26" spans="1:7">
      <c r="A26" s="35"/>
      <c r="B26" s="35"/>
    </row>
  </sheetData>
  <mergeCells count="1">
    <mergeCell ref="A6:C6"/>
  </mergeCells>
  <phoneticPr fontId="17" type="noConversion"/>
  <printOptions horizontalCentered="1"/>
  <pageMargins left="0.55118110236220474" right="0.19685039370078741" top="0.51181102362204722" bottom="0.27559055118110237" header="0.15748031496062992" footer="0.19685039370078741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activeCell="B13" sqref="B13"/>
    </sheetView>
  </sheetViews>
  <sheetFormatPr defaultRowHeight="12.75"/>
  <cols>
    <col min="1" max="1" width="24.140625" customWidth="1"/>
    <col min="2" max="2" width="37" customWidth="1"/>
    <col min="3" max="3" width="11.7109375" customWidth="1"/>
    <col min="4" max="4" width="12.28515625" customWidth="1"/>
    <col min="5" max="5" width="10.28515625" customWidth="1"/>
  </cols>
  <sheetData>
    <row r="1" spans="1:6">
      <c r="B1" s="212" t="s">
        <v>553</v>
      </c>
      <c r="C1" s="212"/>
      <c r="D1" s="212"/>
      <c r="E1" s="212"/>
    </row>
    <row r="2" spans="1:6">
      <c r="B2" s="207" t="s">
        <v>515</v>
      </c>
      <c r="C2" s="207"/>
      <c r="D2" s="207"/>
      <c r="E2" s="207"/>
    </row>
    <row r="3" spans="1:6">
      <c r="B3" s="207" t="s">
        <v>456</v>
      </c>
      <c r="C3" s="207"/>
      <c r="D3" s="207"/>
      <c r="E3" s="207"/>
    </row>
    <row r="4" spans="1:6">
      <c r="B4" s="207" t="s">
        <v>547</v>
      </c>
      <c r="C4" s="207"/>
      <c r="D4" s="207"/>
      <c r="E4" s="207"/>
    </row>
    <row r="5" spans="1:6">
      <c r="B5" s="207" t="s">
        <v>554</v>
      </c>
      <c r="C5" s="207"/>
      <c r="D5" s="207"/>
      <c r="E5" s="207"/>
    </row>
    <row r="6" spans="1:6">
      <c r="C6" s="207" t="s">
        <v>612</v>
      </c>
      <c r="D6" s="207"/>
      <c r="E6" s="207"/>
    </row>
    <row r="7" spans="1:6" ht="15.75">
      <c r="A7" s="201" t="s">
        <v>550</v>
      </c>
      <c r="B7" s="201"/>
      <c r="C7" s="201"/>
      <c r="D7" s="201"/>
      <c r="E7" s="201"/>
    </row>
    <row r="8" spans="1:6" ht="15.75">
      <c r="A8" s="201" t="s">
        <v>551</v>
      </c>
      <c r="B8" s="201"/>
      <c r="C8" s="201"/>
      <c r="D8" s="201"/>
      <c r="E8" s="201"/>
    </row>
    <row r="9" spans="1:6">
      <c r="A9" s="23"/>
      <c r="B9" s="23"/>
      <c r="C9" s="23"/>
      <c r="D9" s="23"/>
      <c r="E9" s="179" t="s">
        <v>552</v>
      </c>
    </row>
    <row r="10" spans="1:6" ht="14.25">
      <c r="A10" s="25" t="s">
        <v>21</v>
      </c>
      <c r="B10" s="25" t="s">
        <v>71</v>
      </c>
      <c r="C10" s="25" t="s">
        <v>398</v>
      </c>
      <c r="D10" s="151" t="s">
        <v>519</v>
      </c>
      <c r="E10" s="152" t="s">
        <v>511</v>
      </c>
    </row>
    <row r="11" spans="1:6" ht="30">
      <c r="A11" s="190" t="s">
        <v>607</v>
      </c>
      <c r="B11" s="192" t="s">
        <v>599</v>
      </c>
      <c r="C11" s="180">
        <v>2304.1999999999998</v>
      </c>
      <c r="D11" s="180">
        <v>-1725.3</v>
      </c>
      <c r="E11" s="180">
        <f>D11/C11%</f>
        <v>-74.87631282006771</v>
      </c>
      <c r="F11" s="189"/>
    </row>
    <row r="12" spans="1:6" ht="15">
      <c r="A12" s="191"/>
      <c r="B12" s="192" t="s">
        <v>600</v>
      </c>
      <c r="C12" s="180"/>
      <c r="D12" s="180"/>
      <c r="E12" s="180"/>
      <c r="F12" s="189"/>
    </row>
    <row r="13" spans="1:6" ht="30">
      <c r="A13" s="190" t="s">
        <v>607</v>
      </c>
      <c r="B13" s="192" t="s">
        <v>601</v>
      </c>
      <c r="C13" s="180"/>
      <c r="D13" s="180"/>
      <c r="E13" s="180"/>
      <c r="F13" s="189"/>
    </row>
    <row r="14" spans="1:6" ht="15">
      <c r="A14" s="191"/>
      <c r="B14" s="192" t="s">
        <v>602</v>
      </c>
      <c r="C14" s="180"/>
      <c r="D14" s="180"/>
      <c r="E14" s="180"/>
      <c r="F14" s="189"/>
    </row>
    <row r="15" spans="1:6" ht="15">
      <c r="A15" s="195" t="s">
        <v>587</v>
      </c>
      <c r="B15" s="192" t="s">
        <v>588</v>
      </c>
      <c r="C15" s="181">
        <v>2304.1999999999998</v>
      </c>
      <c r="D15" s="181">
        <v>-1725.3</v>
      </c>
      <c r="E15" s="181">
        <f t="shared" ref="E15:E26" si="0">D15/C15%</f>
        <v>-74.87631282006771</v>
      </c>
      <c r="F15" s="189"/>
    </row>
    <row r="16" spans="1:6" ht="30">
      <c r="A16" s="195" t="s">
        <v>589</v>
      </c>
      <c r="B16" s="192" t="s">
        <v>590</v>
      </c>
      <c r="C16" s="181">
        <v>2304.1999999999998</v>
      </c>
      <c r="D16" s="181">
        <v>-1725.3</v>
      </c>
      <c r="E16" s="181">
        <f t="shared" si="0"/>
        <v>-74.87631282006771</v>
      </c>
      <c r="F16" s="189"/>
    </row>
    <row r="17" spans="1:6" ht="15">
      <c r="A17" s="195" t="s">
        <v>591</v>
      </c>
      <c r="B17" s="192" t="s">
        <v>603</v>
      </c>
      <c r="C17" s="181">
        <v>-538033.80000000005</v>
      </c>
      <c r="D17" s="181">
        <v>-549474.9</v>
      </c>
      <c r="E17" s="181">
        <f t="shared" si="0"/>
        <v>102.12646491725984</v>
      </c>
      <c r="F17" s="189"/>
    </row>
    <row r="18" spans="1:6" ht="15">
      <c r="A18" s="196"/>
      <c r="B18" s="192" t="s">
        <v>600</v>
      </c>
      <c r="C18" s="181"/>
      <c r="D18" s="181"/>
      <c r="E18" s="181"/>
      <c r="F18" s="189"/>
    </row>
    <row r="19" spans="1:6" ht="30">
      <c r="A19" s="195" t="s">
        <v>608</v>
      </c>
      <c r="B19" s="192" t="s">
        <v>593</v>
      </c>
      <c r="C19" s="181">
        <v>-538033.80000000005</v>
      </c>
      <c r="D19" s="181">
        <v>-549474.9</v>
      </c>
      <c r="E19" s="181">
        <f t="shared" si="0"/>
        <v>102.12646491725984</v>
      </c>
      <c r="F19" s="189"/>
    </row>
    <row r="20" spans="1:6" ht="30">
      <c r="A20" s="195" t="s">
        <v>592</v>
      </c>
      <c r="B20" s="192" t="s">
        <v>604</v>
      </c>
      <c r="C20" s="181">
        <v>-538033.80000000005</v>
      </c>
      <c r="D20" s="181">
        <v>-549474.9</v>
      </c>
      <c r="E20" s="181">
        <f t="shared" si="0"/>
        <v>102.12646491725984</v>
      </c>
      <c r="F20" s="189"/>
    </row>
    <row r="21" spans="1:6" ht="45">
      <c r="A21" s="195" t="s">
        <v>594</v>
      </c>
      <c r="B21" s="192" t="s">
        <v>595</v>
      </c>
      <c r="C21" s="181">
        <v>-538033.80000000005</v>
      </c>
      <c r="D21" s="181">
        <v>-549474.9</v>
      </c>
      <c r="E21" s="181">
        <f t="shared" si="0"/>
        <v>102.12646491725984</v>
      </c>
      <c r="F21" s="189"/>
    </row>
    <row r="22" spans="1:6" ht="15">
      <c r="A22" s="195" t="s">
        <v>596</v>
      </c>
      <c r="B22" s="192" t="s">
        <v>605</v>
      </c>
      <c r="C22" s="181">
        <v>540338</v>
      </c>
      <c r="D22" s="181">
        <v>547749.6</v>
      </c>
      <c r="E22" s="181">
        <f t="shared" si="0"/>
        <v>101.37165996098737</v>
      </c>
      <c r="F22" s="189"/>
    </row>
    <row r="23" spans="1:6" ht="15">
      <c r="A23" s="196"/>
      <c r="B23" s="192" t="s">
        <v>600</v>
      </c>
      <c r="C23" s="181"/>
      <c r="D23" s="200"/>
      <c r="E23" s="181"/>
      <c r="F23" s="189"/>
    </row>
    <row r="24" spans="1:6" ht="30">
      <c r="A24" s="195" t="s">
        <v>609</v>
      </c>
      <c r="B24" s="192" t="s">
        <v>597</v>
      </c>
      <c r="C24" s="181">
        <v>540338</v>
      </c>
      <c r="D24" s="181">
        <v>547749.6</v>
      </c>
      <c r="E24" s="181">
        <f t="shared" si="0"/>
        <v>101.37165996098737</v>
      </c>
      <c r="F24" s="189"/>
    </row>
    <row r="25" spans="1:6" ht="30">
      <c r="A25" s="195" t="s">
        <v>610</v>
      </c>
      <c r="B25" s="192" t="s">
        <v>606</v>
      </c>
      <c r="C25" s="181">
        <v>540338</v>
      </c>
      <c r="D25" s="181">
        <v>547749.6</v>
      </c>
      <c r="E25" s="181">
        <f t="shared" si="0"/>
        <v>101.37165996098737</v>
      </c>
      <c r="F25" s="189"/>
    </row>
    <row r="26" spans="1:6" ht="45">
      <c r="A26" s="197" t="s">
        <v>611</v>
      </c>
      <c r="B26" s="193" t="s">
        <v>598</v>
      </c>
      <c r="C26" s="199">
        <v>540338</v>
      </c>
      <c r="D26" s="199">
        <v>547749.6</v>
      </c>
      <c r="E26" s="199">
        <f t="shared" si="0"/>
        <v>101.37165996098737</v>
      </c>
      <c r="F26" s="189"/>
    </row>
    <row r="27" spans="1:6" ht="15">
      <c r="A27" s="194"/>
      <c r="B27" s="194"/>
      <c r="C27" s="198">
        <v>2304.1999999999998</v>
      </c>
      <c r="D27" s="198">
        <v>-1725.3</v>
      </c>
      <c r="E27" s="198">
        <f>D27/C27%</f>
        <v>-74.87631282006771</v>
      </c>
    </row>
    <row r="28" spans="1:6" ht="15">
      <c r="A28" s="194"/>
      <c r="B28" s="194"/>
      <c r="C28" s="194"/>
      <c r="D28" s="194"/>
      <c r="E28" s="194"/>
    </row>
    <row r="29" spans="1:6" ht="15">
      <c r="A29" s="194"/>
      <c r="B29" s="194"/>
      <c r="C29" s="194"/>
      <c r="D29" s="194"/>
      <c r="E29" s="194"/>
    </row>
    <row r="30" spans="1:6" ht="15">
      <c r="A30" s="194"/>
      <c r="B30" s="194"/>
      <c r="C30" s="194"/>
      <c r="D30" s="194"/>
      <c r="E30" s="194"/>
    </row>
  </sheetData>
  <mergeCells count="8">
    <mergeCell ref="A7:E7"/>
    <mergeCell ref="A8:E8"/>
    <mergeCell ref="B1:E1"/>
    <mergeCell ref="B2:E2"/>
    <mergeCell ref="B4:E4"/>
    <mergeCell ref="B5:E5"/>
    <mergeCell ref="B3:E3"/>
    <mergeCell ref="C6:E6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1"/>
  <sheetViews>
    <sheetView topLeftCell="A34" zoomScaleSheetLayoutView="100" workbookViewId="0">
      <selection activeCell="B40" sqref="B40"/>
    </sheetView>
  </sheetViews>
  <sheetFormatPr defaultColWidth="9.140625" defaultRowHeight="15"/>
  <cols>
    <col min="1" max="1" width="21.5703125" style="4" customWidth="1"/>
    <col min="2" max="2" width="53.28515625" style="4" customWidth="1"/>
    <col min="3" max="3" width="15.42578125" style="4" customWidth="1"/>
    <col min="4" max="4" width="12.7109375" style="4" customWidth="1"/>
    <col min="5" max="5" width="10.5703125" style="4" customWidth="1"/>
    <col min="6" max="6" width="11" style="4" bestFit="1" customWidth="1"/>
    <col min="7" max="16384" width="9.140625" style="4"/>
  </cols>
  <sheetData>
    <row r="1" spans="1:8">
      <c r="A1" s="62"/>
      <c r="B1" s="137"/>
      <c r="C1" s="137"/>
      <c r="D1" s="137"/>
      <c r="E1" s="138" t="s">
        <v>459</v>
      </c>
      <c r="F1" s="63"/>
      <c r="G1" s="1"/>
    </row>
    <row r="2" spans="1:8">
      <c r="A2" s="62"/>
      <c r="B2" s="137"/>
      <c r="C2" s="137"/>
      <c r="D2" s="137"/>
      <c r="E2" s="138" t="s">
        <v>319</v>
      </c>
      <c r="F2" s="1"/>
      <c r="H2" s="1"/>
    </row>
    <row r="3" spans="1:8">
      <c r="A3" s="62"/>
      <c r="B3" s="137"/>
      <c r="C3" s="137"/>
      <c r="D3" s="137"/>
      <c r="E3" s="139" t="s">
        <v>456</v>
      </c>
      <c r="F3" s="1"/>
      <c r="H3" s="1"/>
    </row>
    <row r="4" spans="1:8" ht="15" customHeight="1">
      <c r="B4" s="202" t="s">
        <v>529</v>
      </c>
      <c r="C4" s="202"/>
      <c r="D4" s="202"/>
      <c r="E4" s="202"/>
      <c r="F4" s="63"/>
      <c r="G4" s="63"/>
      <c r="H4" s="1"/>
    </row>
    <row r="5" spans="1:8" ht="15" customHeight="1">
      <c r="B5" s="138"/>
      <c r="C5" s="138"/>
      <c r="D5" s="138"/>
      <c r="E5" s="138" t="s">
        <v>555</v>
      </c>
      <c r="F5" s="63"/>
      <c r="G5" s="63"/>
      <c r="H5" s="1"/>
    </row>
    <row r="6" spans="1:8" ht="15" customHeight="1">
      <c r="B6" s="188"/>
      <c r="C6" s="202" t="s">
        <v>613</v>
      </c>
      <c r="D6" s="202"/>
      <c r="E6" s="202"/>
      <c r="F6" s="63"/>
      <c r="G6" s="63"/>
      <c r="H6" s="1"/>
    </row>
    <row r="7" spans="1:8" ht="11.25" customHeight="1">
      <c r="A7" s="203" t="s">
        <v>408</v>
      </c>
      <c r="B7" s="203"/>
      <c r="C7" s="203"/>
      <c r="D7" s="203"/>
      <c r="E7" s="203"/>
    </row>
    <row r="8" spans="1:8" ht="24.6" customHeight="1">
      <c r="A8" s="203"/>
      <c r="B8" s="203"/>
      <c r="C8" s="203"/>
      <c r="D8" s="203"/>
      <c r="E8" s="203"/>
    </row>
    <row r="9" spans="1:8" ht="15.75" thickBot="1">
      <c r="A9" s="5"/>
      <c r="B9" s="5"/>
      <c r="C9" s="5"/>
      <c r="D9" s="5"/>
      <c r="E9" s="6" t="s">
        <v>4</v>
      </c>
    </row>
    <row r="10" spans="1:8" ht="29.25" thickBot="1">
      <c r="A10" s="3" t="s">
        <v>5</v>
      </c>
      <c r="B10" s="3" t="s">
        <v>6</v>
      </c>
      <c r="C10" s="3" t="s">
        <v>509</v>
      </c>
      <c r="D10" s="3" t="s">
        <v>510</v>
      </c>
      <c r="E10" s="3" t="s">
        <v>511</v>
      </c>
    </row>
    <row r="11" spans="1:8" ht="15.75" thickBot="1">
      <c r="A11" s="7">
        <v>1</v>
      </c>
      <c r="B11" s="8">
        <v>2</v>
      </c>
      <c r="C11" s="129">
        <v>3</v>
      </c>
      <c r="D11" s="128">
        <v>4</v>
      </c>
      <c r="E11" s="9">
        <v>5</v>
      </c>
    </row>
    <row r="12" spans="1:8" s="10" customFormat="1" ht="14.25">
      <c r="A12" s="11" t="s">
        <v>7</v>
      </c>
      <c r="B12" s="12" t="s">
        <v>8</v>
      </c>
      <c r="C12" s="87">
        <f>C13+C15+C18+C25+C27+C29+C33+C35+C38+C40</f>
        <v>36275</v>
      </c>
      <c r="D12" s="87">
        <f>D13+D15+D18+D25+D27+D29+D33+D35+D38+D40</f>
        <v>39644.800000000003</v>
      </c>
      <c r="E12" s="87">
        <f>D12/C12%</f>
        <v>109.2895933838732</v>
      </c>
    </row>
    <row r="13" spans="1:8" s="10" customFormat="1" ht="14.25">
      <c r="A13" s="11" t="s">
        <v>9</v>
      </c>
      <c r="B13" s="12" t="s">
        <v>10</v>
      </c>
      <c r="C13" s="64">
        <v>25485</v>
      </c>
      <c r="D13" s="87">
        <f>D14</f>
        <v>28143.599999999999</v>
      </c>
      <c r="E13" s="87">
        <f t="shared" ref="E13:E77" si="0">D13/C13%</f>
        <v>110.43201883460858</v>
      </c>
    </row>
    <row r="14" spans="1:8" s="10" customFormat="1" ht="17.45" customHeight="1">
      <c r="A14" s="13" t="s">
        <v>468</v>
      </c>
      <c r="B14" s="14" t="s">
        <v>11</v>
      </c>
      <c r="C14" s="65">
        <v>25485</v>
      </c>
      <c r="D14" s="140">
        <v>28143.599999999999</v>
      </c>
      <c r="E14" s="140">
        <f t="shared" si="0"/>
        <v>110.43201883460858</v>
      </c>
    </row>
    <row r="15" spans="1:8" s="10" customFormat="1" ht="44.45" customHeight="1">
      <c r="A15" s="135" t="s">
        <v>12</v>
      </c>
      <c r="B15" s="12" t="s">
        <v>13</v>
      </c>
      <c r="C15" s="64">
        <v>4975</v>
      </c>
      <c r="D15" s="87">
        <f>D16</f>
        <v>5378.6</v>
      </c>
      <c r="E15" s="87">
        <f t="shared" si="0"/>
        <v>108.11256281407036</v>
      </c>
    </row>
    <row r="16" spans="1:8" s="10" customFormat="1" ht="29.45" customHeight="1">
      <c r="A16" s="133" t="s">
        <v>14</v>
      </c>
      <c r="B16" s="14" t="s">
        <v>275</v>
      </c>
      <c r="C16" s="65">
        <v>4975</v>
      </c>
      <c r="D16" s="140">
        <v>5378.6</v>
      </c>
      <c r="E16" s="140">
        <f t="shared" si="0"/>
        <v>108.11256281407036</v>
      </c>
    </row>
    <row r="17" spans="1:5" s="10" customFormat="1" ht="32.25" customHeight="1">
      <c r="A17" s="133" t="s">
        <v>276</v>
      </c>
      <c r="B17" s="14" t="s">
        <v>277</v>
      </c>
      <c r="C17" s="65">
        <v>4975</v>
      </c>
      <c r="D17" s="140">
        <v>5378.6</v>
      </c>
      <c r="E17" s="140">
        <f t="shared" si="0"/>
        <v>108.11256281407036</v>
      </c>
    </row>
    <row r="18" spans="1:5" s="10" customFormat="1" ht="15" customHeight="1">
      <c r="A18" s="11" t="s">
        <v>15</v>
      </c>
      <c r="B18" s="12" t="s">
        <v>16</v>
      </c>
      <c r="C18" s="64">
        <f>C19+C21+C23</f>
        <v>1495</v>
      </c>
      <c r="D18" s="87">
        <f>D19+D21+D23</f>
        <v>1620.3</v>
      </c>
      <c r="E18" s="87">
        <f t="shared" si="0"/>
        <v>108.38127090301003</v>
      </c>
    </row>
    <row r="19" spans="1:5" s="10" customFormat="1" ht="29.45" customHeight="1">
      <c r="A19" s="133" t="s">
        <v>466</v>
      </c>
      <c r="B19" s="14" t="s">
        <v>147</v>
      </c>
      <c r="C19" s="65">
        <v>165</v>
      </c>
      <c r="D19" s="140">
        <v>236.6</v>
      </c>
      <c r="E19" s="140">
        <f t="shared" si="0"/>
        <v>143.39393939393941</v>
      </c>
    </row>
    <row r="20" spans="1:5" s="10" customFormat="1" ht="45" customHeight="1">
      <c r="A20" s="133" t="s">
        <v>467</v>
      </c>
      <c r="B20" s="14" t="s">
        <v>278</v>
      </c>
      <c r="C20" s="65">
        <v>165</v>
      </c>
      <c r="D20" s="140">
        <v>236.6</v>
      </c>
      <c r="E20" s="140">
        <f t="shared" si="0"/>
        <v>143.39393939393941</v>
      </c>
    </row>
    <row r="21" spans="1:5" s="10" customFormat="1" ht="31.15" customHeight="1">
      <c r="A21" s="133" t="s">
        <v>169</v>
      </c>
      <c r="B21" s="14" t="s">
        <v>148</v>
      </c>
      <c r="C21" s="65">
        <v>1188</v>
      </c>
      <c r="D21" s="140">
        <v>1216.7</v>
      </c>
      <c r="E21" s="140">
        <f t="shared" si="0"/>
        <v>102.41582491582491</v>
      </c>
    </row>
    <row r="22" spans="1:5" s="10" customFormat="1" ht="30">
      <c r="A22" s="133" t="s">
        <v>279</v>
      </c>
      <c r="B22" s="14" t="s">
        <v>148</v>
      </c>
      <c r="C22" s="65">
        <v>1188</v>
      </c>
      <c r="D22" s="140">
        <v>1216.7</v>
      </c>
      <c r="E22" s="140">
        <f t="shared" si="0"/>
        <v>102.41582491582491</v>
      </c>
    </row>
    <row r="23" spans="1:5" s="10" customFormat="1" ht="15.6" customHeight="1">
      <c r="A23" s="13" t="s">
        <v>280</v>
      </c>
      <c r="B23" s="14" t="s">
        <v>149</v>
      </c>
      <c r="C23" s="65">
        <v>142</v>
      </c>
      <c r="D23" s="140">
        <v>167</v>
      </c>
      <c r="E23" s="140">
        <f t="shared" si="0"/>
        <v>117.60563380281691</v>
      </c>
    </row>
    <row r="24" spans="1:5" s="10" customFormat="1" ht="14.45" customHeight="1">
      <c r="A24" s="13" t="s">
        <v>281</v>
      </c>
      <c r="B24" s="14" t="s">
        <v>149</v>
      </c>
      <c r="C24" s="65">
        <v>142</v>
      </c>
      <c r="D24" s="140">
        <v>167</v>
      </c>
      <c r="E24" s="140">
        <f t="shared" si="0"/>
        <v>117.60563380281691</v>
      </c>
    </row>
    <row r="25" spans="1:5" s="10" customFormat="1" ht="14.25">
      <c r="A25" s="11" t="s">
        <v>17</v>
      </c>
      <c r="B25" s="12" t="s">
        <v>18</v>
      </c>
      <c r="C25" s="64">
        <f>C26</f>
        <v>0</v>
      </c>
      <c r="D25" s="87">
        <f>D26</f>
        <v>-291.2</v>
      </c>
      <c r="E25" s="87"/>
    </row>
    <row r="26" spans="1:5" s="10" customFormat="1" ht="16.5" customHeight="1">
      <c r="A26" s="13" t="s">
        <v>469</v>
      </c>
      <c r="B26" s="14" t="s">
        <v>19</v>
      </c>
      <c r="C26" s="65">
        <v>0</v>
      </c>
      <c r="D26" s="140">
        <v>-291.2</v>
      </c>
      <c r="E26" s="140"/>
    </row>
    <row r="27" spans="1:5" s="10" customFormat="1" ht="14.25">
      <c r="A27" s="16" t="s">
        <v>470</v>
      </c>
      <c r="B27" s="17" t="s">
        <v>20</v>
      </c>
      <c r="C27" s="67">
        <v>910</v>
      </c>
      <c r="D27" s="141">
        <v>1035.4000000000001</v>
      </c>
      <c r="E27" s="87">
        <f>D27/C27%</f>
        <v>113.7802197802198</v>
      </c>
    </row>
    <row r="28" spans="1:5" s="10" customFormat="1" ht="45" hidden="1" customHeight="1">
      <c r="A28" s="11" t="s">
        <v>87</v>
      </c>
      <c r="B28" s="17" t="s">
        <v>88</v>
      </c>
      <c r="C28" s="67"/>
      <c r="D28" s="141"/>
      <c r="E28" s="87" t="e">
        <f t="shared" si="0"/>
        <v>#DIV/0!</v>
      </c>
    </row>
    <row r="29" spans="1:5" s="10" customFormat="1" ht="46.15" customHeight="1">
      <c r="A29" s="135" t="s">
        <v>89</v>
      </c>
      <c r="B29" s="17" t="s">
        <v>90</v>
      </c>
      <c r="C29" s="67">
        <f>C30+C31</f>
        <v>935</v>
      </c>
      <c r="D29" s="141">
        <f>D30+D31</f>
        <v>1097.2</v>
      </c>
      <c r="E29" s="87">
        <f t="shared" si="0"/>
        <v>117.34759358288771</v>
      </c>
    </row>
    <row r="30" spans="1:5" s="10" customFormat="1" ht="15.6" customHeight="1">
      <c r="A30" s="133" t="s">
        <v>167</v>
      </c>
      <c r="B30" s="15" t="s">
        <v>321</v>
      </c>
      <c r="C30" s="66">
        <v>759</v>
      </c>
      <c r="D30" s="142">
        <v>864.2</v>
      </c>
      <c r="E30" s="140">
        <f t="shared" si="0"/>
        <v>113.86034255599473</v>
      </c>
    </row>
    <row r="31" spans="1:5" s="10" customFormat="1" ht="17.45" customHeight="1">
      <c r="A31" s="133" t="s">
        <v>166</v>
      </c>
      <c r="B31" s="15" t="s">
        <v>150</v>
      </c>
      <c r="C31" s="66">
        <v>176</v>
      </c>
      <c r="D31" s="142">
        <v>233</v>
      </c>
      <c r="E31" s="140">
        <f t="shared" si="0"/>
        <v>132.38636363636363</v>
      </c>
    </row>
    <row r="32" spans="1:5" s="10" customFormat="1" ht="82.9" hidden="1" customHeight="1">
      <c r="A32" s="68" t="s">
        <v>91</v>
      </c>
      <c r="B32" s="69" t="s">
        <v>64</v>
      </c>
      <c r="C32" s="66"/>
      <c r="D32" s="142"/>
      <c r="E32" s="87" t="e">
        <f t="shared" si="0"/>
        <v>#DIV/0!</v>
      </c>
    </row>
    <row r="33" spans="1:8" s="10" customFormat="1" ht="28.5">
      <c r="A33" s="135" t="s">
        <v>92</v>
      </c>
      <c r="B33" s="17" t="s">
        <v>93</v>
      </c>
      <c r="C33" s="67">
        <v>260</v>
      </c>
      <c r="D33" s="141">
        <v>484</v>
      </c>
      <c r="E33" s="87">
        <f t="shared" si="0"/>
        <v>186.15384615384616</v>
      </c>
    </row>
    <row r="34" spans="1:8" s="10" customFormat="1" ht="20.25" customHeight="1">
      <c r="A34" s="133" t="s">
        <v>471</v>
      </c>
      <c r="B34" s="15" t="s">
        <v>94</v>
      </c>
      <c r="C34" s="66">
        <v>260</v>
      </c>
      <c r="D34" s="142">
        <v>484</v>
      </c>
      <c r="E34" s="140">
        <f t="shared" si="0"/>
        <v>186.15384615384616</v>
      </c>
    </row>
    <row r="35" spans="1:8" s="10" customFormat="1" ht="31.5" customHeight="1">
      <c r="A35" s="135" t="s">
        <v>282</v>
      </c>
      <c r="B35" s="17" t="s">
        <v>65</v>
      </c>
      <c r="C35" s="67">
        <v>1540</v>
      </c>
      <c r="D35" s="141">
        <v>1453.3</v>
      </c>
      <c r="E35" s="87">
        <f t="shared" si="0"/>
        <v>94.370129870129858</v>
      </c>
    </row>
    <row r="36" spans="1:8" s="10" customFormat="1" ht="30" hidden="1" customHeight="1">
      <c r="A36" s="11" t="s">
        <v>48</v>
      </c>
      <c r="B36" s="17" t="s">
        <v>49</v>
      </c>
      <c r="C36" s="67"/>
      <c r="D36" s="141"/>
      <c r="E36" s="87" t="e">
        <f t="shared" si="0"/>
        <v>#DIV/0!</v>
      </c>
    </row>
    <row r="37" spans="1:8" s="10" customFormat="1" ht="35.25" customHeight="1">
      <c r="A37" s="133" t="s">
        <v>283</v>
      </c>
      <c r="B37" s="15" t="s">
        <v>284</v>
      </c>
      <c r="C37" s="66">
        <v>1540</v>
      </c>
      <c r="D37" s="142">
        <v>1453.3</v>
      </c>
      <c r="E37" s="140">
        <f t="shared" si="0"/>
        <v>94.370129870129858</v>
      </c>
    </row>
    <row r="38" spans="1:8" s="10" customFormat="1" ht="30.6" customHeight="1">
      <c r="A38" s="182" t="s">
        <v>285</v>
      </c>
      <c r="B38" s="17" t="s">
        <v>49</v>
      </c>
      <c r="C38" s="67">
        <v>110</v>
      </c>
      <c r="D38" s="141">
        <v>119.6</v>
      </c>
      <c r="E38" s="87">
        <f t="shared" si="0"/>
        <v>108.72727272727272</v>
      </c>
    </row>
    <row r="39" spans="1:8" s="10" customFormat="1" ht="60.6" customHeight="1">
      <c r="A39" s="136" t="s">
        <v>168</v>
      </c>
      <c r="B39" s="15" t="s">
        <v>286</v>
      </c>
      <c r="C39" s="66">
        <v>110</v>
      </c>
      <c r="D39" s="142">
        <v>119.6</v>
      </c>
      <c r="E39" s="140">
        <f t="shared" si="0"/>
        <v>108.72727272727272</v>
      </c>
    </row>
    <row r="40" spans="1:8" s="10" customFormat="1" ht="18" customHeight="1">
      <c r="A40" s="135" t="s">
        <v>50</v>
      </c>
      <c r="B40" s="17" t="s">
        <v>51</v>
      </c>
      <c r="C40" s="67">
        <v>565</v>
      </c>
      <c r="D40" s="141">
        <v>604</v>
      </c>
      <c r="E40" s="87">
        <f t="shared" si="0"/>
        <v>106.90265486725663</v>
      </c>
    </row>
    <row r="41" spans="1:8" ht="42" customHeight="1">
      <c r="A41" s="135" t="s">
        <v>288</v>
      </c>
      <c r="B41" s="127" t="s">
        <v>287</v>
      </c>
      <c r="C41" s="66">
        <v>565</v>
      </c>
      <c r="D41" s="142">
        <v>604</v>
      </c>
      <c r="E41" s="140">
        <f t="shared" si="0"/>
        <v>106.90265486725663</v>
      </c>
    </row>
    <row r="42" spans="1:8" s="72" customFormat="1" ht="18.600000000000001" customHeight="1">
      <c r="A42" s="135" t="s">
        <v>52</v>
      </c>
      <c r="B42" s="70" t="s">
        <v>53</v>
      </c>
      <c r="C42" s="71">
        <f>C43+C77+C80</f>
        <v>501758.81599999999</v>
      </c>
      <c r="D42" s="71">
        <f>D43+D77+D80</f>
        <v>500169.2</v>
      </c>
      <c r="E42" s="87">
        <f t="shared" si="0"/>
        <v>99.683191216713965</v>
      </c>
    </row>
    <row r="43" spans="1:8" s="75" customFormat="1" ht="30">
      <c r="A43" s="133" t="s">
        <v>54</v>
      </c>
      <c r="B43" s="69" t="s">
        <v>55</v>
      </c>
      <c r="C43" s="73">
        <f>C44+C48+C58</f>
        <v>500676.91599999997</v>
      </c>
      <c r="D43" s="73">
        <f>D44+D48+D58</f>
        <v>499711.3</v>
      </c>
      <c r="E43" s="140">
        <f t="shared" si="0"/>
        <v>99.807137902878665</v>
      </c>
      <c r="F43" s="74"/>
    </row>
    <row r="44" spans="1:8" s="78" customFormat="1" ht="32.450000000000003" customHeight="1">
      <c r="A44" s="134" t="s">
        <v>472</v>
      </c>
      <c r="B44" s="76" t="s">
        <v>1</v>
      </c>
      <c r="C44" s="77">
        <f t="shared" ref="C44" si="1">C45+C46+C47</f>
        <v>153616.79999999999</v>
      </c>
      <c r="D44" s="77">
        <f>D45+D46+D47</f>
        <v>153616.79999999999</v>
      </c>
      <c r="E44" s="183">
        <f t="shared" si="0"/>
        <v>100</v>
      </c>
    </row>
    <row r="45" spans="1:8" s="75" customFormat="1" ht="16.899999999999999" customHeight="1">
      <c r="A45" s="133" t="s">
        <v>473</v>
      </c>
      <c r="B45" s="69" t="s">
        <v>2</v>
      </c>
      <c r="C45" s="73">
        <v>93240.3</v>
      </c>
      <c r="D45" s="143">
        <v>93240.3</v>
      </c>
      <c r="E45" s="140">
        <f t="shared" si="0"/>
        <v>100</v>
      </c>
      <c r="G45" s="79"/>
      <c r="H45" s="80"/>
    </row>
    <row r="46" spans="1:8" s="75" customFormat="1" ht="30" customHeight="1">
      <c r="A46" s="133" t="s">
        <v>474</v>
      </c>
      <c r="B46" s="81" t="s">
        <v>30</v>
      </c>
      <c r="C46" s="73">
        <v>59976.5</v>
      </c>
      <c r="D46" s="143">
        <v>59976.5</v>
      </c>
      <c r="E46" s="140">
        <f t="shared" si="0"/>
        <v>100</v>
      </c>
      <c r="G46" s="79"/>
      <c r="H46" s="80"/>
    </row>
    <row r="47" spans="1:8" s="75" customFormat="1" ht="22.5" customHeight="1">
      <c r="A47" s="133" t="s">
        <v>530</v>
      </c>
      <c r="B47" s="81" t="s">
        <v>531</v>
      </c>
      <c r="C47" s="73">
        <v>400</v>
      </c>
      <c r="D47" s="143">
        <v>400</v>
      </c>
      <c r="E47" s="140">
        <f t="shared" si="0"/>
        <v>100</v>
      </c>
      <c r="G47" s="79"/>
      <c r="H47" s="80"/>
    </row>
    <row r="48" spans="1:8" s="78" customFormat="1" ht="31.5" customHeight="1">
      <c r="A48" s="134" t="s">
        <v>480</v>
      </c>
      <c r="B48" s="82" t="s">
        <v>3</v>
      </c>
      <c r="C48" s="77">
        <f t="shared" ref="C48" si="2">C49+C50+C55+C57+C51+C52+C53+C54+C56</f>
        <v>44572.705999999998</v>
      </c>
      <c r="D48" s="77">
        <f t="shared" ref="D48" si="3">D49+D50+D55+D57+D51+D52+D53+D54+D56</f>
        <v>43972.7</v>
      </c>
      <c r="E48" s="183">
        <f t="shared" si="0"/>
        <v>98.653871272702176</v>
      </c>
    </row>
    <row r="49" spans="1:7" s="78" customFormat="1" ht="80.25" customHeight="1">
      <c r="A49" s="133" t="s">
        <v>475</v>
      </c>
      <c r="B49" s="84" t="s">
        <v>151</v>
      </c>
      <c r="C49" s="73">
        <v>11627.1</v>
      </c>
      <c r="D49" s="143">
        <v>11627.1</v>
      </c>
      <c r="E49" s="140">
        <f t="shared" si="0"/>
        <v>100</v>
      </c>
      <c r="F49" s="130"/>
      <c r="G49" s="83"/>
    </row>
    <row r="50" spans="1:7" s="78" customFormat="1" ht="33" customHeight="1">
      <c r="A50" s="133" t="s">
        <v>475</v>
      </c>
      <c r="B50" s="84" t="s">
        <v>152</v>
      </c>
      <c r="C50" s="73">
        <v>4410.6000000000004</v>
      </c>
      <c r="D50" s="143">
        <v>4410.6000000000004</v>
      </c>
      <c r="E50" s="140">
        <f t="shared" si="0"/>
        <v>100</v>
      </c>
      <c r="F50" s="130"/>
      <c r="G50" s="83"/>
    </row>
    <row r="51" spans="1:7" s="78" customFormat="1" ht="45.6" customHeight="1">
      <c r="A51" s="133" t="s">
        <v>499</v>
      </c>
      <c r="B51" s="84" t="s">
        <v>412</v>
      </c>
      <c r="C51" s="73">
        <v>1717</v>
      </c>
      <c r="D51" s="143">
        <v>1717</v>
      </c>
      <c r="E51" s="140">
        <f t="shared" si="0"/>
        <v>99.999999999999986</v>
      </c>
      <c r="F51" s="130"/>
      <c r="G51" s="83"/>
    </row>
    <row r="52" spans="1:7" s="78" customFormat="1" ht="61.9" customHeight="1">
      <c r="A52" s="133" t="s">
        <v>475</v>
      </c>
      <c r="B52" s="84" t="s">
        <v>487</v>
      </c>
      <c r="C52" s="73">
        <v>867</v>
      </c>
      <c r="D52" s="143">
        <v>867</v>
      </c>
      <c r="E52" s="140">
        <f t="shared" si="0"/>
        <v>100</v>
      </c>
      <c r="F52" s="130"/>
      <c r="G52" s="83"/>
    </row>
    <row r="53" spans="1:7" s="78" customFormat="1" ht="19.899999999999999" customHeight="1">
      <c r="A53" s="13" t="s">
        <v>505</v>
      </c>
      <c r="B53" s="84" t="s">
        <v>488</v>
      </c>
      <c r="C53" s="73">
        <v>227.33099999999999</v>
      </c>
      <c r="D53" s="143">
        <v>227.3</v>
      </c>
      <c r="E53" s="140">
        <f t="shared" si="0"/>
        <v>99.986363496399534</v>
      </c>
      <c r="F53" s="130"/>
      <c r="G53" s="83"/>
    </row>
    <row r="54" spans="1:7" s="78" customFormat="1" ht="48.6" customHeight="1">
      <c r="A54" s="13" t="s">
        <v>506</v>
      </c>
      <c r="B54" s="84" t="s">
        <v>489</v>
      </c>
      <c r="C54" s="73">
        <v>16175.475</v>
      </c>
      <c r="D54" s="143">
        <v>15575.5</v>
      </c>
      <c r="E54" s="140">
        <f t="shared" si="0"/>
        <v>96.290835354139517</v>
      </c>
      <c r="F54" s="130"/>
      <c r="G54" s="83"/>
    </row>
    <row r="55" spans="1:7" s="78" customFormat="1" ht="31.5" customHeight="1">
      <c r="A55" s="13" t="s">
        <v>475</v>
      </c>
      <c r="B55" s="84" t="s">
        <v>490</v>
      </c>
      <c r="C55" s="73">
        <v>957.6</v>
      </c>
      <c r="D55" s="143">
        <v>957.6</v>
      </c>
      <c r="E55" s="140">
        <f t="shared" si="0"/>
        <v>100</v>
      </c>
      <c r="F55" s="130"/>
      <c r="G55" s="83"/>
    </row>
    <row r="56" spans="1:7" s="78" customFormat="1" ht="31.5" customHeight="1">
      <c r="A56" s="13" t="s">
        <v>507</v>
      </c>
      <c r="B56" s="84" t="s">
        <v>504</v>
      </c>
      <c r="C56" s="73">
        <v>6328.1</v>
      </c>
      <c r="D56" s="143">
        <v>6328.1</v>
      </c>
      <c r="E56" s="140">
        <f t="shared" si="0"/>
        <v>100</v>
      </c>
      <c r="F56" s="130"/>
      <c r="G56" s="83"/>
    </row>
    <row r="57" spans="1:7" s="78" customFormat="1" ht="18" customHeight="1">
      <c r="A57" s="13" t="s">
        <v>475</v>
      </c>
      <c r="B57" s="84" t="s">
        <v>153</v>
      </c>
      <c r="C57" s="73">
        <v>2262.5</v>
      </c>
      <c r="D57" s="143">
        <v>2262.5</v>
      </c>
      <c r="E57" s="140">
        <f t="shared" si="0"/>
        <v>100</v>
      </c>
      <c r="F57" s="130"/>
      <c r="G57" s="83"/>
    </row>
    <row r="58" spans="1:7" s="78" customFormat="1" ht="33" customHeight="1">
      <c r="A58" s="134" t="s">
        <v>476</v>
      </c>
      <c r="B58" s="76" t="s">
        <v>66</v>
      </c>
      <c r="C58" s="77">
        <f t="shared" ref="C58" si="4">C59+C60+C61+C62+C63+C64+C66+C65+C67+C68+C69+C70+C71+C72+C73+C74+C76+C75</f>
        <v>302487.40999999997</v>
      </c>
      <c r="D58" s="77">
        <f>D59+D60+D61+D62+D63+D64+D65+D66+D67+D68+D69+D70+D71+D72+D73+D74+D76+D75</f>
        <v>302121.8</v>
      </c>
      <c r="E58" s="183">
        <f t="shared" si="0"/>
        <v>99.879132159583122</v>
      </c>
    </row>
    <row r="59" spans="1:7" s="75" customFormat="1" ht="31.5" customHeight="1">
      <c r="A59" s="133" t="s">
        <v>481</v>
      </c>
      <c r="B59" s="94" t="s">
        <v>0</v>
      </c>
      <c r="C59" s="73">
        <v>4202</v>
      </c>
      <c r="D59" s="143">
        <v>4202</v>
      </c>
      <c r="E59" s="140">
        <f t="shared" si="0"/>
        <v>99.999999999999986</v>
      </c>
    </row>
    <row r="60" spans="1:7" s="75" customFormat="1" ht="89.45" customHeight="1">
      <c r="A60" s="133" t="s">
        <v>478</v>
      </c>
      <c r="B60" s="94" t="s">
        <v>154</v>
      </c>
      <c r="C60" s="73">
        <v>182215</v>
      </c>
      <c r="D60" s="143">
        <v>182215</v>
      </c>
      <c r="E60" s="140">
        <f t="shared" si="0"/>
        <v>100</v>
      </c>
    </row>
    <row r="61" spans="1:7" s="75" customFormat="1" ht="90" customHeight="1">
      <c r="A61" s="133" t="s">
        <v>478</v>
      </c>
      <c r="B61" s="94" t="s">
        <v>155</v>
      </c>
      <c r="C61" s="73">
        <v>61495.3</v>
      </c>
      <c r="D61" s="143">
        <v>61495.3</v>
      </c>
      <c r="E61" s="140">
        <f t="shared" si="0"/>
        <v>100.00000000000001</v>
      </c>
    </row>
    <row r="62" spans="1:7" s="75" customFormat="1" ht="44.45" customHeight="1">
      <c r="A62" s="133" t="s">
        <v>478</v>
      </c>
      <c r="B62" s="94" t="s">
        <v>156</v>
      </c>
      <c r="C62" s="73">
        <v>3093.6</v>
      </c>
      <c r="D62" s="143">
        <v>3093.6</v>
      </c>
      <c r="E62" s="140">
        <f t="shared" si="0"/>
        <v>100</v>
      </c>
    </row>
    <row r="63" spans="1:7" s="75" customFormat="1" ht="43.5" customHeight="1">
      <c r="A63" s="133" t="s">
        <v>478</v>
      </c>
      <c r="B63" s="94" t="s">
        <v>157</v>
      </c>
      <c r="C63" s="73">
        <v>6103.7</v>
      </c>
      <c r="D63" s="143">
        <v>5933.1</v>
      </c>
      <c r="E63" s="140">
        <f t="shared" si="0"/>
        <v>97.204974032144449</v>
      </c>
      <c r="F63" s="131"/>
    </row>
    <row r="64" spans="1:7" s="75" customFormat="1" ht="75" customHeight="1">
      <c r="A64" s="133" t="s">
        <v>478</v>
      </c>
      <c r="B64" s="95" t="s">
        <v>158</v>
      </c>
      <c r="C64" s="73">
        <v>4954.6000000000004</v>
      </c>
      <c r="D64" s="143">
        <v>4954.6000000000004</v>
      </c>
      <c r="E64" s="140">
        <f t="shared" si="0"/>
        <v>100</v>
      </c>
    </row>
    <row r="65" spans="1:7" s="75" customFormat="1" ht="48.6" customHeight="1">
      <c r="A65" s="133" t="s">
        <v>478</v>
      </c>
      <c r="B65" s="94" t="s">
        <v>159</v>
      </c>
      <c r="C65" s="73">
        <v>7</v>
      </c>
      <c r="D65" s="143">
        <v>7</v>
      </c>
      <c r="E65" s="140">
        <f t="shared" si="0"/>
        <v>99.999999999999986</v>
      </c>
    </row>
    <row r="66" spans="1:7" s="75" customFormat="1" ht="42.75" customHeight="1">
      <c r="A66" s="133" t="s">
        <v>453</v>
      </c>
      <c r="B66" s="19" t="s">
        <v>105</v>
      </c>
      <c r="C66" s="73">
        <v>801.5</v>
      </c>
      <c r="D66" s="143">
        <v>801.5</v>
      </c>
      <c r="E66" s="140">
        <f t="shared" si="0"/>
        <v>100</v>
      </c>
    </row>
    <row r="67" spans="1:7" s="75" customFormat="1" ht="64.150000000000006" customHeight="1">
      <c r="A67" s="133" t="s">
        <v>478</v>
      </c>
      <c r="B67" s="94" t="s">
        <v>160</v>
      </c>
      <c r="C67" s="73">
        <v>3333.6</v>
      </c>
      <c r="D67" s="143">
        <v>3333.6</v>
      </c>
      <c r="E67" s="140">
        <f t="shared" si="0"/>
        <v>100</v>
      </c>
      <c r="F67" s="131"/>
    </row>
    <row r="68" spans="1:7" s="75" customFormat="1" ht="63" customHeight="1">
      <c r="A68" s="133" t="s">
        <v>478</v>
      </c>
      <c r="B68" s="94" t="s">
        <v>113</v>
      </c>
      <c r="C68" s="73">
        <v>295.3</v>
      </c>
      <c r="D68" s="143">
        <v>295.3</v>
      </c>
      <c r="E68" s="140">
        <f t="shared" si="0"/>
        <v>100</v>
      </c>
    </row>
    <row r="69" spans="1:7" s="75" customFormat="1" ht="48.6" customHeight="1">
      <c r="A69" s="133" t="s">
        <v>500</v>
      </c>
      <c r="B69" s="94" t="s">
        <v>413</v>
      </c>
      <c r="C69" s="73">
        <v>160</v>
      </c>
      <c r="D69" s="143">
        <v>160</v>
      </c>
      <c r="E69" s="140">
        <f t="shared" si="0"/>
        <v>100</v>
      </c>
      <c r="F69" s="132"/>
      <c r="G69" s="85"/>
    </row>
    <row r="70" spans="1:7" s="75" customFormat="1" ht="32.450000000000003" customHeight="1">
      <c r="A70" s="133" t="s">
        <v>478</v>
      </c>
      <c r="B70" s="19" t="s">
        <v>161</v>
      </c>
      <c r="C70" s="73">
        <v>433.2</v>
      </c>
      <c r="D70" s="143">
        <v>420</v>
      </c>
      <c r="E70" s="140">
        <f t="shared" si="0"/>
        <v>96.952908587257625</v>
      </c>
    </row>
    <row r="71" spans="1:7" s="75" customFormat="1" ht="45" customHeight="1">
      <c r="A71" s="133" t="s">
        <v>478</v>
      </c>
      <c r="B71" s="19" t="s">
        <v>111</v>
      </c>
      <c r="C71" s="73">
        <v>393.9</v>
      </c>
      <c r="D71" s="143">
        <v>393.9</v>
      </c>
      <c r="E71" s="140">
        <f t="shared" si="0"/>
        <v>100</v>
      </c>
      <c r="G71" s="86"/>
    </row>
    <row r="72" spans="1:7" s="75" customFormat="1" ht="33.75" customHeight="1">
      <c r="A72" s="133" t="s">
        <v>477</v>
      </c>
      <c r="B72" s="19" t="s">
        <v>112</v>
      </c>
      <c r="C72" s="73">
        <v>6357.2</v>
      </c>
      <c r="D72" s="143">
        <v>6357.2</v>
      </c>
      <c r="E72" s="140">
        <f t="shared" si="0"/>
        <v>100</v>
      </c>
      <c r="G72" s="86"/>
    </row>
    <row r="73" spans="1:7" s="78" customFormat="1" ht="30.75" customHeight="1">
      <c r="A73" s="133" t="s">
        <v>478</v>
      </c>
      <c r="B73" s="19" t="s">
        <v>162</v>
      </c>
      <c r="C73" s="77">
        <v>93.5</v>
      </c>
      <c r="D73" s="143">
        <v>77.400000000000006</v>
      </c>
      <c r="E73" s="140">
        <f t="shared" si="0"/>
        <v>82.780748663101605</v>
      </c>
    </row>
    <row r="74" spans="1:7" s="78" customFormat="1" ht="105" customHeight="1">
      <c r="A74" s="133" t="s">
        <v>479</v>
      </c>
      <c r="B74" s="19" t="s">
        <v>164</v>
      </c>
      <c r="C74" s="73">
        <v>23726.5</v>
      </c>
      <c r="D74" s="143">
        <v>23726.1</v>
      </c>
      <c r="E74" s="140">
        <f t="shared" si="0"/>
        <v>99.99831412134111</v>
      </c>
    </row>
    <row r="75" spans="1:7" s="78" customFormat="1" ht="61.15" customHeight="1">
      <c r="A75" s="133" t="s">
        <v>478</v>
      </c>
      <c r="B75" s="19" t="s">
        <v>484</v>
      </c>
      <c r="C75" s="73">
        <v>1256.0999999999999</v>
      </c>
      <c r="D75" s="143">
        <v>1090.8</v>
      </c>
      <c r="E75" s="140">
        <f t="shared" si="0"/>
        <v>86.84021972772868</v>
      </c>
    </row>
    <row r="76" spans="1:7" s="78" customFormat="1" ht="72" customHeight="1">
      <c r="A76" s="133" t="s">
        <v>485</v>
      </c>
      <c r="B76" s="19" t="s">
        <v>486</v>
      </c>
      <c r="C76" s="73">
        <v>3565.41</v>
      </c>
      <c r="D76" s="143">
        <v>3565.4</v>
      </c>
      <c r="E76" s="140">
        <f t="shared" si="0"/>
        <v>99.999719527347494</v>
      </c>
    </row>
    <row r="77" spans="1:7" s="78" customFormat="1" ht="17.25" customHeight="1">
      <c r="A77" s="133" t="s">
        <v>289</v>
      </c>
      <c r="B77" s="20" t="s">
        <v>81</v>
      </c>
      <c r="C77" s="77">
        <f t="shared" ref="C77" si="5">C79+C78</f>
        <v>1639</v>
      </c>
      <c r="D77" s="144">
        <v>1015</v>
      </c>
      <c r="E77" s="183">
        <f t="shared" si="0"/>
        <v>61.928004881025011</v>
      </c>
    </row>
    <row r="78" spans="1:7" s="78" customFormat="1" ht="45">
      <c r="A78" s="133"/>
      <c r="B78" s="19" t="s">
        <v>556</v>
      </c>
      <c r="C78" s="73">
        <v>15</v>
      </c>
      <c r="D78" s="143">
        <v>15</v>
      </c>
      <c r="E78" s="140">
        <f t="shared" ref="E78:E81" si="6">D78/C78%</f>
        <v>100</v>
      </c>
    </row>
    <row r="79" spans="1:7" s="78" customFormat="1" ht="75">
      <c r="A79" s="133" t="s">
        <v>501</v>
      </c>
      <c r="B79" s="95" t="s">
        <v>163</v>
      </c>
      <c r="C79" s="73">
        <v>1624</v>
      </c>
      <c r="D79" s="143">
        <v>1000</v>
      </c>
      <c r="E79" s="140">
        <f t="shared" si="6"/>
        <v>61.576354679802961</v>
      </c>
    </row>
    <row r="80" spans="1:7" s="78" customFormat="1">
      <c r="A80" s="133"/>
      <c r="B80" s="95" t="s">
        <v>557</v>
      </c>
      <c r="C80" s="73">
        <v>-557.1</v>
      </c>
      <c r="D80" s="143">
        <v>-557.1</v>
      </c>
      <c r="E80" s="140">
        <f t="shared" si="6"/>
        <v>100</v>
      </c>
    </row>
    <row r="81" spans="1:5" s="5" customFormat="1" ht="15.75" customHeight="1">
      <c r="A81" s="21"/>
      <c r="B81" s="18" t="s">
        <v>82</v>
      </c>
      <c r="C81" s="71">
        <f>C42+C12</f>
        <v>538033.81599999999</v>
      </c>
      <c r="D81" s="71">
        <f>D42+D12</f>
        <v>539814</v>
      </c>
      <c r="E81" s="87">
        <f t="shared" si="6"/>
        <v>100.33086842259</v>
      </c>
    </row>
    <row r="82" spans="1:5" ht="19.5" customHeight="1">
      <c r="B82" s="49"/>
      <c r="C82" s="49"/>
      <c r="D82" s="49"/>
      <c r="E82" s="50"/>
    </row>
    <row r="83" spans="1:5">
      <c r="B83" s="22"/>
      <c r="C83" s="22"/>
      <c r="D83" s="22"/>
    </row>
    <row r="84" spans="1:5">
      <c r="B84" s="22"/>
      <c r="C84" s="22"/>
      <c r="D84" s="22"/>
      <c r="E84" s="51"/>
    </row>
    <row r="85" spans="1:5">
      <c r="B85" s="22"/>
      <c r="C85" s="22"/>
      <c r="D85" s="22"/>
    </row>
    <row r="86" spans="1:5">
      <c r="B86" s="22"/>
      <c r="C86" s="22"/>
      <c r="D86" s="22"/>
    </row>
    <row r="87" spans="1:5">
      <c r="B87" s="22"/>
      <c r="C87" s="22"/>
      <c r="D87" s="22"/>
    </row>
    <row r="88" spans="1:5">
      <c r="B88" s="22"/>
      <c r="C88" s="22"/>
      <c r="D88" s="22"/>
    </row>
    <row r="89" spans="1:5">
      <c r="B89" s="22"/>
      <c r="C89" s="22"/>
      <c r="D89" s="22"/>
    </row>
    <row r="90" spans="1:5">
      <c r="B90" s="22"/>
      <c r="C90" s="22"/>
      <c r="D90" s="22"/>
    </row>
    <row r="91" spans="1:5">
      <c r="B91" s="22" t="s">
        <v>452</v>
      </c>
      <c r="C91" s="22"/>
      <c r="D91" s="22"/>
    </row>
    <row r="92" spans="1:5">
      <c r="B92" s="22"/>
      <c r="C92" s="22"/>
      <c r="D92" s="22"/>
    </row>
    <row r="93" spans="1:5">
      <c r="B93" s="22"/>
      <c r="C93" s="22"/>
      <c r="D93" s="22"/>
    </row>
    <row r="94" spans="1:5">
      <c r="B94" s="22"/>
      <c r="C94" s="22"/>
      <c r="D94" s="22"/>
    </row>
    <row r="95" spans="1:5">
      <c r="B95" s="22"/>
      <c r="C95" s="22"/>
      <c r="D95" s="22"/>
    </row>
    <row r="96" spans="1:5">
      <c r="B96" s="22"/>
      <c r="C96" s="22"/>
      <c r="D96" s="22"/>
    </row>
    <row r="97" spans="2:4">
      <c r="B97" s="22"/>
      <c r="C97" s="22"/>
      <c r="D97" s="22"/>
    </row>
    <row r="98" spans="2:4">
      <c r="B98" s="22"/>
      <c r="C98" s="22"/>
      <c r="D98" s="22"/>
    </row>
    <row r="99" spans="2:4">
      <c r="B99" s="22"/>
      <c r="C99" s="22"/>
      <c r="D99" s="22"/>
    </row>
    <row r="100" spans="2:4">
      <c r="B100" s="22"/>
      <c r="C100" s="22"/>
      <c r="D100" s="22"/>
    </row>
    <row r="101" spans="2:4">
      <c r="B101" s="22"/>
      <c r="C101" s="22"/>
      <c r="D101" s="22"/>
    </row>
    <row r="102" spans="2:4">
      <c r="B102" s="22"/>
      <c r="C102" s="22"/>
      <c r="D102" s="22"/>
    </row>
    <row r="103" spans="2:4">
      <c r="B103" s="22"/>
      <c r="C103" s="22"/>
      <c r="D103" s="22"/>
    </row>
    <row r="104" spans="2:4">
      <c r="B104" s="22"/>
      <c r="C104" s="22"/>
      <c r="D104" s="22"/>
    </row>
    <row r="105" spans="2:4">
      <c r="B105" s="22"/>
      <c r="C105" s="22"/>
      <c r="D105" s="22"/>
    </row>
    <row r="106" spans="2:4">
      <c r="B106" s="22"/>
      <c r="C106" s="22"/>
      <c r="D106" s="22"/>
    </row>
    <row r="107" spans="2:4">
      <c r="B107" s="22"/>
      <c r="C107" s="22"/>
      <c r="D107" s="22"/>
    </row>
    <row r="108" spans="2:4">
      <c r="B108" s="22"/>
      <c r="C108" s="22"/>
      <c r="D108" s="22"/>
    </row>
    <row r="109" spans="2:4">
      <c r="B109" s="22"/>
      <c r="C109" s="22"/>
      <c r="D109" s="22"/>
    </row>
    <row r="110" spans="2:4">
      <c r="B110" s="22"/>
      <c r="C110" s="22"/>
      <c r="D110" s="22"/>
    </row>
    <row r="111" spans="2:4">
      <c r="B111" s="22"/>
      <c r="C111" s="22"/>
      <c r="D111" s="22"/>
    </row>
    <row r="112" spans="2:4">
      <c r="B112" s="22"/>
      <c r="C112" s="22"/>
      <c r="D112" s="22"/>
    </row>
    <row r="113" spans="2:4">
      <c r="B113" s="22"/>
      <c r="C113" s="22"/>
      <c r="D113" s="22"/>
    </row>
    <row r="114" spans="2:4">
      <c r="B114" s="22"/>
      <c r="C114" s="22"/>
      <c r="D114" s="22"/>
    </row>
    <row r="115" spans="2:4">
      <c r="B115" s="22"/>
      <c r="C115" s="22"/>
      <c r="D115" s="22"/>
    </row>
    <row r="116" spans="2:4">
      <c r="B116" s="22"/>
      <c r="C116" s="22"/>
      <c r="D116" s="22"/>
    </row>
    <row r="117" spans="2:4">
      <c r="B117" s="22"/>
      <c r="C117" s="22"/>
      <c r="D117" s="22"/>
    </row>
    <row r="118" spans="2:4">
      <c r="B118" s="22"/>
      <c r="C118" s="22"/>
      <c r="D118" s="22"/>
    </row>
    <row r="119" spans="2:4">
      <c r="B119" s="22"/>
      <c r="C119" s="22"/>
      <c r="D119" s="22"/>
    </row>
    <row r="120" spans="2:4">
      <c r="B120" s="22"/>
      <c r="C120" s="22"/>
      <c r="D120" s="22"/>
    </row>
    <row r="121" spans="2:4">
      <c r="B121" s="22"/>
      <c r="C121" s="22"/>
      <c r="D121" s="22"/>
    </row>
    <row r="122" spans="2:4">
      <c r="B122" s="22"/>
      <c r="C122" s="22"/>
      <c r="D122" s="22"/>
    </row>
    <row r="123" spans="2:4">
      <c r="B123" s="22"/>
      <c r="C123" s="22"/>
      <c r="D123" s="22"/>
    </row>
    <row r="124" spans="2:4">
      <c r="B124" s="22"/>
      <c r="C124" s="22"/>
      <c r="D124" s="22"/>
    </row>
    <row r="125" spans="2:4">
      <c r="B125" s="22"/>
      <c r="C125" s="22"/>
      <c r="D125" s="22"/>
    </row>
    <row r="126" spans="2:4">
      <c r="B126" s="22"/>
      <c r="C126" s="22"/>
      <c r="D126" s="22"/>
    </row>
    <row r="127" spans="2:4">
      <c r="B127" s="22"/>
      <c r="C127" s="22"/>
      <c r="D127" s="22"/>
    </row>
    <row r="128" spans="2:4">
      <c r="B128" s="22"/>
      <c r="C128" s="22"/>
      <c r="D128" s="22"/>
    </row>
    <row r="129" spans="2:4">
      <c r="B129" s="22"/>
      <c r="C129" s="22"/>
      <c r="D129" s="22"/>
    </row>
    <row r="130" spans="2:4">
      <c r="B130" s="22"/>
      <c r="C130" s="22"/>
      <c r="D130" s="22"/>
    </row>
    <row r="131" spans="2:4">
      <c r="B131" s="22"/>
      <c r="C131" s="22"/>
      <c r="D131" s="22"/>
    </row>
    <row r="132" spans="2:4">
      <c r="B132" s="22"/>
      <c r="C132" s="22"/>
      <c r="D132" s="22"/>
    </row>
    <row r="133" spans="2:4">
      <c r="B133" s="22"/>
      <c r="C133" s="22"/>
      <c r="D133" s="22"/>
    </row>
    <row r="134" spans="2:4">
      <c r="B134" s="22"/>
      <c r="C134" s="22"/>
      <c r="D134" s="22"/>
    </row>
    <row r="135" spans="2:4">
      <c r="B135" s="22"/>
      <c r="C135" s="22"/>
      <c r="D135" s="22"/>
    </row>
    <row r="136" spans="2:4">
      <c r="B136" s="22"/>
      <c r="C136" s="22"/>
      <c r="D136" s="22"/>
    </row>
    <row r="137" spans="2:4">
      <c r="B137" s="22"/>
      <c r="C137" s="22"/>
      <c r="D137" s="22"/>
    </row>
    <row r="138" spans="2:4">
      <c r="B138" s="22"/>
      <c r="C138" s="22"/>
      <c r="D138" s="22"/>
    </row>
    <row r="139" spans="2:4">
      <c r="B139" s="22"/>
      <c r="C139" s="22"/>
      <c r="D139" s="22"/>
    </row>
    <row r="140" spans="2:4">
      <c r="B140" s="22"/>
      <c r="C140" s="22"/>
      <c r="D140" s="22"/>
    </row>
    <row r="141" spans="2:4">
      <c r="B141" s="22"/>
      <c r="C141" s="22"/>
      <c r="D141" s="22"/>
    </row>
    <row r="142" spans="2:4">
      <c r="B142" s="22"/>
      <c r="C142" s="22"/>
      <c r="D142" s="22"/>
    </row>
    <row r="143" spans="2:4">
      <c r="B143" s="22"/>
      <c r="C143" s="22"/>
      <c r="D143" s="22"/>
    </row>
    <row r="144" spans="2:4">
      <c r="B144" s="22"/>
      <c r="C144" s="22"/>
      <c r="D144" s="22"/>
    </row>
    <row r="145" spans="2:4">
      <c r="B145" s="22"/>
      <c r="C145" s="22"/>
      <c r="D145" s="22"/>
    </row>
    <row r="146" spans="2:4">
      <c r="B146" s="22"/>
      <c r="C146" s="22"/>
      <c r="D146" s="22"/>
    </row>
    <row r="147" spans="2:4">
      <c r="B147" s="22"/>
      <c r="C147" s="22"/>
      <c r="D147" s="22"/>
    </row>
    <row r="148" spans="2:4">
      <c r="B148" s="22"/>
      <c r="C148" s="22"/>
      <c r="D148" s="22"/>
    </row>
    <row r="149" spans="2:4">
      <c r="B149" s="22"/>
      <c r="C149" s="22"/>
      <c r="D149" s="22"/>
    </row>
    <row r="150" spans="2:4">
      <c r="B150" s="22"/>
      <c r="C150" s="22"/>
      <c r="D150" s="22"/>
    </row>
    <row r="151" spans="2:4">
      <c r="B151" s="22"/>
      <c r="C151" s="22"/>
      <c r="D151" s="22"/>
    </row>
    <row r="152" spans="2:4">
      <c r="B152" s="22"/>
      <c r="C152" s="22"/>
      <c r="D152" s="22"/>
    </row>
    <row r="153" spans="2:4">
      <c r="B153" s="22"/>
      <c r="C153" s="22"/>
      <c r="D153" s="22"/>
    </row>
    <row r="154" spans="2:4">
      <c r="B154" s="22"/>
      <c r="C154" s="22"/>
      <c r="D154" s="22"/>
    </row>
    <row r="155" spans="2:4">
      <c r="B155" s="22"/>
      <c r="C155" s="22"/>
      <c r="D155" s="22"/>
    </row>
    <row r="156" spans="2:4">
      <c r="B156" s="22"/>
      <c r="C156" s="22"/>
      <c r="D156" s="22"/>
    </row>
    <row r="157" spans="2:4">
      <c r="B157" s="22"/>
      <c r="C157" s="22"/>
      <c r="D157" s="22"/>
    </row>
    <row r="158" spans="2:4">
      <c r="B158" s="22"/>
      <c r="C158" s="22"/>
      <c r="D158" s="22"/>
    </row>
    <row r="159" spans="2:4">
      <c r="B159" s="22"/>
      <c r="C159" s="22"/>
      <c r="D159" s="22"/>
    </row>
    <row r="160" spans="2:4">
      <c r="B160" s="22"/>
      <c r="C160" s="22"/>
      <c r="D160" s="22"/>
    </row>
    <row r="161" spans="2:4">
      <c r="B161" s="22"/>
      <c r="C161" s="22"/>
      <c r="D161" s="22"/>
    </row>
    <row r="162" spans="2:4">
      <c r="B162" s="22"/>
      <c r="C162" s="22"/>
      <c r="D162" s="22"/>
    </row>
    <row r="163" spans="2:4">
      <c r="B163" s="22"/>
      <c r="C163" s="22"/>
      <c r="D163" s="22"/>
    </row>
    <row r="164" spans="2:4">
      <c r="B164" s="22"/>
      <c r="C164" s="22"/>
      <c r="D164" s="22"/>
    </row>
    <row r="165" spans="2:4">
      <c r="B165" s="22"/>
      <c r="C165" s="22"/>
      <c r="D165" s="22"/>
    </row>
    <row r="166" spans="2:4">
      <c r="B166" s="22"/>
      <c r="C166" s="22"/>
      <c r="D166" s="22"/>
    </row>
    <row r="167" spans="2:4">
      <c r="B167" s="22"/>
      <c r="C167" s="22"/>
      <c r="D167" s="22"/>
    </row>
    <row r="168" spans="2:4">
      <c r="B168" s="22"/>
      <c r="C168" s="22"/>
      <c r="D168" s="22"/>
    </row>
    <row r="169" spans="2:4">
      <c r="B169" s="22"/>
      <c r="C169" s="22"/>
      <c r="D169" s="22"/>
    </row>
    <row r="170" spans="2:4">
      <c r="B170" s="22"/>
      <c r="C170" s="22"/>
      <c r="D170" s="22"/>
    </row>
    <row r="171" spans="2:4">
      <c r="B171" s="22"/>
      <c r="C171" s="22"/>
      <c r="D171" s="22"/>
    </row>
    <row r="172" spans="2:4">
      <c r="B172" s="22"/>
      <c r="C172" s="22"/>
      <c r="D172" s="22"/>
    </row>
    <row r="173" spans="2:4">
      <c r="B173" s="22"/>
      <c r="C173" s="22"/>
      <c r="D173" s="22"/>
    </row>
    <row r="174" spans="2:4">
      <c r="B174" s="22"/>
      <c r="C174" s="22"/>
      <c r="D174" s="22"/>
    </row>
    <row r="175" spans="2:4">
      <c r="B175" s="22"/>
      <c r="C175" s="22"/>
      <c r="D175" s="22"/>
    </row>
    <row r="176" spans="2:4">
      <c r="B176" s="22"/>
      <c r="C176" s="22"/>
      <c r="D176" s="22"/>
    </row>
    <row r="177" spans="2:4">
      <c r="B177" s="22"/>
      <c r="C177" s="22"/>
      <c r="D177" s="22"/>
    </row>
    <row r="178" spans="2:4">
      <c r="B178" s="22"/>
      <c r="C178" s="22"/>
      <c r="D178" s="22"/>
    </row>
    <row r="179" spans="2:4">
      <c r="B179" s="22"/>
      <c r="C179" s="22"/>
      <c r="D179" s="22"/>
    </row>
    <row r="180" spans="2:4">
      <c r="B180" s="22"/>
      <c r="C180" s="22"/>
      <c r="D180" s="22"/>
    </row>
    <row r="181" spans="2:4">
      <c r="B181" s="22"/>
      <c r="C181" s="22"/>
      <c r="D181" s="22"/>
    </row>
    <row r="182" spans="2:4">
      <c r="B182" s="22"/>
      <c r="C182" s="22"/>
      <c r="D182" s="22"/>
    </row>
    <row r="183" spans="2:4">
      <c r="B183" s="22"/>
      <c r="C183" s="22"/>
      <c r="D183" s="22"/>
    </row>
    <row r="184" spans="2:4">
      <c r="B184" s="22"/>
      <c r="C184" s="22"/>
      <c r="D184" s="22"/>
    </row>
    <row r="185" spans="2:4">
      <c r="B185" s="22"/>
      <c r="C185" s="22"/>
      <c r="D185" s="22"/>
    </row>
    <row r="186" spans="2:4">
      <c r="B186" s="22"/>
      <c r="C186" s="22"/>
      <c r="D186" s="22"/>
    </row>
    <row r="187" spans="2:4">
      <c r="B187" s="22"/>
      <c r="C187" s="22"/>
      <c r="D187" s="22"/>
    </row>
    <row r="188" spans="2:4">
      <c r="B188" s="22"/>
      <c r="C188" s="22"/>
      <c r="D188" s="22"/>
    </row>
    <row r="189" spans="2:4">
      <c r="B189" s="22"/>
      <c r="C189" s="22"/>
      <c r="D189" s="22"/>
    </row>
    <row r="190" spans="2:4">
      <c r="B190" s="22"/>
      <c r="C190" s="22"/>
      <c r="D190" s="22"/>
    </row>
    <row r="191" spans="2:4">
      <c r="B191" s="22"/>
      <c r="C191" s="22"/>
      <c r="D191" s="22"/>
    </row>
    <row r="192" spans="2:4">
      <c r="B192" s="22"/>
      <c r="C192" s="22"/>
      <c r="D192" s="22"/>
    </row>
    <row r="193" spans="2:4">
      <c r="B193" s="22"/>
      <c r="C193" s="22"/>
      <c r="D193" s="22"/>
    </row>
    <row r="194" spans="2:4">
      <c r="B194" s="22"/>
      <c r="C194" s="22"/>
      <c r="D194" s="22"/>
    </row>
    <row r="195" spans="2:4">
      <c r="B195" s="22"/>
      <c r="C195" s="22"/>
      <c r="D195" s="22"/>
    </row>
    <row r="196" spans="2:4">
      <c r="B196" s="22"/>
      <c r="C196" s="22"/>
      <c r="D196" s="22"/>
    </row>
    <row r="197" spans="2:4">
      <c r="B197" s="22"/>
      <c r="C197" s="22"/>
      <c r="D197" s="22"/>
    </row>
    <row r="198" spans="2:4">
      <c r="B198" s="22"/>
      <c r="C198" s="22"/>
      <c r="D198" s="22"/>
    </row>
    <row r="199" spans="2:4">
      <c r="B199" s="22"/>
      <c r="C199" s="22"/>
      <c r="D199" s="22"/>
    </row>
    <row r="200" spans="2:4">
      <c r="B200" s="22"/>
      <c r="C200" s="22"/>
      <c r="D200" s="22"/>
    </row>
    <row r="201" spans="2:4">
      <c r="B201" s="22"/>
      <c r="C201" s="22"/>
      <c r="D201" s="22"/>
    </row>
    <row r="202" spans="2:4">
      <c r="B202" s="22"/>
      <c r="C202" s="22"/>
      <c r="D202" s="22"/>
    </row>
    <row r="203" spans="2:4">
      <c r="B203" s="22"/>
      <c r="C203" s="22"/>
      <c r="D203" s="22"/>
    </row>
    <row r="204" spans="2:4">
      <c r="B204" s="22"/>
      <c r="C204" s="22"/>
      <c r="D204" s="22"/>
    </row>
    <row r="205" spans="2:4">
      <c r="B205" s="22"/>
      <c r="C205" s="22"/>
      <c r="D205" s="22"/>
    </row>
    <row r="206" spans="2:4">
      <c r="B206" s="22"/>
      <c r="C206" s="22"/>
      <c r="D206" s="22"/>
    </row>
    <row r="207" spans="2:4">
      <c r="B207" s="22"/>
      <c r="C207" s="22"/>
      <c r="D207" s="22"/>
    </row>
    <row r="208" spans="2:4">
      <c r="B208" s="22"/>
      <c r="C208" s="22"/>
      <c r="D208" s="22"/>
    </row>
    <row r="209" spans="2:4">
      <c r="B209" s="22"/>
      <c r="C209" s="22"/>
      <c r="D209" s="22"/>
    </row>
    <row r="210" spans="2:4">
      <c r="B210" s="22"/>
      <c r="C210" s="22"/>
      <c r="D210" s="22"/>
    </row>
    <row r="211" spans="2:4">
      <c r="B211" s="22"/>
      <c r="C211" s="22"/>
      <c r="D211" s="22"/>
    </row>
    <row r="212" spans="2:4">
      <c r="B212" s="22"/>
      <c r="C212" s="22"/>
      <c r="D212" s="22"/>
    </row>
    <row r="213" spans="2:4">
      <c r="B213" s="22"/>
      <c r="C213" s="22"/>
      <c r="D213" s="22"/>
    </row>
    <row r="214" spans="2:4">
      <c r="B214" s="22"/>
      <c r="C214" s="22"/>
      <c r="D214" s="22"/>
    </row>
    <row r="215" spans="2:4">
      <c r="B215" s="22"/>
      <c r="C215" s="22"/>
      <c r="D215" s="22"/>
    </row>
    <row r="216" spans="2:4">
      <c r="B216" s="22"/>
      <c r="C216" s="22"/>
      <c r="D216" s="22"/>
    </row>
    <row r="217" spans="2:4">
      <c r="B217" s="22"/>
      <c r="C217" s="22"/>
      <c r="D217" s="22"/>
    </row>
    <row r="218" spans="2:4">
      <c r="B218" s="22"/>
      <c r="C218" s="22"/>
      <c r="D218" s="22"/>
    </row>
    <row r="219" spans="2:4">
      <c r="B219" s="22"/>
      <c r="C219" s="22"/>
      <c r="D219" s="22"/>
    </row>
    <row r="220" spans="2:4">
      <c r="B220" s="22"/>
      <c r="C220" s="22"/>
      <c r="D220" s="22"/>
    </row>
    <row r="221" spans="2:4">
      <c r="B221" s="22"/>
      <c r="C221" s="22"/>
      <c r="D221" s="22"/>
    </row>
    <row r="222" spans="2:4">
      <c r="B222" s="22"/>
      <c r="C222" s="22"/>
      <c r="D222" s="22"/>
    </row>
    <row r="223" spans="2:4">
      <c r="B223" s="22"/>
      <c r="C223" s="22"/>
      <c r="D223" s="22"/>
    </row>
    <row r="224" spans="2:4">
      <c r="B224" s="22"/>
      <c r="C224" s="22"/>
      <c r="D224" s="22"/>
    </row>
    <row r="225" spans="2:4">
      <c r="B225" s="22"/>
      <c r="C225" s="22"/>
      <c r="D225" s="22"/>
    </row>
    <row r="226" spans="2:4">
      <c r="B226" s="22"/>
      <c r="C226" s="22"/>
      <c r="D226" s="22"/>
    </row>
    <row r="227" spans="2:4">
      <c r="B227" s="22"/>
      <c r="C227" s="22"/>
      <c r="D227" s="22"/>
    </row>
    <row r="228" spans="2:4">
      <c r="B228" s="22"/>
      <c r="C228" s="22"/>
      <c r="D228" s="22"/>
    </row>
    <row r="229" spans="2:4">
      <c r="B229" s="22"/>
      <c r="C229" s="22"/>
      <c r="D229" s="22"/>
    </row>
    <row r="230" spans="2:4">
      <c r="B230" s="22"/>
      <c r="C230" s="22"/>
      <c r="D230" s="22"/>
    </row>
    <row r="231" spans="2:4">
      <c r="B231" s="22"/>
      <c r="C231" s="22"/>
      <c r="D231" s="22"/>
    </row>
    <row r="232" spans="2:4">
      <c r="B232" s="22"/>
      <c r="C232" s="22"/>
      <c r="D232" s="22"/>
    </row>
    <row r="233" spans="2:4">
      <c r="B233" s="22"/>
      <c r="C233" s="22"/>
      <c r="D233" s="22"/>
    </row>
    <row r="234" spans="2:4">
      <c r="B234" s="22"/>
      <c r="C234" s="22"/>
      <c r="D234" s="22"/>
    </row>
    <row r="235" spans="2:4">
      <c r="B235" s="22"/>
      <c r="C235" s="22"/>
      <c r="D235" s="22"/>
    </row>
    <row r="236" spans="2:4">
      <c r="B236" s="22"/>
      <c r="C236" s="22"/>
      <c r="D236" s="22"/>
    </row>
    <row r="237" spans="2:4">
      <c r="B237" s="22"/>
      <c r="C237" s="22"/>
      <c r="D237" s="22"/>
    </row>
    <row r="238" spans="2:4">
      <c r="B238" s="22"/>
      <c r="C238" s="22"/>
      <c r="D238" s="22"/>
    </row>
    <row r="239" spans="2:4">
      <c r="B239" s="22"/>
      <c r="C239" s="22"/>
      <c r="D239" s="22"/>
    </row>
    <row r="240" spans="2:4">
      <c r="B240" s="22"/>
      <c r="C240" s="22"/>
      <c r="D240" s="22"/>
    </row>
    <row r="241" spans="2:4">
      <c r="B241" s="22"/>
      <c r="C241" s="22"/>
      <c r="D241" s="22"/>
    </row>
    <row r="242" spans="2:4">
      <c r="B242" s="22"/>
      <c r="C242" s="22"/>
      <c r="D242" s="22"/>
    </row>
    <row r="243" spans="2:4">
      <c r="B243" s="22"/>
      <c r="C243" s="22"/>
      <c r="D243" s="22"/>
    </row>
    <row r="244" spans="2:4">
      <c r="B244" s="22"/>
      <c r="C244" s="22"/>
      <c r="D244" s="22"/>
    </row>
    <row r="245" spans="2:4">
      <c r="B245" s="22"/>
      <c r="C245" s="22"/>
      <c r="D245" s="22"/>
    </row>
    <row r="246" spans="2:4">
      <c r="B246" s="22"/>
      <c r="C246" s="22"/>
      <c r="D246" s="22"/>
    </row>
    <row r="247" spans="2:4">
      <c r="B247" s="22"/>
      <c r="C247" s="22"/>
      <c r="D247" s="22"/>
    </row>
    <row r="248" spans="2:4">
      <c r="B248" s="22"/>
      <c r="C248" s="22"/>
      <c r="D248" s="22"/>
    </row>
    <row r="249" spans="2:4">
      <c r="B249" s="22"/>
      <c r="C249" s="22"/>
      <c r="D249" s="22"/>
    </row>
    <row r="250" spans="2:4">
      <c r="B250" s="22"/>
      <c r="C250" s="22"/>
      <c r="D250" s="22"/>
    </row>
    <row r="251" spans="2:4">
      <c r="B251" s="22"/>
      <c r="C251" s="22"/>
      <c r="D251" s="22"/>
    </row>
    <row r="252" spans="2:4">
      <c r="B252" s="22"/>
      <c r="C252" s="22"/>
      <c r="D252" s="22"/>
    </row>
    <row r="253" spans="2:4">
      <c r="B253" s="22"/>
      <c r="C253" s="22"/>
      <c r="D253" s="22"/>
    </row>
    <row r="254" spans="2:4">
      <c r="B254" s="22"/>
      <c r="C254" s="22"/>
      <c r="D254" s="22"/>
    </row>
    <row r="255" spans="2:4">
      <c r="B255" s="22"/>
      <c r="C255" s="22"/>
      <c r="D255" s="22"/>
    </row>
    <row r="256" spans="2:4">
      <c r="B256" s="22"/>
      <c r="C256" s="22"/>
      <c r="D256" s="22"/>
    </row>
    <row r="257" spans="2:4">
      <c r="B257" s="22"/>
      <c r="C257" s="22"/>
      <c r="D257" s="22"/>
    </row>
    <row r="258" spans="2:4">
      <c r="B258" s="22"/>
      <c r="C258" s="22"/>
      <c r="D258" s="22"/>
    </row>
    <row r="259" spans="2:4">
      <c r="B259" s="22"/>
      <c r="C259" s="22"/>
      <c r="D259" s="22"/>
    </row>
    <row r="260" spans="2:4">
      <c r="B260" s="22"/>
      <c r="C260" s="22"/>
      <c r="D260" s="22"/>
    </row>
    <row r="261" spans="2:4">
      <c r="B261" s="22"/>
      <c r="C261" s="22"/>
      <c r="D261" s="22"/>
    </row>
    <row r="262" spans="2:4">
      <c r="B262" s="22"/>
      <c r="C262" s="22"/>
      <c r="D262" s="22"/>
    </row>
    <row r="263" spans="2:4">
      <c r="B263" s="22"/>
      <c r="C263" s="22"/>
      <c r="D263" s="22"/>
    </row>
    <row r="264" spans="2:4">
      <c r="B264" s="22"/>
      <c r="C264" s="22"/>
      <c r="D264" s="22"/>
    </row>
    <row r="265" spans="2:4">
      <c r="B265" s="22"/>
      <c r="C265" s="22"/>
      <c r="D265" s="22"/>
    </row>
    <row r="266" spans="2:4">
      <c r="B266" s="22"/>
      <c r="C266" s="22"/>
      <c r="D266" s="22"/>
    </row>
    <row r="267" spans="2:4">
      <c r="B267" s="22"/>
      <c r="C267" s="22"/>
      <c r="D267" s="22"/>
    </row>
    <row r="268" spans="2:4">
      <c r="B268" s="22"/>
      <c r="C268" s="22"/>
      <c r="D268" s="22"/>
    </row>
    <row r="269" spans="2:4">
      <c r="B269" s="22"/>
      <c r="C269" s="22"/>
      <c r="D269" s="22"/>
    </row>
    <row r="270" spans="2:4">
      <c r="B270" s="22"/>
      <c r="C270" s="22"/>
      <c r="D270" s="22"/>
    </row>
    <row r="271" spans="2:4">
      <c r="B271" s="22"/>
      <c r="C271" s="22"/>
      <c r="D271" s="22"/>
    </row>
    <row r="272" spans="2:4">
      <c r="B272" s="22"/>
      <c r="C272" s="22"/>
      <c r="D272" s="22"/>
    </row>
    <row r="273" spans="2:4">
      <c r="B273" s="22"/>
      <c r="C273" s="22"/>
      <c r="D273" s="22"/>
    </row>
    <row r="274" spans="2:4">
      <c r="B274" s="22"/>
      <c r="C274" s="22"/>
      <c r="D274" s="22"/>
    </row>
    <row r="275" spans="2:4">
      <c r="B275" s="22"/>
      <c r="C275" s="22"/>
      <c r="D275" s="22"/>
    </row>
    <row r="276" spans="2:4">
      <c r="B276" s="22"/>
      <c r="C276" s="22"/>
      <c r="D276" s="22"/>
    </row>
    <row r="277" spans="2:4">
      <c r="B277" s="22"/>
      <c r="C277" s="22"/>
      <c r="D277" s="22"/>
    </row>
    <row r="278" spans="2:4">
      <c r="B278" s="22"/>
      <c r="C278" s="22"/>
      <c r="D278" s="22"/>
    </row>
    <row r="279" spans="2:4">
      <c r="B279" s="22"/>
      <c r="C279" s="22"/>
      <c r="D279" s="22"/>
    </row>
    <row r="280" spans="2:4">
      <c r="B280" s="22"/>
      <c r="C280" s="22"/>
      <c r="D280" s="22"/>
    </row>
    <row r="281" spans="2:4">
      <c r="B281" s="22"/>
      <c r="C281" s="22"/>
      <c r="D281" s="22"/>
    </row>
    <row r="282" spans="2:4">
      <c r="B282" s="22"/>
      <c r="C282" s="22"/>
      <c r="D282" s="22"/>
    </row>
    <row r="283" spans="2:4">
      <c r="B283" s="22"/>
      <c r="C283" s="22"/>
      <c r="D283" s="22"/>
    </row>
    <row r="284" spans="2:4">
      <c r="B284" s="22"/>
      <c r="C284" s="22"/>
      <c r="D284" s="22"/>
    </row>
    <row r="285" spans="2:4">
      <c r="B285" s="22"/>
      <c r="C285" s="22"/>
      <c r="D285" s="22"/>
    </row>
    <row r="286" spans="2:4">
      <c r="B286" s="22"/>
      <c r="C286" s="22"/>
      <c r="D286" s="22"/>
    </row>
    <row r="287" spans="2:4">
      <c r="B287" s="22"/>
      <c r="C287" s="22"/>
      <c r="D287" s="22"/>
    </row>
    <row r="288" spans="2:4">
      <c r="B288" s="22"/>
      <c r="C288" s="22"/>
      <c r="D288" s="22"/>
    </row>
    <row r="289" spans="2:4">
      <c r="B289" s="22"/>
      <c r="C289" s="22"/>
      <c r="D289" s="22"/>
    </row>
    <row r="290" spans="2:4">
      <c r="B290" s="22"/>
      <c r="C290" s="22"/>
      <c r="D290" s="22"/>
    </row>
    <row r="291" spans="2:4">
      <c r="B291" s="22"/>
      <c r="C291" s="22"/>
      <c r="D291" s="22"/>
    </row>
  </sheetData>
  <mergeCells count="3">
    <mergeCell ref="B4:E4"/>
    <mergeCell ref="A7:E8"/>
    <mergeCell ref="C6:E6"/>
  </mergeCells>
  <pageMargins left="0.25" right="0.25" top="0.75" bottom="0.75" header="0.3" footer="0.3"/>
  <pageSetup paperSize="9" scale="89" fitToHeight="0" orientation="portrait" useFirstPageNumber="1" r:id="rId1"/>
  <headerFooter alignWithMargins="0">
    <oddHeader>&amp;R&amp;P</oddHeader>
  </headerFooter>
  <rowBreaks count="2" manualBreakCount="2">
    <brk id="40" max="4" man="1"/>
    <brk id="62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4"/>
  <sheetViews>
    <sheetView topLeftCell="A103" zoomScaleSheetLayoutView="100" workbookViewId="0">
      <selection activeCell="A7" sqref="A7:H7"/>
    </sheetView>
  </sheetViews>
  <sheetFormatPr defaultRowHeight="12.75"/>
  <cols>
    <col min="1" max="1" width="40.7109375" style="170" customWidth="1"/>
    <col min="2" max="2" width="4.5703125" style="170" customWidth="1"/>
    <col min="3" max="3" width="4.7109375" style="170" customWidth="1"/>
    <col min="4" max="4" width="11.42578125" style="170" customWidth="1"/>
    <col min="5" max="5" width="4.7109375" style="170" customWidth="1"/>
    <col min="6" max="6" width="10.85546875" style="170" customWidth="1"/>
    <col min="7" max="7" width="10.28515625" style="170" customWidth="1"/>
    <col min="8" max="8" width="11.28515625" style="170" customWidth="1"/>
    <col min="9" max="16384" width="9.140625" style="170"/>
  </cols>
  <sheetData>
    <row r="1" spans="1:8" ht="12.75" customHeight="1">
      <c r="A1" s="214"/>
      <c r="B1" s="214"/>
      <c r="C1" s="214"/>
      <c r="D1" s="215"/>
      <c r="E1" s="216" t="s">
        <v>461</v>
      </c>
      <c r="F1" s="216"/>
      <c r="G1" s="216"/>
      <c r="H1" s="216"/>
    </row>
    <row r="2" spans="1:8" ht="12.75" customHeight="1">
      <c r="A2" s="214"/>
      <c r="B2" s="216" t="s">
        <v>460</v>
      </c>
      <c r="C2" s="216"/>
      <c r="D2" s="216"/>
      <c r="E2" s="216"/>
      <c r="F2" s="216"/>
      <c r="G2" s="216"/>
      <c r="H2" s="216"/>
    </row>
    <row r="3" spans="1:8" ht="12.75" customHeight="1">
      <c r="A3" s="214"/>
      <c r="B3" s="171"/>
      <c r="C3" s="171"/>
      <c r="D3" s="171"/>
      <c r="E3" s="171"/>
      <c r="F3" s="171"/>
      <c r="G3" s="171"/>
      <c r="H3" s="172" t="s">
        <v>456</v>
      </c>
    </row>
    <row r="4" spans="1:8" ht="12.75" customHeight="1">
      <c r="A4" s="216" t="s">
        <v>532</v>
      </c>
      <c r="B4" s="216"/>
      <c r="C4" s="216"/>
      <c r="D4" s="216"/>
      <c r="E4" s="216"/>
      <c r="F4" s="216"/>
      <c r="G4" s="216"/>
      <c r="H4" s="216"/>
    </row>
    <row r="5" spans="1:8" ht="12.75" customHeight="1">
      <c r="A5" s="216" t="s">
        <v>558</v>
      </c>
      <c r="B5" s="216"/>
      <c r="C5" s="216"/>
      <c r="D5" s="216"/>
      <c r="E5" s="216"/>
      <c r="F5" s="216"/>
      <c r="G5" s="216"/>
      <c r="H5" s="216"/>
    </row>
    <row r="6" spans="1:8" ht="12.75" customHeight="1">
      <c r="A6" s="171"/>
      <c r="B6" s="171"/>
      <c r="C6" s="171"/>
      <c r="D6" s="216" t="s">
        <v>612</v>
      </c>
      <c r="E6" s="216"/>
      <c r="F6" s="216"/>
      <c r="G6" s="216"/>
      <c r="H6" s="216"/>
    </row>
    <row r="7" spans="1:8" ht="50.25" customHeight="1">
      <c r="A7" s="217" t="s">
        <v>464</v>
      </c>
      <c r="B7" s="217"/>
      <c r="C7" s="217"/>
      <c r="D7" s="217"/>
      <c r="E7" s="217"/>
      <c r="F7" s="217"/>
      <c r="G7" s="217"/>
      <c r="H7" s="217"/>
    </row>
    <row r="8" spans="1:8">
      <c r="H8" s="173" t="s">
        <v>35</v>
      </c>
    </row>
    <row r="9" spans="1:8" ht="12.75" customHeight="1">
      <c r="A9" s="218" t="s">
        <v>71</v>
      </c>
      <c r="B9" s="218" t="s">
        <v>37</v>
      </c>
      <c r="C9" s="218" t="s">
        <v>38</v>
      </c>
      <c r="D9" s="218" t="s">
        <v>39</v>
      </c>
      <c r="E9" s="218" t="s">
        <v>40</v>
      </c>
      <c r="F9" s="204" t="s">
        <v>512</v>
      </c>
      <c r="G9" s="204" t="s">
        <v>513</v>
      </c>
      <c r="H9" s="204" t="s">
        <v>511</v>
      </c>
    </row>
    <row r="10" spans="1:8">
      <c r="A10" s="206"/>
      <c r="B10" s="206"/>
      <c r="C10" s="206"/>
      <c r="D10" s="206"/>
      <c r="E10" s="206"/>
      <c r="F10" s="206"/>
      <c r="G10" s="206"/>
      <c r="H10" s="205"/>
    </row>
    <row r="11" spans="1:8" ht="15">
      <c r="A11" s="219" t="s">
        <v>41</v>
      </c>
      <c r="B11" s="220"/>
      <c r="C11" s="220"/>
      <c r="D11" s="220"/>
      <c r="E11" s="220"/>
      <c r="F11" s="221">
        <f>F12+F230</f>
        <v>540337.95000000007</v>
      </c>
      <c r="G11" s="221">
        <f>G12+G230</f>
        <v>538094.34999999986</v>
      </c>
      <c r="H11" s="221">
        <f>G11/F11%</f>
        <v>99.584778378050217</v>
      </c>
    </row>
    <row r="12" spans="1:8">
      <c r="A12" s="222" t="s">
        <v>301</v>
      </c>
      <c r="B12" s="222"/>
      <c r="C12" s="222"/>
      <c r="D12" s="222"/>
      <c r="E12" s="222"/>
      <c r="F12" s="223">
        <f>F13+F28+F82+F111+F161++F184+F225+F180</f>
        <v>447883.60000000003</v>
      </c>
      <c r="G12" s="223">
        <f>G13+G28+G82+G111+G161++G184+G225+G180</f>
        <v>446140.5799999999</v>
      </c>
      <c r="H12" s="223">
        <f>G12/F12%</f>
        <v>99.610831921508151</v>
      </c>
    </row>
    <row r="13" spans="1:8" ht="21">
      <c r="A13" s="224" t="s">
        <v>559</v>
      </c>
      <c r="B13" s="225" t="s">
        <v>47</v>
      </c>
      <c r="C13" s="226"/>
      <c r="D13" s="222"/>
      <c r="E13" s="222"/>
      <c r="F13" s="227">
        <f t="shared" ref="F13:G14" si="0">F14</f>
        <v>131.6</v>
      </c>
      <c r="G13" s="227">
        <f t="shared" si="0"/>
        <v>121.64</v>
      </c>
      <c r="H13" s="175">
        <f t="shared" ref="H13" si="1">G13/F13%</f>
        <v>92.43161094224925</v>
      </c>
    </row>
    <row r="14" spans="1:8">
      <c r="A14" s="228" t="s">
        <v>418</v>
      </c>
      <c r="B14" s="225" t="s">
        <v>47</v>
      </c>
      <c r="C14" s="225">
        <v>10</v>
      </c>
      <c r="D14" s="222"/>
      <c r="E14" s="222"/>
      <c r="F14" s="229">
        <f t="shared" si="0"/>
        <v>131.6</v>
      </c>
      <c r="G14" s="229">
        <f t="shared" si="0"/>
        <v>121.64</v>
      </c>
      <c r="H14" s="175">
        <f t="shared" ref="H14" si="2">G14/F14%</f>
        <v>92.43161094224925</v>
      </c>
    </row>
    <row r="15" spans="1:8" ht="31.5">
      <c r="A15" s="224" t="s">
        <v>409</v>
      </c>
      <c r="B15" s="225" t="s">
        <v>47</v>
      </c>
      <c r="C15" s="225">
        <v>10</v>
      </c>
      <c r="D15" s="225" t="s">
        <v>399</v>
      </c>
      <c r="E15" s="225"/>
      <c r="F15" s="175">
        <f t="shared" ref="F15" si="3">F16+F20+F24</f>
        <v>131.6</v>
      </c>
      <c r="G15" s="175">
        <f>G16+G20+G24</f>
        <v>121.64</v>
      </c>
      <c r="H15" s="175">
        <f>G15/F15%</f>
        <v>92.43161094224925</v>
      </c>
    </row>
    <row r="16" spans="1:8" ht="31.5">
      <c r="A16" s="224" t="s">
        <v>234</v>
      </c>
      <c r="B16" s="225" t="s">
        <v>47</v>
      </c>
      <c r="C16" s="225">
        <v>10</v>
      </c>
      <c r="D16" s="225" t="s">
        <v>345</v>
      </c>
      <c r="E16" s="225"/>
      <c r="F16" s="175">
        <f>F17</f>
        <v>50.7</v>
      </c>
      <c r="G16" s="174">
        <f t="shared" ref="G16:G18" si="4">G17</f>
        <v>50.71</v>
      </c>
      <c r="H16" s="175">
        <f>G16/F16%</f>
        <v>100.01972386587771</v>
      </c>
    </row>
    <row r="17" spans="1:8" ht="22.5">
      <c r="A17" s="167" t="s">
        <v>439</v>
      </c>
      <c r="B17" s="168" t="s">
        <v>47</v>
      </c>
      <c r="C17" s="168">
        <v>10</v>
      </c>
      <c r="D17" s="168" t="s">
        <v>345</v>
      </c>
      <c r="E17" s="168">
        <v>200</v>
      </c>
      <c r="F17" s="169">
        <f>F18</f>
        <v>50.7</v>
      </c>
      <c r="G17" s="176">
        <f t="shared" si="4"/>
        <v>50.71</v>
      </c>
      <c r="H17" s="169">
        <f>G17/F17%</f>
        <v>100.01972386587771</v>
      </c>
    </row>
    <row r="18" spans="1:8" ht="22.5">
      <c r="A18" s="167" t="s">
        <v>440</v>
      </c>
      <c r="B18" s="168" t="s">
        <v>47</v>
      </c>
      <c r="C18" s="168">
        <v>10</v>
      </c>
      <c r="D18" s="168" t="s">
        <v>345</v>
      </c>
      <c r="E18" s="168">
        <v>240</v>
      </c>
      <c r="F18" s="169">
        <f>F19</f>
        <v>50.7</v>
      </c>
      <c r="G18" s="176">
        <f t="shared" si="4"/>
        <v>50.71</v>
      </c>
      <c r="H18" s="169">
        <f t="shared" ref="H18:H76" si="5">G18/F18%</f>
        <v>100.01972386587771</v>
      </c>
    </row>
    <row r="19" spans="1:8" ht="22.5">
      <c r="A19" s="167" t="s">
        <v>441</v>
      </c>
      <c r="B19" s="168" t="s">
        <v>47</v>
      </c>
      <c r="C19" s="168">
        <v>10</v>
      </c>
      <c r="D19" s="168" t="s">
        <v>345</v>
      </c>
      <c r="E19" s="168">
        <v>244</v>
      </c>
      <c r="F19" s="169">
        <v>50.7</v>
      </c>
      <c r="G19" s="176">
        <v>50.71</v>
      </c>
      <c r="H19" s="169">
        <f t="shared" si="5"/>
        <v>100.01972386587771</v>
      </c>
    </row>
    <row r="20" spans="1:8">
      <c r="A20" s="224" t="s">
        <v>340</v>
      </c>
      <c r="B20" s="225" t="s">
        <v>47</v>
      </c>
      <c r="C20" s="225">
        <v>10</v>
      </c>
      <c r="D20" s="225" t="s">
        <v>346</v>
      </c>
      <c r="E20" s="225"/>
      <c r="F20" s="175">
        <f>F21</f>
        <v>42.5</v>
      </c>
      <c r="G20" s="174">
        <f t="shared" ref="G20:G22" si="6">G21</f>
        <v>42.52</v>
      </c>
      <c r="H20" s="175">
        <f t="shared" si="5"/>
        <v>100.04705882352943</v>
      </c>
    </row>
    <row r="21" spans="1:8" ht="22.5">
      <c r="A21" s="167" t="s">
        <v>439</v>
      </c>
      <c r="B21" s="168" t="s">
        <v>47</v>
      </c>
      <c r="C21" s="168">
        <v>10</v>
      </c>
      <c r="D21" s="168" t="s">
        <v>346</v>
      </c>
      <c r="E21" s="168">
        <v>200</v>
      </c>
      <c r="F21" s="169">
        <f>F22</f>
        <v>42.5</v>
      </c>
      <c r="G21" s="176">
        <f t="shared" si="6"/>
        <v>42.52</v>
      </c>
      <c r="H21" s="169">
        <f t="shared" si="5"/>
        <v>100.04705882352943</v>
      </c>
    </row>
    <row r="22" spans="1:8" ht="22.5">
      <c r="A22" s="167" t="s">
        <v>440</v>
      </c>
      <c r="B22" s="168" t="s">
        <v>47</v>
      </c>
      <c r="C22" s="168">
        <v>10</v>
      </c>
      <c r="D22" s="168" t="s">
        <v>346</v>
      </c>
      <c r="E22" s="168">
        <v>240</v>
      </c>
      <c r="F22" s="169">
        <f>F23</f>
        <v>42.5</v>
      </c>
      <c r="G22" s="176">
        <f t="shared" si="6"/>
        <v>42.52</v>
      </c>
      <c r="H22" s="169">
        <f t="shared" si="5"/>
        <v>100.04705882352943</v>
      </c>
    </row>
    <row r="23" spans="1:8" ht="22.5">
      <c r="A23" s="167" t="s">
        <v>441</v>
      </c>
      <c r="B23" s="168" t="s">
        <v>47</v>
      </c>
      <c r="C23" s="168">
        <v>10</v>
      </c>
      <c r="D23" s="168" t="s">
        <v>346</v>
      </c>
      <c r="E23" s="168">
        <v>244</v>
      </c>
      <c r="F23" s="169">
        <v>42.5</v>
      </c>
      <c r="G23" s="176">
        <v>42.52</v>
      </c>
      <c r="H23" s="169">
        <f t="shared" si="5"/>
        <v>100.04705882352943</v>
      </c>
    </row>
    <row r="24" spans="1:8" ht="21">
      <c r="A24" s="224" t="s">
        <v>341</v>
      </c>
      <c r="B24" s="225" t="s">
        <v>47</v>
      </c>
      <c r="C24" s="225">
        <v>10</v>
      </c>
      <c r="D24" s="225" t="s">
        <v>347</v>
      </c>
      <c r="E24" s="225"/>
      <c r="F24" s="175">
        <f>F25</f>
        <v>38.4</v>
      </c>
      <c r="G24" s="174">
        <f t="shared" ref="G24:G26" si="7">G25</f>
        <v>28.41</v>
      </c>
      <c r="H24" s="175">
        <f t="shared" si="5"/>
        <v>73.984375</v>
      </c>
    </row>
    <row r="25" spans="1:8" ht="22.5">
      <c r="A25" s="167" t="s">
        <v>439</v>
      </c>
      <c r="B25" s="168" t="s">
        <v>47</v>
      </c>
      <c r="C25" s="168">
        <v>10</v>
      </c>
      <c r="D25" s="168" t="s">
        <v>347</v>
      </c>
      <c r="E25" s="168">
        <v>200</v>
      </c>
      <c r="F25" s="169">
        <f>F26</f>
        <v>38.4</v>
      </c>
      <c r="G25" s="176">
        <f t="shared" si="7"/>
        <v>28.41</v>
      </c>
      <c r="H25" s="169">
        <f t="shared" si="5"/>
        <v>73.984375</v>
      </c>
    </row>
    <row r="26" spans="1:8" ht="22.5">
      <c r="A26" s="167" t="s">
        <v>440</v>
      </c>
      <c r="B26" s="168" t="s">
        <v>47</v>
      </c>
      <c r="C26" s="168">
        <v>10</v>
      </c>
      <c r="D26" s="168" t="s">
        <v>347</v>
      </c>
      <c r="E26" s="168">
        <v>240</v>
      </c>
      <c r="F26" s="169">
        <f>F27</f>
        <v>38.4</v>
      </c>
      <c r="G26" s="176">
        <f t="shared" si="7"/>
        <v>28.41</v>
      </c>
      <c r="H26" s="169">
        <f t="shared" si="5"/>
        <v>73.984375</v>
      </c>
    </row>
    <row r="27" spans="1:8" ht="22.5">
      <c r="A27" s="167" t="s">
        <v>441</v>
      </c>
      <c r="B27" s="168" t="s">
        <v>47</v>
      </c>
      <c r="C27" s="168">
        <v>10</v>
      </c>
      <c r="D27" s="168" t="s">
        <v>347</v>
      </c>
      <c r="E27" s="168">
        <v>244</v>
      </c>
      <c r="F27" s="169">
        <v>38.4</v>
      </c>
      <c r="G27" s="176">
        <v>28.41</v>
      </c>
      <c r="H27" s="169">
        <f t="shared" si="5"/>
        <v>73.984375</v>
      </c>
    </row>
    <row r="28" spans="1:8">
      <c r="A28" s="224" t="s">
        <v>560</v>
      </c>
      <c r="B28" s="225" t="s">
        <v>73</v>
      </c>
      <c r="C28" s="226"/>
      <c r="D28" s="225"/>
      <c r="E28" s="168"/>
      <c r="F28" s="175">
        <f>F29+F54+F72</f>
        <v>23502.57</v>
      </c>
      <c r="G28" s="175">
        <f>G29+G54+G72</f>
        <v>22838.75</v>
      </c>
      <c r="H28" s="175">
        <f>G28/F28%</f>
        <v>97.175542929985951</v>
      </c>
    </row>
    <row r="29" spans="1:8">
      <c r="A29" s="224" t="s">
        <v>70</v>
      </c>
      <c r="B29" s="225" t="s">
        <v>73</v>
      </c>
      <c r="C29" s="226" t="s">
        <v>62</v>
      </c>
      <c r="D29" s="225"/>
      <c r="E29" s="168"/>
      <c r="F29" s="175">
        <f>F31+F35++F39+F46+F50</f>
        <v>733.91000000000008</v>
      </c>
      <c r="G29" s="175">
        <f t="shared" ref="G29:H29" si="8">G31+G35++G39+G46+G50</f>
        <v>718.93000000000006</v>
      </c>
      <c r="H29" s="175">
        <f t="shared" si="8"/>
        <v>487.23705134860461</v>
      </c>
    </row>
    <row r="30" spans="1:8" ht="31.5">
      <c r="A30" s="224" t="s">
        <v>410</v>
      </c>
      <c r="B30" s="225" t="s">
        <v>73</v>
      </c>
      <c r="C30" s="226" t="s">
        <v>62</v>
      </c>
      <c r="D30" s="225" t="s">
        <v>403</v>
      </c>
      <c r="E30" s="225" t="s">
        <v>44</v>
      </c>
      <c r="F30" s="175">
        <f>F31+F35++F39+F46+F50</f>
        <v>733.91000000000008</v>
      </c>
      <c r="G30" s="175">
        <f t="shared" ref="G30:H30" si="9">G31+G35++G39+G46+G50</f>
        <v>718.93000000000006</v>
      </c>
      <c r="H30" s="175">
        <f t="shared" si="9"/>
        <v>487.23705134860461</v>
      </c>
    </row>
    <row r="31" spans="1:8" ht="42">
      <c r="A31" s="224" t="s">
        <v>411</v>
      </c>
      <c r="B31" s="225" t="s">
        <v>73</v>
      </c>
      <c r="C31" s="225" t="s">
        <v>62</v>
      </c>
      <c r="D31" s="225" t="s">
        <v>348</v>
      </c>
      <c r="E31" s="225"/>
      <c r="F31" s="175">
        <f t="shared" ref="F31:F33" si="10">F32</f>
        <v>186.4</v>
      </c>
      <c r="G31" s="175">
        <f t="shared" ref="G31" si="11">G32</f>
        <v>186.41</v>
      </c>
      <c r="H31" s="175">
        <f>+G31/F31%</f>
        <v>100.00536480686695</v>
      </c>
    </row>
    <row r="32" spans="1:8" s="230" customFormat="1" ht="22.5">
      <c r="A32" s="167" t="s">
        <v>439</v>
      </c>
      <c r="B32" s="168" t="s">
        <v>73</v>
      </c>
      <c r="C32" s="168" t="s">
        <v>62</v>
      </c>
      <c r="D32" s="168" t="s">
        <v>348</v>
      </c>
      <c r="E32" s="168">
        <v>200</v>
      </c>
      <c r="F32" s="169">
        <f t="shared" si="10"/>
        <v>186.4</v>
      </c>
      <c r="G32" s="176">
        <f t="shared" ref="G32:G33" si="12">G33</f>
        <v>186.41</v>
      </c>
      <c r="H32" s="169">
        <f t="shared" si="5"/>
        <v>100.00536480686695</v>
      </c>
    </row>
    <row r="33" spans="1:8" ht="22.5">
      <c r="A33" s="167" t="s">
        <v>440</v>
      </c>
      <c r="B33" s="168" t="s">
        <v>73</v>
      </c>
      <c r="C33" s="168" t="s">
        <v>62</v>
      </c>
      <c r="D33" s="168" t="s">
        <v>348</v>
      </c>
      <c r="E33" s="168">
        <v>240</v>
      </c>
      <c r="F33" s="169">
        <f t="shared" si="10"/>
        <v>186.4</v>
      </c>
      <c r="G33" s="176">
        <f t="shared" si="12"/>
        <v>186.41</v>
      </c>
      <c r="H33" s="169">
        <f t="shared" si="5"/>
        <v>100.00536480686695</v>
      </c>
    </row>
    <row r="34" spans="1:8" ht="22.5">
      <c r="A34" s="167" t="s">
        <v>441</v>
      </c>
      <c r="B34" s="168" t="s">
        <v>73</v>
      </c>
      <c r="C34" s="168" t="s">
        <v>62</v>
      </c>
      <c r="D34" s="168" t="s">
        <v>348</v>
      </c>
      <c r="E34" s="168">
        <v>244</v>
      </c>
      <c r="F34" s="169">
        <v>186.4</v>
      </c>
      <c r="G34" s="176">
        <v>186.41</v>
      </c>
      <c r="H34" s="169">
        <f t="shared" si="5"/>
        <v>100.00536480686695</v>
      </c>
    </row>
    <row r="35" spans="1:8" ht="22.5">
      <c r="A35" s="231" t="s">
        <v>414</v>
      </c>
      <c r="B35" s="168" t="s">
        <v>73</v>
      </c>
      <c r="C35" s="168" t="s">
        <v>62</v>
      </c>
      <c r="D35" s="168" t="s">
        <v>349</v>
      </c>
      <c r="E35" s="168"/>
      <c r="F35" s="169">
        <f>F36</f>
        <v>117.4</v>
      </c>
      <c r="G35" s="169">
        <f t="shared" ref="G35:G37" si="13">G36</f>
        <v>102.41</v>
      </c>
      <c r="H35" s="169">
        <f t="shared" si="5"/>
        <v>87.231686541737631</v>
      </c>
    </row>
    <row r="36" spans="1:8" ht="22.5">
      <c r="A36" s="167" t="s">
        <v>439</v>
      </c>
      <c r="B36" s="168" t="s">
        <v>73</v>
      </c>
      <c r="C36" s="168" t="s">
        <v>62</v>
      </c>
      <c r="D36" s="168" t="s">
        <v>349</v>
      </c>
      <c r="E36" s="168">
        <v>200</v>
      </c>
      <c r="F36" s="169">
        <f>F37</f>
        <v>117.4</v>
      </c>
      <c r="G36" s="176">
        <f t="shared" si="13"/>
        <v>102.41</v>
      </c>
      <c r="H36" s="169">
        <f t="shared" si="5"/>
        <v>87.231686541737631</v>
      </c>
    </row>
    <row r="37" spans="1:8" ht="22.5">
      <c r="A37" s="167" t="s">
        <v>440</v>
      </c>
      <c r="B37" s="168" t="s">
        <v>73</v>
      </c>
      <c r="C37" s="168" t="s">
        <v>62</v>
      </c>
      <c r="D37" s="168" t="s">
        <v>349</v>
      </c>
      <c r="E37" s="168">
        <v>240</v>
      </c>
      <c r="F37" s="169">
        <f>F38</f>
        <v>117.4</v>
      </c>
      <c r="G37" s="176">
        <f t="shared" si="13"/>
        <v>102.41</v>
      </c>
      <c r="H37" s="169">
        <f t="shared" si="5"/>
        <v>87.231686541737631</v>
      </c>
    </row>
    <row r="38" spans="1:8" ht="22.5">
      <c r="A38" s="167" t="s">
        <v>441</v>
      </c>
      <c r="B38" s="168" t="s">
        <v>73</v>
      </c>
      <c r="C38" s="168" t="s">
        <v>62</v>
      </c>
      <c r="D38" s="168" t="s">
        <v>349</v>
      </c>
      <c r="E38" s="168">
        <v>244</v>
      </c>
      <c r="F38" s="169">
        <v>117.4</v>
      </c>
      <c r="G38" s="176">
        <v>102.41</v>
      </c>
      <c r="H38" s="169">
        <f t="shared" si="5"/>
        <v>87.231686541737631</v>
      </c>
    </row>
    <row r="39" spans="1:8">
      <c r="A39" s="231" t="s">
        <v>415</v>
      </c>
      <c r="B39" s="168" t="s">
        <v>73</v>
      </c>
      <c r="C39" s="168" t="s">
        <v>62</v>
      </c>
      <c r="D39" s="168" t="s">
        <v>350</v>
      </c>
      <c r="E39" s="168"/>
      <c r="F39" s="169">
        <f>F40+F43</f>
        <v>277.11</v>
      </c>
      <c r="G39" s="169">
        <f>G40+G43</f>
        <v>277.11</v>
      </c>
      <c r="H39" s="169">
        <f t="shared" si="5"/>
        <v>100</v>
      </c>
    </row>
    <row r="40" spans="1:8" ht="22.5">
      <c r="A40" s="167" t="s">
        <v>439</v>
      </c>
      <c r="B40" s="168" t="s">
        <v>73</v>
      </c>
      <c r="C40" s="168" t="s">
        <v>62</v>
      </c>
      <c r="D40" s="168" t="s">
        <v>350</v>
      </c>
      <c r="E40" s="168">
        <v>200</v>
      </c>
      <c r="F40" s="169">
        <f>F41</f>
        <v>134.1</v>
      </c>
      <c r="G40" s="176">
        <f t="shared" ref="G40:G41" si="14">G41</f>
        <v>134.11000000000001</v>
      </c>
      <c r="H40" s="169">
        <f t="shared" si="5"/>
        <v>100.0074571215511</v>
      </c>
    </row>
    <row r="41" spans="1:8" ht="22.5">
      <c r="A41" s="167" t="s">
        <v>440</v>
      </c>
      <c r="B41" s="168" t="s">
        <v>73</v>
      </c>
      <c r="C41" s="168" t="s">
        <v>62</v>
      </c>
      <c r="D41" s="168" t="s">
        <v>350</v>
      </c>
      <c r="E41" s="168">
        <v>240</v>
      </c>
      <c r="F41" s="169">
        <f>F42</f>
        <v>134.1</v>
      </c>
      <c r="G41" s="176">
        <f t="shared" si="14"/>
        <v>134.11000000000001</v>
      </c>
      <c r="H41" s="169">
        <f t="shared" si="5"/>
        <v>100.0074571215511</v>
      </c>
    </row>
    <row r="42" spans="1:8" ht="22.5">
      <c r="A42" s="167" t="s">
        <v>441</v>
      </c>
      <c r="B42" s="168" t="s">
        <v>73</v>
      </c>
      <c r="C42" s="168" t="s">
        <v>62</v>
      </c>
      <c r="D42" s="168" t="s">
        <v>350</v>
      </c>
      <c r="E42" s="168">
        <v>244</v>
      </c>
      <c r="F42" s="169">
        <v>134.1</v>
      </c>
      <c r="G42" s="176">
        <v>134.11000000000001</v>
      </c>
      <c r="H42" s="169">
        <f t="shared" si="5"/>
        <v>100.0074571215511</v>
      </c>
    </row>
    <row r="43" spans="1:8">
      <c r="A43" s="167" t="s">
        <v>140</v>
      </c>
      <c r="B43" s="168" t="s">
        <v>73</v>
      </c>
      <c r="C43" s="168" t="s">
        <v>62</v>
      </c>
      <c r="D43" s="168" t="s">
        <v>350</v>
      </c>
      <c r="E43" s="168">
        <v>800</v>
      </c>
      <c r="F43" s="169">
        <v>143.01</v>
      </c>
      <c r="G43" s="176">
        <f t="shared" ref="G43:G44" si="15">G44</f>
        <v>143</v>
      </c>
      <c r="H43" s="169">
        <f t="shared" si="5"/>
        <v>99.993007481994269</v>
      </c>
    </row>
    <row r="44" spans="1:8" ht="33.75">
      <c r="A44" s="167" t="s">
        <v>533</v>
      </c>
      <c r="B44" s="168" t="s">
        <v>73</v>
      </c>
      <c r="C44" s="168" t="s">
        <v>62</v>
      </c>
      <c r="D44" s="168" t="s">
        <v>350</v>
      </c>
      <c r="E44" s="168">
        <v>810</v>
      </c>
      <c r="F44" s="169">
        <v>143.01</v>
      </c>
      <c r="G44" s="176">
        <f t="shared" si="15"/>
        <v>143</v>
      </c>
      <c r="H44" s="169">
        <f t="shared" si="5"/>
        <v>99.993007481994269</v>
      </c>
    </row>
    <row r="45" spans="1:8" ht="22.5">
      <c r="A45" s="167" t="s">
        <v>534</v>
      </c>
      <c r="B45" s="168" t="s">
        <v>73</v>
      </c>
      <c r="C45" s="168" t="s">
        <v>62</v>
      </c>
      <c r="D45" s="168" t="s">
        <v>350</v>
      </c>
      <c r="E45" s="168">
        <v>812</v>
      </c>
      <c r="F45" s="169">
        <v>143.01</v>
      </c>
      <c r="G45" s="176">
        <v>143</v>
      </c>
      <c r="H45" s="169">
        <f t="shared" si="5"/>
        <v>99.993007481994269</v>
      </c>
    </row>
    <row r="46" spans="1:8" ht="22.5">
      <c r="A46" s="231" t="s">
        <v>416</v>
      </c>
      <c r="B46" s="168" t="s">
        <v>73</v>
      </c>
      <c r="C46" s="168" t="s">
        <v>62</v>
      </c>
      <c r="D46" s="168" t="s">
        <v>419</v>
      </c>
      <c r="E46" s="168"/>
      <c r="F46" s="169">
        <f>F47</f>
        <v>140</v>
      </c>
      <c r="G46" s="169">
        <f>G47</f>
        <v>140</v>
      </c>
      <c r="H46" s="169">
        <f t="shared" si="5"/>
        <v>100</v>
      </c>
    </row>
    <row r="47" spans="1:8" ht="22.5">
      <c r="A47" s="167" t="s">
        <v>439</v>
      </c>
      <c r="B47" s="168" t="s">
        <v>73</v>
      </c>
      <c r="C47" s="168" t="s">
        <v>62</v>
      </c>
      <c r="D47" s="168" t="s">
        <v>419</v>
      </c>
      <c r="E47" s="168">
        <v>200</v>
      </c>
      <c r="F47" s="169">
        <f>F48</f>
        <v>140</v>
      </c>
      <c r="G47" s="176">
        <f t="shared" ref="G47:G48" si="16">G48</f>
        <v>140</v>
      </c>
      <c r="H47" s="169">
        <f t="shared" si="5"/>
        <v>100</v>
      </c>
    </row>
    <row r="48" spans="1:8" ht="22.5">
      <c r="A48" s="167" t="s">
        <v>440</v>
      </c>
      <c r="B48" s="168" t="s">
        <v>73</v>
      </c>
      <c r="C48" s="168" t="s">
        <v>62</v>
      </c>
      <c r="D48" s="168" t="s">
        <v>419</v>
      </c>
      <c r="E48" s="168">
        <v>240</v>
      </c>
      <c r="F48" s="169">
        <f>F49</f>
        <v>140</v>
      </c>
      <c r="G48" s="176">
        <f t="shared" si="16"/>
        <v>140</v>
      </c>
      <c r="H48" s="169">
        <f t="shared" si="5"/>
        <v>100</v>
      </c>
    </row>
    <row r="49" spans="1:8" ht="22.5">
      <c r="A49" s="167" t="s">
        <v>441</v>
      </c>
      <c r="B49" s="168" t="s">
        <v>73</v>
      </c>
      <c r="C49" s="168" t="s">
        <v>62</v>
      </c>
      <c r="D49" s="168" t="s">
        <v>419</v>
      </c>
      <c r="E49" s="168">
        <v>244</v>
      </c>
      <c r="F49" s="169">
        <v>140</v>
      </c>
      <c r="G49" s="176">
        <v>140</v>
      </c>
      <c r="H49" s="169">
        <f t="shared" si="5"/>
        <v>100</v>
      </c>
    </row>
    <row r="50" spans="1:8" ht="33.75">
      <c r="A50" s="231" t="s">
        <v>417</v>
      </c>
      <c r="B50" s="168" t="s">
        <v>73</v>
      </c>
      <c r="C50" s="168" t="s">
        <v>62</v>
      </c>
      <c r="D50" s="168" t="s">
        <v>420</v>
      </c>
      <c r="E50" s="168"/>
      <c r="F50" s="169">
        <f>F51</f>
        <v>13</v>
      </c>
      <c r="G50" s="169">
        <f t="shared" ref="G50:G52" si="17">G51</f>
        <v>13</v>
      </c>
      <c r="H50" s="169">
        <f t="shared" si="5"/>
        <v>100</v>
      </c>
    </row>
    <row r="51" spans="1:8" ht="22.5">
      <c r="A51" s="167" t="s">
        <v>439</v>
      </c>
      <c r="B51" s="168" t="s">
        <v>73</v>
      </c>
      <c r="C51" s="168" t="s">
        <v>62</v>
      </c>
      <c r="D51" s="168" t="s">
        <v>420</v>
      </c>
      <c r="E51" s="168">
        <v>200</v>
      </c>
      <c r="F51" s="169">
        <f>F52</f>
        <v>13</v>
      </c>
      <c r="G51" s="169">
        <f t="shared" si="17"/>
        <v>13</v>
      </c>
      <c r="H51" s="169">
        <f t="shared" si="5"/>
        <v>100</v>
      </c>
    </row>
    <row r="52" spans="1:8" ht="22.5">
      <c r="A52" s="167" t="s">
        <v>440</v>
      </c>
      <c r="B52" s="168" t="s">
        <v>73</v>
      </c>
      <c r="C52" s="168" t="s">
        <v>62</v>
      </c>
      <c r="D52" s="168" t="s">
        <v>420</v>
      </c>
      <c r="E52" s="168">
        <v>240</v>
      </c>
      <c r="F52" s="169">
        <f>F53</f>
        <v>13</v>
      </c>
      <c r="G52" s="169">
        <f t="shared" si="17"/>
        <v>13</v>
      </c>
      <c r="H52" s="169">
        <f t="shared" si="5"/>
        <v>100</v>
      </c>
    </row>
    <row r="53" spans="1:8" ht="22.5">
      <c r="A53" s="167" t="s">
        <v>441</v>
      </c>
      <c r="B53" s="168" t="s">
        <v>73</v>
      </c>
      <c r="C53" s="168" t="s">
        <v>62</v>
      </c>
      <c r="D53" s="168" t="s">
        <v>420</v>
      </c>
      <c r="E53" s="168">
        <v>244</v>
      </c>
      <c r="F53" s="169">
        <v>13</v>
      </c>
      <c r="G53" s="169">
        <v>13</v>
      </c>
      <c r="H53" s="169">
        <f t="shared" si="5"/>
        <v>100</v>
      </c>
    </row>
    <row r="54" spans="1:8">
      <c r="A54" s="224" t="s">
        <v>430</v>
      </c>
      <c r="B54" s="225" t="s">
        <v>73</v>
      </c>
      <c r="C54" s="226" t="s">
        <v>96</v>
      </c>
      <c r="D54" s="168"/>
      <c r="E54" s="168"/>
      <c r="F54" s="175">
        <f t="shared" ref="F54:G54" si="18">F55</f>
        <v>21686.66</v>
      </c>
      <c r="G54" s="175">
        <f t="shared" si="18"/>
        <v>21037.82</v>
      </c>
      <c r="H54" s="175">
        <f>G54/F54%</f>
        <v>97.008114665882161</v>
      </c>
    </row>
    <row r="55" spans="1:8" ht="31.5">
      <c r="A55" s="224" t="s">
        <v>431</v>
      </c>
      <c r="B55" s="225" t="s">
        <v>73</v>
      </c>
      <c r="C55" s="226" t="s">
        <v>96</v>
      </c>
      <c r="D55" s="225" t="s">
        <v>404</v>
      </c>
      <c r="E55" s="225"/>
      <c r="F55" s="175">
        <f>F56+F64+F68+F62</f>
        <v>21686.66</v>
      </c>
      <c r="G55" s="175">
        <f>G56+G64+G68+G62</f>
        <v>21037.82</v>
      </c>
      <c r="H55" s="232">
        <f>G55/F55%</f>
        <v>97.008114665882161</v>
      </c>
    </row>
    <row r="56" spans="1:8" ht="22.5">
      <c r="A56" s="231" t="s">
        <v>432</v>
      </c>
      <c r="B56" s="233" t="s">
        <v>73</v>
      </c>
      <c r="C56" s="234" t="s">
        <v>96</v>
      </c>
      <c r="D56" s="233" t="s">
        <v>351</v>
      </c>
      <c r="E56" s="233"/>
      <c r="F56" s="177">
        <f>F57+F60</f>
        <v>6653.2</v>
      </c>
      <c r="G56" s="177">
        <f>G57+G60</f>
        <v>6402.8099999999995</v>
      </c>
      <c r="H56" s="177">
        <f>G56/F56%</f>
        <v>96.236547826609751</v>
      </c>
    </row>
    <row r="57" spans="1:8" ht="22.5">
      <c r="A57" s="167" t="s">
        <v>439</v>
      </c>
      <c r="B57" s="168" t="s">
        <v>73</v>
      </c>
      <c r="C57" s="235" t="s">
        <v>96</v>
      </c>
      <c r="D57" s="168" t="s">
        <v>351</v>
      </c>
      <c r="E57" s="168">
        <v>200</v>
      </c>
      <c r="F57" s="169">
        <f>F58</f>
        <v>2596.6</v>
      </c>
      <c r="G57" s="169">
        <f t="shared" ref="G57:G58" si="19">G58</f>
        <v>2547.81</v>
      </c>
      <c r="H57" s="169">
        <f t="shared" si="5"/>
        <v>98.121004390356632</v>
      </c>
    </row>
    <row r="58" spans="1:8" ht="22.5">
      <c r="A58" s="167" t="s">
        <v>440</v>
      </c>
      <c r="B58" s="168" t="s">
        <v>73</v>
      </c>
      <c r="C58" s="235" t="s">
        <v>96</v>
      </c>
      <c r="D58" s="168" t="s">
        <v>351</v>
      </c>
      <c r="E58" s="168">
        <v>240</v>
      </c>
      <c r="F58" s="169">
        <f>F59</f>
        <v>2596.6</v>
      </c>
      <c r="G58" s="169">
        <f t="shared" si="19"/>
        <v>2547.81</v>
      </c>
      <c r="H58" s="169">
        <f t="shared" si="5"/>
        <v>98.121004390356632</v>
      </c>
    </row>
    <row r="59" spans="1:8" ht="22.5">
      <c r="A59" s="167" t="s">
        <v>441</v>
      </c>
      <c r="B59" s="168" t="s">
        <v>73</v>
      </c>
      <c r="C59" s="235" t="s">
        <v>96</v>
      </c>
      <c r="D59" s="168" t="s">
        <v>351</v>
      </c>
      <c r="E59" s="168">
        <v>244</v>
      </c>
      <c r="F59" s="169">
        <v>2596.6</v>
      </c>
      <c r="G59" s="176">
        <v>2547.81</v>
      </c>
      <c r="H59" s="169">
        <f t="shared" si="5"/>
        <v>98.121004390356632</v>
      </c>
    </row>
    <row r="60" spans="1:8">
      <c r="A60" s="167" t="s">
        <v>539</v>
      </c>
      <c r="B60" s="168" t="s">
        <v>73</v>
      </c>
      <c r="C60" s="235" t="s">
        <v>96</v>
      </c>
      <c r="D60" s="168" t="s">
        <v>351</v>
      </c>
      <c r="E60" s="168">
        <v>410</v>
      </c>
      <c r="F60" s="169">
        <v>4056.6</v>
      </c>
      <c r="G60" s="169">
        <f t="shared" ref="G60:G62" si="20">G61</f>
        <v>3855</v>
      </c>
      <c r="H60" s="169">
        <f t="shared" si="5"/>
        <v>95.030320958438097</v>
      </c>
    </row>
    <row r="61" spans="1:8" ht="22.5">
      <c r="A61" s="167" t="s">
        <v>561</v>
      </c>
      <c r="B61" s="168" t="s">
        <v>73</v>
      </c>
      <c r="C61" s="235" t="s">
        <v>96</v>
      </c>
      <c r="D61" s="168" t="s">
        <v>351</v>
      </c>
      <c r="E61" s="168">
        <v>414</v>
      </c>
      <c r="F61" s="169">
        <v>4056.6</v>
      </c>
      <c r="G61" s="169">
        <v>3855</v>
      </c>
      <c r="H61" s="169">
        <f t="shared" si="5"/>
        <v>95.030320958438097</v>
      </c>
    </row>
    <row r="62" spans="1:8">
      <c r="A62" s="167" t="s">
        <v>539</v>
      </c>
      <c r="B62" s="168" t="s">
        <v>73</v>
      </c>
      <c r="C62" s="235" t="s">
        <v>96</v>
      </c>
      <c r="D62" s="168" t="s">
        <v>562</v>
      </c>
      <c r="E62" s="168">
        <v>410</v>
      </c>
      <c r="F62" s="169">
        <v>12941.8</v>
      </c>
      <c r="G62" s="169">
        <f t="shared" si="20"/>
        <v>12543.31</v>
      </c>
      <c r="H62" s="169">
        <f t="shared" si="5"/>
        <v>96.920907447186622</v>
      </c>
    </row>
    <row r="63" spans="1:8" ht="22.5">
      <c r="A63" s="167" t="s">
        <v>561</v>
      </c>
      <c r="B63" s="168" t="s">
        <v>73</v>
      </c>
      <c r="C63" s="235" t="s">
        <v>96</v>
      </c>
      <c r="D63" s="168" t="s">
        <v>562</v>
      </c>
      <c r="E63" s="168">
        <v>414</v>
      </c>
      <c r="F63" s="169">
        <v>12941.8</v>
      </c>
      <c r="G63" s="169">
        <v>12543.31</v>
      </c>
      <c r="H63" s="169">
        <f t="shared" si="5"/>
        <v>96.920907447186622</v>
      </c>
    </row>
    <row r="64" spans="1:8" ht="33.75">
      <c r="A64" s="231" t="s">
        <v>433</v>
      </c>
      <c r="B64" s="233" t="s">
        <v>73</v>
      </c>
      <c r="C64" s="234" t="s">
        <v>96</v>
      </c>
      <c r="D64" s="233" t="s">
        <v>434</v>
      </c>
      <c r="E64" s="233"/>
      <c r="F64" s="177">
        <f>F65</f>
        <v>30</v>
      </c>
      <c r="G64" s="177">
        <f t="shared" ref="G64:G66" si="21">G65</f>
        <v>30</v>
      </c>
      <c r="H64" s="177">
        <f t="shared" si="5"/>
        <v>100</v>
      </c>
    </row>
    <row r="65" spans="1:8" ht="22.5">
      <c r="A65" s="167" t="s">
        <v>439</v>
      </c>
      <c r="B65" s="168" t="s">
        <v>73</v>
      </c>
      <c r="C65" s="235" t="s">
        <v>96</v>
      </c>
      <c r="D65" s="168" t="s">
        <v>434</v>
      </c>
      <c r="E65" s="168">
        <v>200</v>
      </c>
      <c r="F65" s="169">
        <f>F66</f>
        <v>30</v>
      </c>
      <c r="G65" s="169">
        <f t="shared" si="21"/>
        <v>30</v>
      </c>
      <c r="H65" s="169">
        <f t="shared" si="5"/>
        <v>100</v>
      </c>
    </row>
    <row r="66" spans="1:8" ht="22.5">
      <c r="A66" s="167" t="s">
        <v>440</v>
      </c>
      <c r="B66" s="168" t="s">
        <v>73</v>
      </c>
      <c r="C66" s="235" t="s">
        <v>96</v>
      </c>
      <c r="D66" s="168" t="s">
        <v>434</v>
      </c>
      <c r="E66" s="168">
        <v>240</v>
      </c>
      <c r="F66" s="169">
        <f>F67</f>
        <v>30</v>
      </c>
      <c r="G66" s="169">
        <f t="shared" si="21"/>
        <v>30</v>
      </c>
      <c r="H66" s="169">
        <f t="shared" si="5"/>
        <v>100</v>
      </c>
    </row>
    <row r="67" spans="1:8" ht="22.5">
      <c r="A67" s="167" t="s">
        <v>441</v>
      </c>
      <c r="B67" s="168" t="s">
        <v>73</v>
      </c>
      <c r="C67" s="235" t="s">
        <v>96</v>
      </c>
      <c r="D67" s="168" t="s">
        <v>434</v>
      </c>
      <c r="E67" s="168">
        <v>244</v>
      </c>
      <c r="F67" s="169">
        <v>30</v>
      </c>
      <c r="G67" s="176">
        <v>30</v>
      </c>
      <c r="H67" s="169">
        <f t="shared" si="5"/>
        <v>100</v>
      </c>
    </row>
    <row r="68" spans="1:8" ht="33.75">
      <c r="A68" s="231" t="s">
        <v>435</v>
      </c>
      <c r="B68" s="233" t="s">
        <v>73</v>
      </c>
      <c r="C68" s="234" t="s">
        <v>96</v>
      </c>
      <c r="D68" s="233" t="s">
        <v>436</v>
      </c>
      <c r="E68" s="233"/>
      <c r="F68" s="177">
        <f>F69</f>
        <v>2061.66</v>
      </c>
      <c r="G68" s="177">
        <f>G69</f>
        <v>2061.6999999999998</v>
      </c>
      <c r="H68" s="177">
        <f t="shared" si="5"/>
        <v>100.00194018412347</v>
      </c>
    </row>
    <row r="69" spans="1:8" ht="22.5">
      <c r="A69" s="167" t="s">
        <v>439</v>
      </c>
      <c r="B69" s="168" t="s">
        <v>73</v>
      </c>
      <c r="C69" s="235" t="s">
        <v>96</v>
      </c>
      <c r="D69" s="168" t="s">
        <v>436</v>
      </c>
      <c r="E69" s="168">
        <v>200</v>
      </c>
      <c r="F69" s="169">
        <f>F70</f>
        <v>2061.66</v>
      </c>
      <c r="G69" s="169">
        <f t="shared" ref="G69:H70" si="22">G70</f>
        <v>2061.6999999999998</v>
      </c>
      <c r="H69" s="169">
        <f t="shared" si="22"/>
        <v>100.00194018412347</v>
      </c>
    </row>
    <row r="70" spans="1:8" ht="22.5">
      <c r="A70" s="167" t="s">
        <v>440</v>
      </c>
      <c r="B70" s="168" t="s">
        <v>73</v>
      </c>
      <c r="C70" s="235" t="s">
        <v>96</v>
      </c>
      <c r="D70" s="168" t="s">
        <v>436</v>
      </c>
      <c r="E70" s="168">
        <v>240</v>
      </c>
      <c r="F70" s="169">
        <f>F71</f>
        <v>2061.66</v>
      </c>
      <c r="G70" s="169">
        <f t="shared" si="22"/>
        <v>2061.6999999999998</v>
      </c>
      <c r="H70" s="169">
        <f t="shared" si="5"/>
        <v>100.00194018412347</v>
      </c>
    </row>
    <row r="71" spans="1:8" ht="22.5">
      <c r="A71" s="167" t="s">
        <v>441</v>
      </c>
      <c r="B71" s="168" t="s">
        <v>73</v>
      </c>
      <c r="C71" s="235" t="s">
        <v>96</v>
      </c>
      <c r="D71" s="168" t="s">
        <v>436</v>
      </c>
      <c r="E71" s="168">
        <v>244</v>
      </c>
      <c r="F71" s="169">
        <v>2061.66</v>
      </c>
      <c r="G71" s="169">
        <v>2061.6999999999998</v>
      </c>
      <c r="H71" s="169">
        <f t="shared" si="5"/>
        <v>100.00194018412347</v>
      </c>
    </row>
    <row r="72" spans="1:8">
      <c r="A72" s="224" t="s">
        <v>421</v>
      </c>
      <c r="B72" s="225" t="s">
        <v>73</v>
      </c>
      <c r="C72" s="225">
        <v>12</v>
      </c>
      <c r="D72" s="225"/>
      <c r="E72" s="225"/>
      <c r="F72" s="175">
        <f>F73+F77</f>
        <v>1082</v>
      </c>
      <c r="G72" s="175">
        <f>G73+G77</f>
        <v>1082</v>
      </c>
      <c r="H72" s="175">
        <f t="shared" si="5"/>
        <v>100</v>
      </c>
    </row>
    <row r="73" spans="1:8" ht="31.5">
      <c r="A73" s="224" t="s">
        <v>444</v>
      </c>
      <c r="B73" s="225" t="s">
        <v>73</v>
      </c>
      <c r="C73" s="225">
        <v>12</v>
      </c>
      <c r="D73" s="225" t="s">
        <v>406</v>
      </c>
      <c r="E73" s="225"/>
      <c r="F73" s="175">
        <f t="shared" ref="F73:G75" si="23">F74</f>
        <v>200</v>
      </c>
      <c r="G73" s="175">
        <f t="shared" si="23"/>
        <v>200</v>
      </c>
      <c r="H73" s="169">
        <f t="shared" si="5"/>
        <v>100</v>
      </c>
    </row>
    <row r="74" spans="1:8" ht="22.5">
      <c r="A74" s="167" t="s">
        <v>439</v>
      </c>
      <c r="B74" s="168" t="s">
        <v>73</v>
      </c>
      <c r="C74" s="168">
        <v>12</v>
      </c>
      <c r="D74" s="168" t="s">
        <v>352</v>
      </c>
      <c r="E74" s="168">
        <v>200</v>
      </c>
      <c r="F74" s="169">
        <f t="shared" si="23"/>
        <v>200</v>
      </c>
      <c r="G74" s="169">
        <f t="shared" ref="G74:G75" si="24">G75</f>
        <v>200</v>
      </c>
      <c r="H74" s="169">
        <f t="shared" si="5"/>
        <v>100</v>
      </c>
    </row>
    <row r="75" spans="1:8" ht="22.5">
      <c r="A75" s="167" t="s">
        <v>440</v>
      </c>
      <c r="B75" s="168" t="s">
        <v>73</v>
      </c>
      <c r="C75" s="168">
        <v>12</v>
      </c>
      <c r="D75" s="168" t="s">
        <v>352</v>
      </c>
      <c r="E75" s="168">
        <v>240</v>
      </c>
      <c r="F75" s="169">
        <f t="shared" si="23"/>
        <v>200</v>
      </c>
      <c r="G75" s="176">
        <f t="shared" si="24"/>
        <v>200</v>
      </c>
      <c r="H75" s="169">
        <f t="shared" si="5"/>
        <v>100</v>
      </c>
    </row>
    <row r="76" spans="1:8" ht="22.5">
      <c r="A76" s="167" t="s">
        <v>441</v>
      </c>
      <c r="B76" s="168" t="s">
        <v>73</v>
      </c>
      <c r="C76" s="168">
        <v>12</v>
      </c>
      <c r="D76" s="168" t="s">
        <v>352</v>
      </c>
      <c r="E76" s="168">
        <v>244</v>
      </c>
      <c r="F76" s="169">
        <v>200</v>
      </c>
      <c r="G76" s="176">
        <v>200</v>
      </c>
      <c r="H76" s="169">
        <f t="shared" si="5"/>
        <v>100</v>
      </c>
    </row>
    <row r="77" spans="1:8" ht="52.5">
      <c r="A77" s="224" t="s">
        <v>493</v>
      </c>
      <c r="B77" s="225" t="s">
        <v>73</v>
      </c>
      <c r="C77" s="225">
        <v>12</v>
      </c>
      <c r="D77" s="225" t="s">
        <v>535</v>
      </c>
      <c r="E77" s="225"/>
      <c r="F77" s="175">
        <f>F78</f>
        <v>882</v>
      </c>
      <c r="G77" s="175">
        <f>G78</f>
        <v>882</v>
      </c>
      <c r="H77" s="175">
        <f>G77/F77%</f>
        <v>100</v>
      </c>
    </row>
    <row r="78" spans="1:8" ht="22.5">
      <c r="A78" s="167" t="s">
        <v>439</v>
      </c>
      <c r="B78" s="168" t="s">
        <v>73</v>
      </c>
      <c r="C78" s="168">
        <v>12</v>
      </c>
      <c r="D78" s="168" t="s">
        <v>535</v>
      </c>
      <c r="E78" s="168">
        <v>200</v>
      </c>
      <c r="F78" s="169">
        <f>F79</f>
        <v>882</v>
      </c>
      <c r="G78" s="169">
        <f>G79</f>
        <v>882</v>
      </c>
      <c r="H78" s="169">
        <f t="shared" ref="H78:H137" si="25">G78/F78%</f>
        <v>100</v>
      </c>
    </row>
    <row r="79" spans="1:8" ht="22.5">
      <c r="A79" s="167" t="s">
        <v>440</v>
      </c>
      <c r="B79" s="168" t="s">
        <v>73</v>
      </c>
      <c r="C79" s="168">
        <v>12</v>
      </c>
      <c r="D79" s="168" t="s">
        <v>535</v>
      </c>
      <c r="E79" s="168">
        <v>240</v>
      </c>
      <c r="F79" s="169">
        <f>F80+F81</f>
        <v>882</v>
      </c>
      <c r="G79" s="169">
        <f>G80+G81</f>
        <v>882</v>
      </c>
      <c r="H79" s="169">
        <f t="shared" si="25"/>
        <v>100</v>
      </c>
    </row>
    <row r="80" spans="1:8" ht="22.5">
      <c r="A80" s="167" t="s">
        <v>182</v>
      </c>
      <c r="B80" s="168" t="s">
        <v>73</v>
      </c>
      <c r="C80" s="168">
        <v>12</v>
      </c>
      <c r="D80" s="168" t="s">
        <v>535</v>
      </c>
      <c r="E80" s="168">
        <v>242</v>
      </c>
      <c r="F80" s="169">
        <v>15</v>
      </c>
      <c r="G80" s="169">
        <v>15</v>
      </c>
      <c r="H80" s="169">
        <f t="shared" si="25"/>
        <v>100</v>
      </c>
    </row>
    <row r="81" spans="1:8" ht="22.5">
      <c r="A81" s="167" t="s">
        <v>441</v>
      </c>
      <c r="B81" s="168" t="s">
        <v>73</v>
      </c>
      <c r="C81" s="168">
        <v>12</v>
      </c>
      <c r="D81" s="168" t="s">
        <v>535</v>
      </c>
      <c r="E81" s="168">
        <v>244</v>
      </c>
      <c r="F81" s="169">
        <v>867</v>
      </c>
      <c r="G81" s="169">
        <v>867</v>
      </c>
      <c r="H81" s="169">
        <f t="shared" si="25"/>
        <v>100</v>
      </c>
    </row>
    <row r="82" spans="1:8">
      <c r="A82" s="224" t="s">
        <v>563</v>
      </c>
      <c r="B82" s="225" t="s">
        <v>203</v>
      </c>
      <c r="C82" s="226"/>
      <c r="D82" s="225"/>
      <c r="E82" s="168"/>
      <c r="F82" s="175">
        <f t="shared" ref="F82:G83" si="26">F83</f>
        <v>2905.58</v>
      </c>
      <c r="G82" s="175">
        <f t="shared" si="26"/>
        <v>2774.98</v>
      </c>
      <c r="H82" s="175">
        <f t="shared" si="25"/>
        <v>95.505200338658724</v>
      </c>
    </row>
    <row r="83" spans="1:8">
      <c r="A83" s="224" t="s">
        <v>424</v>
      </c>
      <c r="B83" s="225" t="s">
        <v>203</v>
      </c>
      <c r="C83" s="225" t="s">
        <v>204</v>
      </c>
      <c r="D83" s="225"/>
      <c r="E83" s="168"/>
      <c r="F83" s="175">
        <f t="shared" si="26"/>
        <v>2905.58</v>
      </c>
      <c r="G83" s="175">
        <f t="shared" si="26"/>
        <v>2774.98</v>
      </c>
      <c r="H83" s="175">
        <f t="shared" si="25"/>
        <v>95.505200338658724</v>
      </c>
    </row>
    <row r="84" spans="1:8" ht="31.5">
      <c r="A84" s="224" t="s">
        <v>425</v>
      </c>
      <c r="B84" s="225" t="s">
        <v>203</v>
      </c>
      <c r="C84" s="225" t="s">
        <v>204</v>
      </c>
      <c r="D84" s="225" t="s">
        <v>402</v>
      </c>
      <c r="E84" s="225"/>
      <c r="F84" s="175">
        <f>F85+F91+F103+F107+F99</f>
        <v>2905.58</v>
      </c>
      <c r="G84" s="175">
        <f>G85+G91+G103+G107+G99</f>
        <v>2774.98</v>
      </c>
      <c r="H84" s="175">
        <f>G84/F84%</f>
        <v>95.505200338658724</v>
      </c>
    </row>
    <row r="85" spans="1:8" ht="33.75">
      <c r="A85" s="231" t="s">
        <v>426</v>
      </c>
      <c r="B85" s="233" t="s">
        <v>203</v>
      </c>
      <c r="C85" s="233" t="s">
        <v>204</v>
      </c>
      <c r="D85" s="233" t="s">
        <v>353</v>
      </c>
      <c r="E85" s="233"/>
      <c r="F85" s="177">
        <f t="shared" ref="F85:G85" si="27">F86+F89</f>
        <v>477.08000000000004</v>
      </c>
      <c r="G85" s="177">
        <f t="shared" si="27"/>
        <v>351.40999999999997</v>
      </c>
      <c r="H85" s="177">
        <f>G85/F85%</f>
        <v>73.658505910958311</v>
      </c>
    </row>
    <row r="86" spans="1:8" ht="22.5">
      <c r="A86" s="167" t="s">
        <v>439</v>
      </c>
      <c r="B86" s="168" t="s">
        <v>203</v>
      </c>
      <c r="C86" s="168" t="s">
        <v>204</v>
      </c>
      <c r="D86" s="168" t="s">
        <v>353</v>
      </c>
      <c r="E86" s="168">
        <v>200</v>
      </c>
      <c r="F86" s="169">
        <v>252.08</v>
      </c>
      <c r="G86" s="169">
        <v>126.41</v>
      </c>
      <c r="H86" s="169">
        <f>G86/F86%</f>
        <v>50.146778800380829</v>
      </c>
    </row>
    <row r="87" spans="1:8" ht="22.5">
      <c r="A87" s="167" t="s">
        <v>440</v>
      </c>
      <c r="B87" s="168" t="s">
        <v>203</v>
      </c>
      <c r="C87" s="168" t="s">
        <v>204</v>
      </c>
      <c r="D87" s="168" t="s">
        <v>353</v>
      </c>
      <c r="E87" s="168">
        <v>240</v>
      </c>
      <c r="F87" s="169">
        <v>252.08</v>
      </c>
      <c r="G87" s="169">
        <v>126.41</v>
      </c>
      <c r="H87" s="169">
        <f>G87/F87%</f>
        <v>50.146778800380829</v>
      </c>
    </row>
    <row r="88" spans="1:8" ht="22.5">
      <c r="A88" s="167" t="s">
        <v>441</v>
      </c>
      <c r="B88" s="168" t="s">
        <v>203</v>
      </c>
      <c r="C88" s="168" t="s">
        <v>204</v>
      </c>
      <c r="D88" s="168" t="s">
        <v>353</v>
      </c>
      <c r="E88" s="168">
        <v>244</v>
      </c>
      <c r="F88" s="169">
        <v>252.08</v>
      </c>
      <c r="G88" s="169">
        <v>126.41</v>
      </c>
      <c r="H88" s="169">
        <f t="shared" si="25"/>
        <v>50.146778800380829</v>
      </c>
    </row>
    <row r="89" spans="1:8">
      <c r="A89" s="167" t="s">
        <v>140</v>
      </c>
      <c r="B89" s="168" t="s">
        <v>203</v>
      </c>
      <c r="C89" s="168" t="s">
        <v>204</v>
      </c>
      <c r="D89" s="168" t="s">
        <v>353</v>
      </c>
      <c r="E89" s="168">
        <v>800</v>
      </c>
      <c r="F89" s="169">
        <v>225</v>
      </c>
      <c r="G89" s="169">
        <f t="shared" ref="G89" si="28">G90</f>
        <v>225</v>
      </c>
      <c r="H89" s="169">
        <f t="shared" si="25"/>
        <v>100</v>
      </c>
    </row>
    <row r="90" spans="1:8" ht="33.75">
      <c r="A90" s="167" t="s">
        <v>184</v>
      </c>
      <c r="B90" s="168" t="s">
        <v>203</v>
      </c>
      <c r="C90" s="168" t="s">
        <v>204</v>
      </c>
      <c r="D90" s="168" t="s">
        <v>353</v>
      </c>
      <c r="E90" s="168">
        <v>850</v>
      </c>
      <c r="F90" s="169">
        <v>225</v>
      </c>
      <c r="G90" s="169">
        <v>225</v>
      </c>
      <c r="H90" s="169">
        <f t="shared" si="25"/>
        <v>100</v>
      </c>
    </row>
    <row r="91" spans="1:8" ht="33.75">
      <c r="A91" s="231" t="s">
        <v>427</v>
      </c>
      <c r="B91" s="233" t="s">
        <v>203</v>
      </c>
      <c r="C91" s="233" t="s">
        <v>204</v>
      </c>
      <c r="D91" s="233" t="s">
        <v>354</v>
      </c>
      <c r="E91" s="233"/>
      <c r="F91" s="177">
        <f>F92+F97+F95</f>
        <v>933.19999999999993</v>
      </c>
      <c r="G91" s="177">
        <f>G92+G97+G95</f>
        <v>928.2700000000001</v>
      </c>
      <c r="H91" s="177">
        <f t="shared" si="25"/>
        <v>99.471710244320633</v>
      </c>
    </row>
    <row r="92" spans="1:8" ht="22.5">
      <c r="A92" s="167" t="s">
        <v>439</v>
      </c>
      <c r="B92" s="168" t="s">
        <v>203</v>
      </c>
      <c r="C92" s="168" t="s">
        <v>204</v>
      </c>
      <c r="D92" s="168" t="s">
        <v>354</v>
      </c>
      <c r="E92" s="168">
        <v>200</v>
      </c>
      <c r="F92" s="169">
        <f t="shared" ref="F92:G93" si="29">F93</f>
        <v>722.4</v>
      </c>
      <c r="G92" s="169">
        <f t="shared" si="29"/>
        <v>717.44</v>
      </c>
      <c r="H92" s="169">
        <f t="shared" si="25"/>
        <v>99.313399778516057</v>
      </c>
    </row>
    <row r="93" spans="1:8" ht="22.5">
      <c r="A93" s="167" t="s">
        <v>440</v>
      </c>
      <c r="B93" s="168" t="s">
        <v>203</v>
      </c>
      <c r="C93" s="168" t="s">
        <v>204</v>
      </c>
      <c r="D93" s="168" t="s">
        <v>354</v>
      </c>
      <c r="E93" s="168">
        <v>240</v>
      </c>
      <c r="F93" s="169">
        <f t="shared" si="29"/>
        <v>722.4</v>
      </c>
      <c r="G93" s="169">
        <f t="shared" si="29"/>
        <v>717.44</v>
      </c>
      <c r="H93" s="169">
        <f>G93/F93%</f>
        <v>99.313399778516057</v>
      </c>
    </row>
    <row r="94" spans="1:8" ht="22.5">
      <c r="A94" s="167" t="s">
        <v>441</v>
      </c>
      <c r="B94" s="168" t="s">
        <v>203</v>
      </c>
      <c r="C94" s="168" t="s">
        <v>204</v>
      </c>
      <c r="D94" s="168" t="s">
        <v>354</v>
      </c>
      <c r="E94" s="168">
        <v>244</v>
      </c>
      <c r="F94" s="169">
        <v>722.4</v>
      </c>
      <c r="G94" s="169">
        <v>717.44</v>
      </c>
      <c r="H94" s="169">
        <f t="shared" si="25"/>
        <v>99.313399778516057</v>
      </c>
    </row>
    <row r="95" spans="1:8" ht="22.5">
      <c r="A95" s="167" t="s">
        <v>538</v>
      </c>
      <c r="B95" s="168" t="s">
        <v>203</v>
      </c>
      <c r="C95" s="168" t="s">
        <v>204</v>
      </c>
      <c r="D95" s="168" t="s">
        <v>354</v>
      </c>
      <c r="E95" s="168">
        <v>400</v>
      </c>
      <c r="F95" s="169">
        <v>200</v>
      </c>
      <c r="G95" s="169">
        <f t="shared" ref="G95" si="30">G96</f>
        <v>200</v>
      </c>
      <c r="H95" s="169">
        <f t="shared" si="25"/>
        <v>100</v>
      </c>
    </row>
    <row r="96" spans="1:8">
      <c r="A96" s="167" t="s">
        <v>539</v>
      </c>
      <c r="B96" s="168" t="s">
        <v>203</v>
      </c>
      <c r="C96" s="168" t="s">
        <v>204</v>
      </c>
      <c r="D96" s="168" t="s">
        <v>354</v>
      </c>
      <c r="E96" s="168">
        <v>410</v>
      </c>
      <c r="F96" s="169">
        <v>200</v>
      </c>
      <c r="G96" s="169">
        <v>200</v>
      </c>
      <c r="H96" s="169">
        <f t="shared" si="25"/>
        <v>100</v>
      </c>
    </row>
    <row r="97" spans="1:8">
      <c r="A97" s="167" t="s">
        <v>140</v>
      </c>
      <c r="B97" s="168" t="s">
        <v>203</v>
      </c>
      <c r="C97" s="168" t="s">
        <v>204</v>
      </c>
      <c r="D97" s="168" t="s">
        <v>354</v>
      </c>
      <c r="E97" s="168">
        <v>800</v>
      </c>
      <c r="F97" s="169">
        <v>10.8</v>
      </c>
      <c r="G97" s="169">
        <f t="shared" ref="G97" si="31">G98</f>
        <v>10.83</v>
      </c>
      <c r="H97" s="169">
        <f t="shared" si="25"/>
        <v>100.27777777777777</v>
      </c>
    </row>
    <row r="98" spans="1:8" ht="33.75">
      <c r="A98" s="167" t="s">
        <v>184</v>
      </c>
      <c r="B98" s="168" t="s">
        <v>203</v>
      </c>
      <c r="C98" s="168" t="s">
        <v>204</v>
      </c>
      <c r="D98" s="168" t="s">
        <v>354</v>
      </c>
      <c r="E98" s="168">
        <v>850</v>
      </c>
      <c r="F98" s="169">
        <v>10.8</v>
      </c>
      <c r="G98" s="169">
        <v>10.83</v>
      </c>
      <c r="H98" s="169">
        <f t="shared" si="25"/>
        <v>100.27777777777777</v>
      </c>
    </row>
    <row r="99" spans="1:8" ht="22.5">
      <c r="A99" s="167" t="s">
        <v>540</v>
      </c>
      <c r="B99" s="168" t="s">
        <v>203</v>
      </c>
      <c r="C99" s="168" t="s">
        <v>204</v>
      </c>
      <c r="D99" s="168" t="s">
        <v>541</v>
      </c>
      <c r="E99" s="168"/>
      <c r="F99" s="169">
        <f t="shared" ref="F99:G100" si="32">F100</f>
        <v>957.6</v>
      </c>
      <c r="G99" s="169">
        <f t="shared" si="32"/>
        <v>957.6</v>
      </c>
      <c r="H99" s="169">
        <f t="shared" si="25"/>
        <v>100</v>
      </c>
    </row>
    <row r="100" spans="1:8" ht="22.5">
      <c r="A100" s="167" t="s">
        <v>439</v>
      </c>
      <c r="B100" s="168" t="s">
        <v>203</v>
      </c>
      <c r="C100" s="168" t="s">
        <v>204</v>
      </c>
      <c r="D100" s="168" t="s">
        <v>541</v>
      </c>
      <c r="E100" s="168">
        <v>200</v>
      </c>
      <c r="F100" s="169">
        <f t="shared" si="32"/>
        <v>957.6</v>
      </c>
      <c r="G100" s="169">
        <f t="shared" si="32"/>
        <v>957.6</v>
      </c>
      <c r="H100" s="169">
        <f t="shared" si="25"/>
        <v>100</v>
      </c>
    </row>
    <row r="101" spans="1:8" ht="22.5">
      <c r="A101" s="167" t="s">
        <v>440</v>
      </c>
      <c r="B101" s="168" t="s">
        <v>203</v>
      </c>
      <c r="C101" s="168" t="s">
        <v>204</v>
      </c>
      <c r="D101" s="168" t="s">
        <v>541</v>
      </c>
      <c r="E101" s="168">
        <v>240</v>
      </c>
      <c r="F101" s="169">
        <v>957.6</v>
      </c>
      <c r="G101" s="169">
        <f>G102</f>
        <v>957.6</v>
      </c>
      <c r="H101" s="169">
        <f t="shared" si="25"/>
        <v>100</v>
      </c>
    </row>
    <row r="102" spans="1:8" ht="22.5">
      <c r="A102" s="167" t="s">
        <v>441</v>
      </c>
      <c r="B102" s="168" t="s">
        <v>203</v>
      </c>
      <c r="C102" s="168" t="s">
        <v>204</v>
      </c>
      <c r="D102" s="168" t="s">
        <v>541</v>
      </c>
      <c r="E102" s="168">
        <v>244</v>
      </c>
      <c r="F102" s="169">
        <v>957.6</v>
      </c>
      <c r="G102" s="169">
        <v>957.6</v>
      </c>
      <c r="H102" s="169">
        <f t="shared" si="25"/>
        <v>100</v>
      </c>
    </row>
    <row r="103" spans="1:8" ht="33.75">
      <c r="A103" s="231" t="s">
        <v>428</v>
      </c>
      <c r="B103" s="233" t="s">
        <v>203</v>
      </c>
      <c r="C103" s="233" t="s">
        <v>204</v>
      </c>
      <c r="D103" s="233" t="s">
        <v>355</v>
      </c>
      <c r="E103" s="233"/>
      <c r="F103" s="177">
        <f t="shared" ref="F103:G103" si="33">F104</f>
        <v>368.6</v>
      </c>
      <c r="G103" s="177">
        <f t="shared" si="33"/>
        <v>368.6</v>
      </c>
      <c r="H103" s="177">
        <f t="shared" si="25"/>
        <v>100</v>
      </c>
    </row>
    <row r="104" spans="1:8" ht="22.5">
      <c r="A104" s="167" t="s">
        <v>439</v>
      </c>
      <c r="B104" s="168" t="s">
        <v>203</v>
      </c>
      <c r="C104" s="168" t="s">
        <v>204</v>
      </c>
      <c r="D104" s="168" t="s">
        <v>355</v>
      </c>
      <c r="E104" s="168">
        <v>200</v>
      </c>
      <c r="F104" s="169">
        <v>368.6</v>
      </c>
      <c r="G104" s="169">
        <v>368.6</v>
      </c>
      <c r="H104" s="169">
        <f t="shared" si="25"/>
        <v>100</v>
      </c>
    </row>
    <row r="105" spans="1:8" ht="22.5">
      <c r="A105" s="167" t="s">
        <v>440</v>
      </c>
      <c r="B105" s="168" t="s">
        <v>203</v>
      </c>
      <c r="C105" s="168" t="s">
        <v>204</v>
      </c>
      <c r="D105" s="168" t="s">
        <v>355</v>
      </c>
      <c r="E105" s="168">
        <v>240</v>
      </c>
      <c r="F105" s="169">
        <v>368.6</v>
      </c>
      <c r="G105" s="169">
        <f t="shared" ref="G105" si="34">G106</f>
        <v>368.6</v>
      </c>
      <c r="H105" s="169">
        <f>G105/F105%</f>
        <v>100</v>
      </c>
    </row>
    <row r="106" spans="1:8" ht="22.5">
      <c r="A106" s="167" t="s">
        <v>441</v>
      </c>
      <c r="B106" s="168" t="s">
        <v>203</v>
      </c>
      <c r="C106" s="168" t="s">
        <v>204</v>
      </c>
      <c r="D106" s="168" t="s">
        <v>355</v>
      </c>
      <c r="E106" s="168">
        <v>244</v>
      </c>
      <c r="F106" s="169">
        <v>368.6</v>
      </c>
      <c r="G106" s="169">
        <v>368.6</v>
      </c>
      <c r="H106" s="169">
        <f>G106/F106%</f>
        <v>100</v>
      </c>
    </row>
    <row r="107" spans="1:8" ht="33.75">
      <c r="A107" s="231" t="s">
        <v>429</v>
      </c>
      <c r="B107" s="233" t="s">
        <v>203</v>
      </c>
      <c r="C107" s="233" t="s">
        <v>204</v>
      </c>
      <c r="D107" s="233" t="s">
        <v>356</v>
      </c>
      <c r="E107" s="233">
        <v>244</v>
      </c>
      <c r="F107" s="177">
        <f t="shared" ref="F107:G109" si="35">F108</f>
        <v>169.1</v>
      </c>
      <c r="G107" s="177">
        <f t="shared" si="35"/>
        <v>169.1</v>
      </c>
      <c r="H107" s="177">
        <f t="shared" si="25"/>
        <v>100</v>
      </c>
    </row>
    <row r="108" spans="1:8" ht="22.5">
      <c r="A108" s="167" t="s">
        <v>439</v>
      </c>
      <c r="B108" s="168" t="s">
        <v>203</v>
      </c>
      <c r="C108" s="168" t="s">
        <v>204</v>
      </c>
      <c r="D108" s="168" t="s">
        <v>356</v>
      </c>
      <c r="E108" s="168">
        <v>200</v>
      </c>
      <c r="F108" s="169">
        <f t="shared" si="35"/>
        <v>169.1</v>
      </c>
      <c r="G108" s="169">
        <f t="shared" si="35"/>
        <v>169.1</v>
      </c>
      <c r="H108" s="169">
        <f t="shared" si="25"/>
        <v>100</v>
      </c>
    </row>
    <row r="109" spans="1:8" ht="22.5">
      <c r="A109" s="167" t="s">
        <v>440</v>
      </c>
      <c r="B109" s="168" t="s">
        <v>203</v>
      </c>
      <c r="C109" s="168" t="s">
        <v>204</v>
      </c>
      <c r="D109" s="168" t="s">
        <v>356</v>
      </c>
      <c r="E109" s="168">
        <v>240</v>
      </c>
      <c r="F109" s="169">
        <f t="shared" si="35"/>
        <v>169.1</v>
      </c>
      <c r="G109" s="169">
        <f t="shared" ref="G109" si="36">G110</f>
        <v>169.1</v>
      </c>
      <c r="H109" s="169">
        <f>G109/F109%</f>
        <v>100</v>
      </c>
    </row>
    <row r="110" spans="1:8" ht="22.5">
      <c r="A110" s="167" t="s">
        <v>441</v>
      </c>
      <c r="B110" s="168" t="s">
        <v>203</v>
      </c>
      <c r="C110" s="168" t="s">
        <v>204</v>
      </c>
      <c r="D110" s="168" t="s">
        <v>356</v>
      </c>
      <c r="E110" s="168">
        <v>244</v>
      </c>
      <c r="F110" s="169">
        <v>169.1</v>
      </c>
      <c r="G110" s="169">
        <v>169.1</v>
      </c>
      <c r="H110" s="169">
        <f t="shared" si="25"/>
        <v>100</v>
      </c>
    </row>
    <row r="111" spans="1:8">
      <c r="A111" s="224" t="s">
        <v>564</v>
      </c>
      <c r="B111" s="225" t="s">
        <v>60</v>
      </c>
      <c r="C111" s="225"/>
      <c r="D111" s="225"/>
      <c r="E111" s="225"/>
      <c r="F111" s="175">
        <f>F112+F117+F175+F136</f>
        <v>336238.77</v>
      </c>
      <c r="G111" s="175">
        <f>G112+G117+G175+G136</f>
        <v>335932.74999999994</v>
      </c>
      <c r="H111" s="175">
        <f t="shared" si="25"/>
        <v>99.908987294951118</v>
      </c>
    </row>
    <row r="112" spans="1:8" ht="21">
      <c r="A112" s="224" t="s">
        <v>338</v>
      </c>
      <c r="B112" s="225" t="s">
        <v>60</v>
      </c>
      <c r="C112" s="225" t="s">
        <v>60</v>
      </c>
      <c r="D112" s="225" t="s">
        <v>438</v>
      </c>
      <c r="E112" s="225"/>
      <c r="F112" s="175">
        <f t="shared" ref="F112:G113" si="37">F113</f>
        <v>99.02</v>
      </c>
      <c r="G112" s="175">
        <f t="shared" si="37"/>
        <v>99</v>
      </c>
      <c r="H112" s="175">
        <f t="shared" si="25"/>
        <v>99.979802060189868</v>
      </c>
    </row>
    <row r="113" spans="1:8" ht="22.5">
      <c r="A113" s="167" t="s">
        <v>439</v>
      </c>
      <c r="B113" s="168" t="s">
        <v>60</v>
      </c>
      <c r="C113" s="168" t="s">
        <v>60</v>
      </c>
      <c r="D113" s="168" t="s">
        <v>445</v>
      </c>
      <c r="E113" s="168">
        <v>200</v>
      </c>
      <c r="F113" s="169">
        <f t="shared" si="37"/>
        <v>99.02</v>
      </c>
      <c r="G113" s="169">
        <f t="shared" si="37"/>
        <v>99</v>
      </c>
      <c r="H113" s="169">
        <f>G113/F113%</f>
        <v>99.979802060189868</v>
      </c>
    </row>
    <row r="114" spans="1:8" ht="22.5">
      <c r="A114" s="167" t="s">
        <v>440</v>
      </c>
      <c r="B114" s="168" t="s">
        <v>60</v>
      </c>
      <c r="C114" s="168" t="s">
        <v>60</v>
      </c>
      <c r="D114" s="168" t="s">
        <v>445</v>
      </c>
      <c r="E114" s="168">
        <v>240</v>
      </c>
      <c r="F114" s="169">
        <f t="shared" ref="F114:G114" si="38">F116+F115</f>
        <v>99.02</v>
      </c>
      <c r="G114" s="169">
        <f t="shared" si="38"/>
        <v>99</v>
      </c>
      <c r="H114" s="169">
        <f>G114/F114%</f>
        <v>99.979802060189868</v>
      </c>
    </row>
    <row r="115" spans="1:8" ht="22.5">
      <c r="A115" s="167" t="s">
        <v>182</v>
      </c>
      <c r="B115" s="168" t="s">
        <v>60</v>
      </c>
      <c r="C115" s="168" t="s">
        <v>60</v>
      </c>
      <c r="D115" s="168" t="s">
        <v>445</v>
      </c>
      <c r="E115" s="168">
        <v>242</v>
      </c>
      <c r="F115" s="169">
        <v>10.3</v>
      </c>
      <c r="G115" s="176">
        <v>10.3</v>
      </c>
      <c r="H115" s="169">
        <f t="shared" si="25"/>
        <v>100</v>
      </c>
    </row>
    <row r="116" spans="1:8" ht="22.5">
      <c r="A116" s="167" t="s">
        <v>441</v>
      </c>
      <c r="B116" s="168" t="s">
        <v>60</v>
      </c>
      <c r="C116" s="168" t="s">
        <v>60</v>
      </c>
      <c r="D116" s="168" t="s">
        <v>445</v>
      </c>
      <c r="E116" s="168">
        <v>244</v>
      </c>
      <c r="F116" s="169">
        <v>88.72</v>
      </c>
      <c r="G116" s="176">
        <v>88.7</v>
      </c>
      <c r="H116" s="169">
        <f t="shared" si="25"/>
        <v>99.97745716862039</v>
      </c>
    </row>
    <row r="117" spans="1:8" ht="21">
      <c r="A117" s="224" t="s">
        <v>437</v>
      </c>
      <c r="B117" s="225" t="s">
        <v>60</v>
      </c>
      <c r="C117" s="225" t="s">
        <v>195</v>
      </c>
      <c r="D117" s="225" t="s">
        <v>407</v>
      </c>
      <c r="E117" s="225"/>
      <c r="F117" s="175">
        <f>F118+F124+F132+F151</f>
        <v>324064.95</v>
      </c>
      <c r="G117" s="175">
        <f>G118+G124+G132+G151</f>
        <v>323930.74999999994</v>
      </c>
      <c r="H117" s="169">
        <f t="shared" si="25"/>
        <v>99.958588548375857</v>
      </c>
    </row>
    <row r="118" spans="1:8">
      <c r="A118" s="231" t="s">
        <v>235</v>
      </c>
      <c r="B118" s="233" t="s">
        <v>60</v>
      </c>
      <c r="C118" s="233" t="s">
        <v>206</v>
      </c>
      <c r="D118" s="233" t="s">
        <v>446</v>
      </c>
      <c r="E118" s="233"/>
      <c r="F118" s="177">
        <f t="shared" ref="F118:G118" si="39">F119</f>
        <v>106368.5</v>
      </c>
      <c r="G118" s="177">
        <f t="shared" si="39"/>
        <v>106368.5</v>
      </c>
      <c r="H118" s="177">
        <f t="shared" si="25"/>
        <v>100</v>
      </c>
    </row>
    <row r="119" spans="1:8" ht="33.75">
      <c r="A119" s="167" t="s">
        <v>207</v>
      </c>
      <c r="B119" s="168" t="s">
        <v>60</v>
      </c>
      <c r="C119" s="168" t="s">
        <v>206</v>
      </c>
      <c r="D119" s="236" t="s">
        <v>446</v>
      </c>
      <c r="E119" s="168" t="s">
        <v>128</v>
      </c>
      <c r="F119" s="169">
        <f t="shared" ref="F119:G119" si="40">F120+F122</f>
        <v>106368.5</v>
      </c>
      <c r="G119" s="169">
        <f t="shared" si="40"/>
        <v>106368.5</v>
      </c>
      <c r="H119" s="169">
        <f>G119/F119%</f>
        <v>100</v>
      </c>
    </row>
    <row r="120" spans="1:8">
      <c r="A120" s="167" t="s">
        <v>129</v>
      </c>
      <c r="B120" s="168" t="s">
        <v>60</v>
      </c>
      <c r="C120" s="168" t="s">
        <v>206</v>
      </c>
      <c r="D120" s="236" t="s">
        <v>446</v>
      </c>
      <c r="E120" s="168" t="s">
        <v>130</v>
      </c>
      <c r="F120" s="169">
        <f t="shared" ref="F120:G120" si="41">F121</f>
        <v>87745.7</v>
      </c>
      <c r="G120" s="169">
        <f t="shared" si="41"/>
        <v>87745.7</v>
      </c>
      <c r="H120" s="169">
        <f>G120/F120%</f>
        <v>100</v>
      </c>
    </row>
    <row r="121" spans="1:8" ht="45">
      <c r="A121" s="167" t="s">
        <v>121</v>
      </c>
      <c r="B121" s="168" t="s">
        <v>60</v>
      </c>
      <c r="C121" s="168" t="s">
        <v>206</v>
      </c>
      <c r="D121" s="236" t="s">
        <v>446</v>
      </c>
      <c r="E121" s="168" t="s">
        <v>97</v>
      </c>
      <c r="F121" s="169">
        <v>87745.7</v>
      </c>
      <c r="G121" s="169">
        <v>87745.7</v>
      </c>
      <c r="H121" s="169">
        <f t="shared" si="25"/>
        <v>100</v>
      </c>
    </row>
    <row r="122" spans="1:8">
      <c r="A122" s="167" t="s">
        <v>143</v>
      </c>
      <c r="B122" s="168" t="s">
        <v>60</v>
      </c>
      <c r="C122" s="168" t="s">
        <v>206</v>
      </c>
      <c r="D122" s="236" t="s">
        <v>446</v>
      </c>
      <c r="E122" s="168" t="s">
        <v>144</v>
      </c>
      <c r="F122" s="169">
        <f t="shared" ref="F122:G122" si="42">F123</f>
        <v>18622.8</v>
      </c>
      <c r="G122" s="169">
        <f t="shared" si="42"/>
        <v>18622.8</v>
      </c>
      <c r="H122" s="169">
        <f t="shared" si="25"/>
        <v>100</v>
      </c>
    </row>
    <row r="123" spans="1:8" ht="45">
      <c r="A123" s="167" t="s">
        <v>122</v>
      </c>
      <c r="B123" s="168" t="s">
        <v>60</v>
      </c>
      <c r="C123" s="168" t="s">
        <v>206</v>
      </c>
      <c r="D123" s="236" t="s">
        <v>446</v>
      </c>
      <c r="E123" s="168" t="s">
        <v>29</v>
      </c>
      <c r="F123" s="169">
        <v>18622.8</v>
      </c>
      <c r="G123" s="169">
        <v>18622.8</v>
      </c>
      <c r="H123" s="169">
        <f t="shared" si="25"/>
        <v>100</v>
      </c>
    </row>
    <row r="124" spans="1:8">
      <c r="A124" s="231" t="s">
        <v>236</v>
      </c>
      <c r="B124" s="233" t="s">
        <v>60</v>
      </c>
      <c r="C124" s="233" t="s">
        <v>59</v>
      </c>
      <c r="D124" s="233" t="s">
        <v>447</v>
      </c>
      <c r="E124" s="233" t="s">
        <v>44</v>
      </c>
      <c r="F124" s="177">
        <f t="shared" ref="F124:G124" si="43">F125+F128</f>
        <v>201842.84999999998</v>
      </c>
      <c r="G124" s="177">
        <f t="shared" si="43"/>
        <v>201773.44999999998</v>
      </c>
      <c r="H124" s="177">
        <f t="shared" si="25"/>
        <v>99.965616815259992</v>
      </c>
    </row>
    <row r="125" spans="1:8" ht="33.75">
      <c r="A125" s="167" t="s">
        <v>207</v>
      </c>
      <c r="B125" s="168" t="s">
        <v>60</v>
      </c>
      <c r="C125" s="168" t="s">
        <v>59</v>
      </c>
      <c r="D125" s="236" t="s">
        <v>447</v>
      </c>
      <c r="E125" s="168" t="s">
        <v>128</v>
      </c>
      <c r="F125" s="169">
        <f t="shared" ref="F125:G126" si="44">F126</f>
        <v>200125.8</v>
      </c>
      <c r="G125" s="169">
        <f t="shared" si="44"/>
        <v>200056.4</v>
      </c>
      <c r="H125" s="169">
        <f t="shared" si="25"/>
        <v>99.965321812579887</v>
      </c>
    </row>
    <row r="126" spans="1:8">
      <c r="A126" s="167" t="s">
        <v>129</v>
      </c>
      <c r="B126" s="168" t="s">
        <v>60</v>
      </c>
      <c r="C126" s="168" t="s">
        <v>59</v>
      </c>
      <c r="D126" s="236" t="s">
        <v>447</v>
      </c>
      <c r="E126" s="168" t="s">
        <v>130</v>
      </c>
      <c r="F126" s="169">
        <f t="shared" si="44"/>
        <v>200125.8</v>
      </c>
      <c r="G126" s="169">
        <f t="shared" si="44"/>
        <v>200056.4</v>
      </c>
      <c r="H126" s="169">
        <f>G126/F126%</f>
        <v>99.965321812579887</v>
      </c>
    </row>
    <row r="127" spans="1:8" ht="45">
      <c r="A127" s="167" t="s">
        <v>121</v>
      </c>
      <c r="B127" s="168" t="s">
        <v>60</v>
      </c>
      <c r="C127" s="168" t="s">
        <v>59</v>
      </c>
      <c r="D127" s="236" t="s">
        <v>447</v>
      </c>
      <c r="E127" s="168" t="s">
        <v>97</v>
      </c>
      <c r="F127" s="169">
        <v>200125.8</v>
      </c>
      <c r="G127" s="169">
        <v>200056.4</v>
      </c>
      <c r="H127" s="169">
        <f>G127/F127%</f>
        <v>99.965321812579887</v>
      </c>
    </row>
    <row r="128" spans="1:8" ht="22.5">
      <c r="A128" s="167" t="s">
        <v>442</v>
      </c>
      <c r="B128" s="168" t="s">
        <v>60</v>
      </c>
      <c r="C128" s="168" t="s">
        <v>59</v>
      </c>
      <c r="D128" s="236" t="s">
        <v>542</v>
      </c>
      <c r="E128" s="168"/>
      <c r="F128" s="169">
        <f t="shared" ref="F128:G130" si="45">F129</f>
        <v>1717.05</v>
      </c>
      <c r="G128" s="169">
        <f t="shared" si="45"/>
        <v>1717.05</v>
      </c>
      <c r="H128" s="169">
        <f t="shared" si="25"/>
        <v>100</v>
      </c>
    </row>
    <row r="129" spans="1:8" ht="33.75">
      <c r="A129" s="167" t="s">
        <v>207</v>
      </c>
      <c r="B129" s="168" t="s">
        <v>60</v>
      </c>
      <c r="C129" s="168" t="s">
        <v>59</v>
      </c>
      <c r="D129" s="168" t="s">
        <v>542</v>
      </c>
      <c r="E129" s="168">
        <v>600</v>
      </c>
      <c r="F129" s="169">
        <f t="shared" si="45"/>
        <v>1717.05</v>
      </c>
      <c r="G129" s="169">
        <f t="shared" si="45"/>
        <v>1717.05</v>
      </c>
      <c r="H129" s="169">
        <f t="shared" si="25"/>
        <v>100</v>
      </c>
    </row>
    <row r="130" spans="1:8">
      <c r="A130" s="167" t="s">
        <v>129</v>
      </c>
      <c r="B130" s="168" t="s">
        <v>60</v>
      </c>
      <c r="C130" s="168" t="s">
        <v>59</v>
      </c>
      <c r="D130" s="168" t="s">
        <v>542</v>
      </c>
      <c r="E130" s="168">
        <v>610</v>
      </c>
      <c r="F130" s="169">
        <f t="shared" si="45"/>
        <v>1717.05</v>
      </c>
      <c r="G130" s="169">
        <f t="shared" ref="G130" si="46">G131</f>
        <v>1717.05</v>
      </c>
      <c r="H130" s="169">
        <f t="shared" si="25"/>
        <v>100</v>
      </c>
    </row>
    <row r="131" spans="1:8">
      <c r="A131" s="167" t="s">
        <v>546</v>
      </c>
      <c r="B131" s="168" t="s">
        <v>60</v>
      </c>
      <c r="C131" s="168" t="s">
        <v>59</v>
      </c>
      <c r="D131" s="168" t="s">
        <v>542</v>
      </c>
      <c r="E131" s="168">
        <v>612</v>
      </c>
      <c r="F131" s="169">
        <v>1717.05</v>
      </c>
      <c r="G131" s="169">
        <v>1717.05</v>
      </c>
      <c r="H131" s="169">
        <f t="shared" si="25"/>
        <v>100</v>
      </c>
    </row>
    <row r="132" spans="1:8" ht="22.5">
      <c r="A132" s="231" t="s">
        <v>337</v>
      </c>
      <c r="B132" s="233" t="s">
        <v>60</v>
      </c>
      <c r="C132" s="234" t="s">
        <v>47</v>
      </c>
      <c r="D132" s="233" t="s">
        <v>448</v>
      </c>
      <c r="E132" s="233" t="s">
        <v>44</v>
      </c>
      <c r="F132" s="177">
        <f t="shared" ref="F132:G134" si="47">F133</f>
        <v>11633.4</v>
      </c>
      <c r="G132" s="177">
        <f t="shared" si="47"/>
        <v>11568.6</v>
      </c>
      <c r="H132" s="177">
        <f t="shared" si="25"/>
        <v>99.442983134767132</v>
      </c>
    </row>
    <row r="133" spans="1:8" ht="33.75">
      <c r="A133" s="167" t="s">
        <v>207</v>
      </c>
      <c r="B133" s="168" t="s">
        <v>60</v>
      </c>
      <c r="C133" s="235" t="s">
        <v>47</v>
      </c>
      <c r="D133" s="236" t="s">
        <v>448</v>
      </c>
      <c r="E133" s="168" t="s">
        <v>128</v>
      </c>
      <c r="F133" s="169">
        <f t="shared" si="47"/>
        <v>11633.4</v>
      </c>
      <c r="G133" s="169">
        <f t="shared" si="47"/>
        <v>11568.6</v>
      </c>
      <c r="H133" s="169">
        <f t="shared" si="25"/>
        <v>99.442983134767132</v>
      </c>
    </row>
    <row r="134" spans="1:8">
      <c r="A134" s="167" t="s">
        <v>129</v>
      </c>
      <c r="B134" s="168" t="s">
        <v>60</v>
      </c>
      <c r="C134" s="235" t="s">
        <v>47</v>
      </c>
      <c r="D134" s="236" t="s">
        <v>448</v>
      </c>
      <c r="E134" s="168" t="s">
        <v>130</v>
      </c>
      <c r="F134" s="169">
        <f t="shared" si="47"/>
        <v>11633.4</v>
      </c>
      <c r="G134" s="169">
        <f t="shared" ref="G134" si="48">G135</f>
        <v>11568.6</v>
      </c>
      <c r="H134" s="169">
        <f t="shared" si="25"/>
        <v>99.442983134767132</v>
      </c>
    </row>
    <row r="135" spans="1:8" ht="45">
      <c r="A135" s="167" t="s">
        <v>121</v>
      </c>
      <c r="B135" s="168" t="s">
        <v>60</v>
      </c>
      <c r="C135" s="235" t="s">
        <v>47</v>
      </c>
      <c r="D135" s="236" t="s">
        <v>448</v>
      </c>
      <c r="E135" s="168" t="s">
        <v>97</v>
      </c>
      <c r="F135" s="169">
        <v>11633.4</v>
      </c>
      <c r="G135" s="176">
        <v>11568.6</v>
      </c>
      <c r="H135" s="169">
        <f t="shared" si="25"/>
        <v>99.442983134767132</v>
      </c>
    </row>
    <row r="136" spans="1:8" ht="42">
      <c r="A136" s="224" t="s">
        <v>344</v>
      </c>
      <c r="B136" s="225" t="s">
        <v>60</v>
      </c>
      <c r="C136" s="225"/>
      <c r="D136" s="226" t="s">
        <v>327</v>
      </c>
      <c r="E136" s="225"/>
      <c r="F136" s="175">
        <f>F137+F142+F145+F148</f>
        <v>1232.5</v>
      </c>
      <c r="G136" s="175">
        <f>G137+G142+G145+G148</f>
        <v>1060.7</v>
      </c>
      <c r="H136" s="175">
        <f t="shared" si="25"/>
        <v>86.060851926977691</v>
      </c>
    </row>
    <row r="137" spans="1:8" ht="33.75">
      <c r="A137" s="167" t="s">
        <v>207</v>
      </c>
      <c r="B137" s="168" t="s">
        <v>60</v>
      </c>
      <c r="C137" s="168" t="s">
        <v>45</v>
      </c>
      <c r="D137" s="235" t="s">
        <v>327</v>
      </c>
      <c r="E137" s="168">
        <v>600</v>
      </c>
      <c r="F137" s="169">
        <f t="shared" ref="F137" si="49">F138+F140</f>
        <v>401.6</v>
      </c>
      <c r="G137" s="169">
        <f>G138+G140</f>
        <v>293.2</v>
      </c>
      <c r="H137" s="169">
        <f t="shared" si="25"/>
        <v>73.007968127490031</v>
      </c>
    </row>
    <row r="138" spans="1:8">
      <c r="A138" s="167" t="s">
        <v>129</v>
      </c>
      <c r="B138" s="168" t="s">
        <v>60</v>
      </c>
      <c r="C138" s="168" t="s">
        <v>45</v>
      </c>
      <c r="D138" s="235" t="s">
        <v>327</v>
      </c>
      <c r="E138" s="168">
        <v>610</v>
      </c>
      <c r="F138" s="169">
        <v>330.8</v>
      </c>
      <c r="G138" s="169">
        <f t="shared" ref="G138" si="50">G139</f>
        <v>249.5</v>
      </c>
      <c r="H138" s="169">
        <f t="shared" ref="H138:H201" si="51">G138/F138%</f>
        <v>75.423216444981861</v>
      </c>
    </row>
    <row r="139" spans="1:8" ht="45">
      <c r="A139" s="167" t="s">
        <v>121</v>
      </c>
      <c r="B139" s="168" t="s">
        <v>60</v>
      </c>
      <c r="C139" s="168" t="s">
        <v>45</v>
      </c>
      <c r="D139" s="235" t="s">
        <v>327</v>
      </c>
      <c r="E139" s="168">
        <v>611</v>
      </c>
      <c r="F139" s="169">
        <v>330.8</v>
      </c>
      <c r="G139" s="169">
        <v>249.5</v>
      </c>
      <c r="H139" s="169">
        <f t="shared" si="51"/>
        <v>75.423216444981861</v>
      </c>
    </row>
    <row r="140" spans="1:8">
      <c r="A140" s="167" t="s">
        <v>143</v>
      </c>
      <c r="B140" s="168" t="s">
        <v>60</v>
      </c>
      <c r="C140" s="168" t="s">
        <v>45</v>
      </c>
      <c r="D140" s="235" t="s">
        <v>327</v>
      </c>
      <c r="E140" s="168">
        <v>620</v>
      </c>
      <c r="F140" s="169">
        <f t="shared" ref="F140" si="52">F141</f>
        <v>70.8</v>
      </c>
      <c r="G140" s="169">
        <f>G141</f>
        <v>43.7</v>
      </c>
      <c r="H140" s="169">
        <f t="shared" si="51"/>
        <v>61.723163841807917</v>
      </c>
    </row>
    <row r="141" spans="1:8" ht="45">
      <c r="A141" s="167" t="s">
        <v>121</v>
      </c>
      <c r="B141" s="168" t="s">
        <v>60</v>
      </c>
      <c r="C141" s="168" t="s">
        <v>45</v>
      </c>
      <c r="D141" s="235" t="s">
        <v>327</v>
      </c>
      <c r="E141" s="168">
        <v>621</v>
      </c>
      <c r="F141" s="169">
        <v>70.8</v>
      </c>
      <c r="G141" s="169">
        <v>43.7</v>
      </c>
      <c r="H141" s="169">
        <f t="shared" si="51"/>
        <v>61.723163841807917</v>
      </c>
    </row>
    <row r="142" spans="1:8" ht="33.75">
      <c r="A142" s="167" t="s">
        <v>207</v>
      </c>
      <c r="B142" s="168" t="s">
        <v>60</v>
      </c>
      <c r="C142" s="168" t="s">
        <v>59</v>
      </c>
      <c r="D142" s="235" t="s">
        <v>327</v>
      </c>
      <c r="E142" s="168">
        <v>600</v>
      </c>
      <c r="F142" s="169">
        <f t="shared" ref="F142:G143" si="53">F143</f>
        <v>745.1</v>
      </c>
      <c r="G142" s="169">
        <f t="shared" si="53"/>
        <v>681.7</v>
      </c>
      <c r="H142" s="169">
        <f t="shared" si="51"/>
        <v>91.491075023486786</v>
      </c>
    </row>
    <row r="143" spans="1:8">
      <c r="A143" s="167" t="s">
        <v>129</v>
      </c>
      <c r="B143" s="168" t="s">
        <v>60</v>
      </c>
      <c r="C143" s="168" t="s">
        <v>59</v>
      </c>
      <c r="D143" s="235" t="s">
        <v>327</v>
      </c>
      <c r="E143" s="168">
        <v>610</v>
      </c>
      <c r="F143" s="169">
        <f t="shared" si="53"/>
        <v>745.1</v>
      </c>
      <c r="G143" s="169">
        <f t="shared" si="53"/>
        <v>681.7</v>
      </c>
      <c r="H143" s="169">
        <f t="shared" si="51"/>
        <v>91.491075023486786</v>
      </c>
    </row>
    <row r="144" spans="1:8" ht="45">
      <c r="A144" s="167" t="s">
        <v>121</v>
      </c>
      <c r="B144" s="168" t="s">
        <v>60</v>
      </c>
      <c r="C144" s="168" t="s">
        <v>59</v>
      </c>
      <c r="D144" s="235" t="s">
        <v>327</v>
      </c>
      <c r="E144" s="168">
        <v>611</v>
      </c>
      <c r="F144" s="169">
        <v>745.1</v>
      </c>
      <c r="G144" s="169">
        <v>681.7</v>
      </c>
      <c r="H144" s="169">
        <f t="shared" si="51"/>
        <v>91.491075023486786</v>
      </c>
    </row>
    <row r="145" spans="1:8" ht="33.75">
      <c r="A145" s="167" t="s">
        <v>207</v>
      </c>
      <c r="B145" s="168" t="s">
        <v>60</v>
      </c>
      <c r="C145" s="168" t="s">
        <v>47</v>
      </c>
      <c r="D145" s="235" t="s">
        <v>327</v>
      </c>
      <c r="E145" s="168">
        <v>600</v>
      </c>
      <c r="F145" s="169">
        <f t="shared" ref="F145:G146" si="54">F146</f>
        <v>36.299999999999997</v>
      </c>
      <c r="G145" s="169">
        <f t="shared" si="54"/>
        <v>36.299999999999997</v>
      </c>
      <c r="H145" s="169">
        <f t="shared" si="51"/>
        <v>100</v>
      </c>
    </row>
    <row r="146" spans="1:8">
      <c r="A146" s="167" t="s">
        <v>129</v>
      </c>
      <c r="B146" s="168" t="s">
        <v>60</v>
      </c>
      <c r="C146" s="168" t="s">
        <v>47</v>
      </c>
      <c r="D146" s="235" t="s">
        <v>327</v>
      </c>
      <c r="E146" s="168">
        <v>610</v>
      </c>
      <c r="F146" s="169">
        <f t="shared" si="54"/>
        <v>36.299999999999997</v>
      </c>
      <c r="G146" s="169">
        <f t="shared" si="54"/>
        <v>36.299999999999997</v>
      </c>
      <c r="H146" s="169">
        <f t="shared" si="51"/>
        <v>100</v>
      </c>
    </row>
    <row r="147" spans="1:8" ht="45">
      <c r="A147" s="167" t="s">
        <v>121</v>
      </c>
      <c r="B147" s="168" t="s">
        <v>60</v>
      </c>
      <c r="C147" s="168" t="s">
        <v>47</v>
      </c>
      <c r="D147" s="235" t="s">
        <v>327</v>
      </c>
      <c r="E147" s="168">
        <v>611</v>
      </c>
      <c r="F147" s="169">
        <v>36.299999999999997</v>
      </c>
      <c r="G147" s="169">
        <v>36.299999999999997</v>
      </c>
      <c r="H147" s="169">
        <f t="shared" si="51"/>
        <v>100</v>
      </c>
    </row>
    <row r="148" spans="1:8" ht="33.75">
      <c r="A148" s="167" t="s">
        <v>207</v>
      </c>
      <c r="B148" s="168" t="s">
        <v>60</v>
      </c>
      <c r="C148" s="168" t="s">
        <v>47</v>
      </c>
      <c r="D148" s="235" t="s">
        <v>327</v>
      </c>
      <c r="E148" s="168">
        <v>600</v>
      </c>
      <c r="F148" s="169">
        <v>49.5</v>
      </c>
      <c r="G148" s="169">
        <v>49.5</v>
      </c>
      <c r="H148" s="169">
        <f t="shared" si="51"/>
        <v>100</v>
      </c>
    </row>
    <row r="149" spans="1:8">
      <c r="A149" s="167" t="s">
        <v>129</v>
      </c>
      <c r="B149" s="168" t="s">
        <v>60</v>
      </c>
      <c r="C149" s="168" t="s">
        <v>47</v>
      </c>
      <c r="D149" s="235" t="s">
        <v>327</v>
      </c>
      <c r="E149" s="168">
        <v>610</v>
      </c>
      <c r="F149" s="169">
        <v>49.5</v>
      </c>
      <c r="G149" s="169">
        <v>49.5</v>
      </c>
      <c r="H149" s="169">
        <f t="shared" si="51"/>
        <v>100</v>
      </c>
    </row>
    <row r="150" spans="1:8" ht="45">
      <c r="A150" s="167" t="s">
        <v>121</v>
      </c>
      <c r="B150" s="168" t="s">
        <v>60</v>
      </c>
      <c r="C150" s="168" t="s">
        <v>47</v>
      </c>
      <c r="D150" s="235" t="s">
        <v>327</v>
      </c>
      <c r="E150" s="168">
        <v>611</v>
      </c>
      <c r="F150" s="169">
        <v>49.5</v>
      </c>
      <c r="G150" s="169">
        <v>49.5</v>
      </c>
      <c r="H150" s="169">
        <f t="shared" si="51"/>
        <v>100</v>
      </c>
    </row>
    <row r="151" spans="1:8">
      <c r="A151" s="231" t="s">
        <v>237</v>
      </c>
      <c r="B151" s="233" t="s">
        <v>60</v>
      </c>
      <c r="C151" s="233" t="s">
        <v>60</v>
      </c>
      <c r="D151" s="233" t="s">
        <v>449</v>
      </c>
      <c r="E151" s="233" t="s">
        <v>44</v>
      </c>
      <c r="F151" s="177">
        <f t="shared" ref="F151:G154" si="55">F152</f>
        <v>4220.2</v>
      </c>
      <c r="G151" s="177">
        <f t="shared" si="55"/>
        <v>4220.2</v>
      </c>
      <c r="H151" s="177">
        <f t="shared" si="51"/>
        <v>100</v>
      </c>
    </row>
    <row r="152" spans="1:8">
      <c r="A152" s="167" t="s">
        <v>210</v>
      </c>
      <c r="B152" s="168" t="s">
        <v>60</v>
      </c>
      <c r="C152" s="168" t="s">
        <v>60</v>
      </c>
      <c r="D152" s="236" t="s">
        <v>449</v>
      </c>
      <c r="E152" s="168" t="s">
        <v>44</v>
      </c>
      <c r="F152" s="169">
        <f t="shared" si="55"/>
        <v>4220.2</v>
      </c>
      <c r="G152" s="169">
        <f t="shared" si="55"/>
        <v>4220.2</v>
      </c>
      <c r="H152" s="169">
        <f t="shared" si="51"/>
        <v>100</v>
      </c>
    </row>
    <row r="153" spans="1:8" ht="33.75">
      <c r="A153" s="167" t="s">
        <v>207</v>
      </c>
      <c r="B153" s="168" t="s">
        <v>60</v>
      </c>
      <c r="C153" s="168" t="s">
        <v>60</v>
      </c>
      <c r="D153" s="236" t="s">
        <v>449</v>
      </c>
      <c r="E153" s="168">
        <v>600</v>
      </c>
      <c r="F153" s="169">
        <f t="shared" si="55"/>
        <v>4220.2</v>
      </c>
      <c r="G153" s="169">
        <f t="shared" si="55"/>
        <v>4220.2</v>
      </c>
      <c r="H153" s="169">
        <f t="shared" si="51"/>
        <v>100</v>
      </c>
    </row>
    <row r="154" spans="1:8">
      <c r="A154" s="167" t="s">
        <v>129</v>
      </c>
      <c r="B154" s="168" t="s">
        <v>60</v>
      </c>
      <c r="C154" s="168" t="s">
        <v>60</v>
      </c>
      <c r="D154" s="236" t="s">
        <v>449</v>
      </c>
      <c r="E154" s="168">
        <v>610</v>
      </c>
      <c r="F154" s="169">
        <f t="shared" si="55"/>
        <v>4220.2</v>
      </c>
      <c r="G154" s="169">
        <f t="shared" si="55"/>
        <v>4220.2</v>
      </c>
      <c r="H154" s="169">
        <f t="shared" si="51"/>
        <v>100</v>
      </c>
    </row>
    <row r="155" spans="1:8" ht="45">
      <c r="A155" s="167" t="s">
        <v>121</v>
      </c>
      <c r="B155" s="168" t="s">
        <v>60</v>
      </c>
      <c r="C155" s="168" t="s">
        <v>60</v>
      </c>
      <c r="D155" s="236" t="s">
        <v>449</v>
      </c>
      <c r="E155" s="168">
        <v>611</v>
      </c>
      <c r="F155" s="169">
        <v>4220.2</v>
      </c>
      <c r="G155" s="169">
        <v>4220.2</v>
      </c>
      <c r="H155" s="169">
        <f t="shared" si="51"/>
        <v>100</v>
      </c>
    </row>
    <row r="156" spans="1:8" ht="52.5">
      <c r="A156" s="224" t="s">
        <v>218</v>
      </c>
      <c r="B156" s="225" t="s">
        <v>74</v>
      </c>
      <c r="C156" s="225" t="s">
        <v>73</v>
      </c>
      <c r="D156" s="225" t="s">
        <v>326</v>
      </c>
      <c r="E156" s="225" t="s">
        <v>44</v>
      </c>
      <c r="F156" s="175">
        <f t="shared" ref="F156:G159" si="56">F157</f>
        <v>3333.6</v>
      </c>
      <c r="G156" s="175">
        <f t="shared" si="56"/>
        <v>3333.6</v>
      </c>
      <c r="H156" s="175">
        <f>G156/F156%</f>
        <v>100</v>
      </c>
    </row>
    <row r="157" spans="1:8">
      <c r="A157" s="167" t="s">
        <v>134</v>
      </c>
      <c r="B157" s="168" t="s">
        <v>74</v>
      </c>
      <c r="C157" s="168" t="s">
        <v>73</v>
      </c>
      <c r="D157" s="168" t="s">
        <v>326</v>
      </c>
      <c r="E157" s="168"/>
      <c r="F157" s="169">
        <f t="shared" si="56"/>
        <v>3333.6</v>
      </c>
      <c r="G157" s="169">
        <f t="shared" ref="G157" si="57">G158</f>
        <v>3333.6</v>
      </c>
      <c r="H157" s="169">
        <f t="shared" si="51"/>
        <v>100</v>
      </c>
    </row>
    <row r="158" spans="1:8" ht="22.5">
      <c r="A158" s="167" t="s">
        <v>136</v>
      </c>
      <c r="B158" s="168" t="s">
        <v>74</v>
      </c>
      <c r="C158" s="168" t="s">
        <v>73</v>
      </c>
      <c r="D158" s="168" t="s">
        <v>326</v>
      </c>
      <c r="E158" s="168">
        <v>300</v>
      </c>
      <c r="F158" s="169">
        <f t="shared" si="56"/>
        <v>3333.6</v>
      </c>
      <c r="G158" s="176">
        <f>G159</f>
        <v>3333.6</v>
      </c>
      <c r="H158" s="169">
        <f t="shared" si="51"/>
        <v>100</v>
      </c>
    </row>
    <row r="159" spans="1:8" ht="22.5">
      <c r="A159" s="167" t="s">
        <v>213</v>
      </c>
      <c r="B159" s="168" t="s">
        <v>74</v>
      </c>
      <c r="C159" s="168" t="s">
        <v>73</v>
      </c>
      <c r="D159" s="168" t="s">
        <v>326</v>
      </c>
      <c r="E159" s="168">
        <v>310</v>
      </c>
      <c r="F159" s="169">
        <f t="shared" si="56"/>
        <v>3333.6</v>
      </c>
      <c r="G159" s="169">
        <f>G160</f>
        <v>3333.6</v>
      </c>
      <c r="H159" s="169">
        <f t="shared" si="51"/>
        <v>100</v>
      </c>
    </row>
    <row r="160" spans="1:8" ht="22.5">
      <c r="A160" s="167" t="s">
        <v>231</v>
      </c>
      <c r="B160" s="168" t="s">
        <v>74</v>
      </c>
      <c r="C160" s="168" t="s">
        <v>73</v>
      </c>
      <c r="D160" s="168" t="s">
        <v>326</v>
      </c>
      <c r="E160" s="168">
        <v>313</v>
      </c>
      <c r="F160" s="169">
        <v>3333.6</v>
      </c>
      <c r="G160" s="176">
        <v>3333.6</v>
      </c>
      <c r="H160" s="169">
        <f t="shared" si="51"/>
        <v>100</v>
      </c>
    </row>
    <row r="161" spans="1:8">
      <c r="A161" s="224" t="s">
        <v>565</v>
      </c>
      <c r="B161" s="225" t="s">
        <v>77</v>
      </c>
      <c r="C161" s="225"/>
      <c r="D161" s="225"/>
      <c r="E161" s="225"/>
      <c r="F161" s="175">
        <f t="shared" ref="F161:G161" si="58">F163+F167+F171</f>
        <v>25490.86</v>
      </c>
      <c r="G161" s="175">
        <f t="shared" si="58"/>
        <v>25490.86</v>
      </c>
      <c r="H161" s="177">
        <f t="shared" si="51"/>
        <v>100</v>
      </c>
    </row>
    <row r="162" spans="1:8" ht="21">
      <c r="A162" s="224" t="s">
        <v>343</v>
      </c>
      <c r="B162" s="225" t="s">
        <v>77</v>
      </c>
      <c r="C162" s="225" t="s">
        <v>45</v>
      </c>
      <c r="D162" s="225" t="s">
        <v>400</v>
      </c>
      <c r="E162" s="225" t="s">
        <v>44</v>
      </c>
      <c r="F162" s="175">
        <f t="shared" ref="F162:G162" si="59">F163+F167+F176</f>
        <v>36104.449999999997</v>
      </c>
      <c r="G162" s="175">
        <f t="shared" si="59"/>
        <v>36104.449999999997</v>
      </c>
      <c r="H162" s="175">
        <f t="shared" si="51"/>
        <v>100</v>
      </c>
    </row>
    <row r="163" spans="1:8" ht="22.5">
      <c r="A163" s="231" t="s">
        <v>238</v>
      </c>
      <c r="B163" s="233" t="s">
        <v>77</v>
      </c>
      <c r="C163" s="233" t="s">
        <v>45</v>
      </c>
      <c r="D163" s="233" t="s">
        <v>357</v>
      </c>
      <c r="E163" s="233"/>
      <c r="F163" s="177">
        <f t="shared" ref="F163:G165" si="60">F164</f>
        <v>17851.34</v>
      </c>
      <c r="G163" s="177">
        <f t="shared" si="60"/>
        <v>17851.34</v>
      </c>
      <c r="H163" s="177">
        <f t="shared" si="51"/>
        <v>100</v>
      </c>
    </row>
    <row r="164" spans="1:8" ht="33.75">
      <c r="A164" s="167" t="s">
        <v>207</v>
      </c>
      <c r="B164" s="168" t="s">
        <v>77</v>
      </c>
      <c r="C164" s="168" t="s">
        <v>45</v>
      </c>
      <c r="D164" s="236" t="s">
        <v>357</v>
      </c>
      <c r="E164" s="168" t="s">
        <v>128</v>
      </c>
      <c r="F164" s="169">
        <f t="shared" si="60"/>
        <v>17851.34</v>
      </c>
      <c r="G164" s="169">
        <f t="shared" si="60"/>
        <v>17851.34</v>
      </c>
      <c r="H164" s="169">
        <f t="shared" si="51"/>
        <v>100</v>
      </c>
    </row>
    <row r="165" spans="1:8">
      <c r="A165" s="167" t="s">
        <v>129</v>
      </c>
      <c r="B165" s="168" t="s">
        <v>77</v>
      </c>
      <c r="C165" s="168" t="s">
        <v>45</v>
      </c>
      <c r="D165" s="236" t="s">
        <v>357</v>
      </c>
      <c r="E165" s="168" t="s">
        <v>130</v>
      </c>
      <c r="F165" s="169">
        <f t="shared" si="60"/>
        <v>17851.34</v>
      </c>
      <c r="G165" s="169">
        <f t="shared" si="60"/>
        <v>17851.34</v>
      </c>
      <c r="H165" s="169">
        <f t="shared" si="51"/>
        <v>100</v>
      </c>
    </row>
    <row r="166" spans="1:8" ht="45">
      <c r="A166" s="167" t="s">
        <v>121</v>
      </c>
      <c r="B166" s="168" t="s">
        <v>77</v>
      </c>
      <c r="C166" s="168" t="s">
        <v>45</v>
      </c>
      <c r="D166" s="236" t="s">
        <v>357</v>
      </c>
      <c r="E166" s="168" t="s">
        <v>97</v>
      </c>
      <c r="F166" s="169">
        <v>17851.34</v>
      </c>
      <c r="G166" s="169">
        <v>17851.34</v>
      </c>
      <c r="H166" s="169">
        <f t="shared" si="51"/>
        <v>100</v>
      </c>
    </row>
    <row r="167" spans="1:8">
      <c r="A167" s="231" t="s">
        <v>239</v>
      </c>
      <c r="B167" s="233" t="s">
        <v>77</v>
      </c>
      <c r="C167" s="233" t="s">
        <v>45</v>
      </c>
      <c r="D167" s="233" t="s">
        <v>358</v>
      </c>
      <c r="E167" s="233" t="s">
        <v>44</v>
      </c>
      <c r="F167" s="177">
        <f t="shared" ref="F167:G169" si="61">F168</f>
        <v>7410.81</v>
      </c>
      <c r="G167" s="177">
        <f t="shared" si="61"/>
        <v>7410.81</v>
      </c>
      <c r="H167" s="177">
        <f t="shared" si="51"/>
        <v>100</v>
      </c>
    </row>
    <row r="168" spans="1:8" ht="33.75">
      <c r="A168" s="167" t="s">
        <v>207</v>
      </c>
      <c r="B168" s="168" t="s">
        <v>77</v>
      </c>
      <c r="C168" s="168" t="s">
        <v>45</v>
      </c>
      <c r="D168" s="236" t="s">
        <v>358</v>
      </c>
      <c r="E168" s="168" t="s">
        <v>128</v>
      </c>
      <c r="F168" s="169">
        <f t="shared" si="61"/>
        <v>7410.81</v>
      </c>
      <c r="G168" s="169">
        <f t="shared" si="61"/>
        <v>7410.81</v>
      </c>
      <c r="H168" s="169">
        <f t="shared" si="51"/>
        <v>100</v>
      </c>
    </row>
    <row r="169" spans="1:8">
      <c r="A169" s="167" t="s">
        <v>129</v>
      </c>
      <c r="B169" s="168" t="s">
        <v>77</v>
      </c>
      <c r="C169" s="168" t="s">
        <v>45</v>
      </c>
      <c r="D169" s="236" t="s">
        <v>358</v>
      </c>
      <c r="E169" s="168" t="s">
        <v>130</v>
      </c>
      <c r="F169" s="169">
        <f t="shared" si="61"/>
        <v>7410.81</v>
      </c>
      <c r="G169" s="169">
        <f t="shared" si="61"/>
        <v>7410.81</v>
      </c>
      <c r="H169" s="169">
        <f t="shared" si="51"/>
        <v>100</v>
      </c>
    </row>
    <row r="170" spans="1:8" ht="45">
      <c r="A170" s="167" t="s">
        <v>121</v>
      </c>
      <c r="B170" s="168" t="s">
        <v>77</v>
      </c>
      <c r="C170" s="168" t="s">
        <v>45</v>
      </c>
      <c r="D170" s="236" t="s">
        <v>358</v>
      </c>
      <c r="E170" s="168" t="s">
        <v>97</v>
      </c>
      <c r="F170" s="169">
        <v>7410.81</v>
      </c>
      <c r="G170" s="169">
        <v>7410.81</v>
      </c>
      <c r="H170" s="169">
        <f>G170/F170%</f>
        <v>100</v>
      </c>
    </row>
    <row r="171" spans="1:8">
      <c r="A171" s="167" t="s">
        <v>502</v>
      </c>
      <c r="B171" s="168" t="s">
        <v>77</v>
      </c>
      <c r="C171" s="168" t="s">
        <v>45</v>
      </c>
      <c r="D171" s="168" t="s">
        <v>545</v>
      </c>
      <c r="E171" s="225"/>
      <c r="F171" s="169">
        <v>228.71</v>
      </c>
      <c r="G171" s="169">
        <v>228.71</v>
      </c>
      <c r="H171" s="169">
        <f t="shared" si="51"/>
        <v>100</v>
      </c>
    </row>
    <row r="172" spans="1:8" ht="33.75">
      <c r="A172" s="167" t="s">
        <v>207</v>
      </c>
      <c r="B172" s="168" t="s">
        <v>77</v>
      </c>
      <c r="C172" s="168" t="s">
        <v>45</v>
      </c>
      <c r="D172" s="168" t="s">
        <v>545</v>
      </c>
      <c r="E172" s="168">
        <v>600</v>
      </c>
      <c r="F172" s="169">
        <v>228.7</v>
      </c>
      <c r="G172" s="169">
        <v>228.71</v>
      </c>
      <c r="H172" s="169">
        <f t="shared" si="51"/>
        <v>100.004372540446</v>
      </c>
    </row>
    <row r="173" spans="1:8">
      <c r="A173" s="167" t="s">
        <v>129</v>
      </c>
      <c r="B173" s="168" t="s">
        <v>77</v>
      </c>
      <c r="C173" s="168" t="s">
        <v>45</v>
      </c>
      <c r="D173" s="168" t="s">
        <v>545</v>
      </c>
      <c r="E173" s="168">
        <v>610</v>
      </c>
      <c r="F173" s="169">
        <v>228.7</v>
      </c>
      <c r="G173" s="169">
        <v>228.71</v>
      </c>
      <c r="H173" s="169">
        <f t="shared" si="51"/>
        <v>100.004372540446</v>
      </c>
    </row>
    <row r="174" spans="1:8">
      <c r="A174" s="167" t="s">
        <v>546</v>
      </c>
      <c r="B174" s="168" t="s">
        <v>77</v>
      </c>
      <c r="C174" s="168" t="s">
        <v>45</v>
      </c>
      <c r="D174" s="168" t="s">
        <v>545</v>
      </c>
      <c r="E174" s="168">
        <v>612</v>
      </c>
      <c r="F174" s="169">
        <v>228.71</v>
      </c>
      <c r="G174" s="237">
        <v>228.71</v>
      </c>
      <c r="H174" s="237">
        <f>G174/F174%</f>
        <v>100</v>
      </c>
    </row>
    <row r="175" spans="1:8">
      <c r="A175" s="224" t="s">
        <v>205</v>
      </c>
      <c r="B175" s="233" t="s">
        <v>60</v>
      </c>
      <c r="C175" s="225"/>
      <c r="D175" s="225"/>
      <c r="E175" s="225"/>
      <c r="F175" s="175">
        <f t="shared" ref="F175:G178" si="62">F176</f>
        <v>10842.3</v>
      </c>
      <c r="G175" s="175">
        <f t="shared" si="62"/>
        <v>10842.3</v>
      </c>
      <c r="H175" s="175">
        <f>G175/F175%</f>
        <v>100</v>
      </c>
    </row>
    <row r="176" spans="1:8" ht="22.5">
      <c r="A176" s="231" t="s">
        <v>342</v>
      </c>
      <c r="B176" s="233" t="s">
        <v>60</v>
      </c>
      <c r="C176" s="234" t="s">
        <v>47</v>
      </c>
      <c r="D176" s="233" t="s">
        <v>450</v>
      </c>
      <c r="E176" s="233" t="s">
        <v>44</v>
      </c>
      <c r="F176" s="177">
        <f t="shared" si="62"/>
        <v>10842.3</v>
      </c>
      <c r="G176" s="177">
        <f t="shared" si="62"/>
        <v>10842.3</v>
      </c>
      <c r="H176" s="177">
        <f>G176/F176%</f>
        <v>100</v>
      </c>
    </row>
    <row r="177" spans="1:8" ht="33.75">
      <c r="A177" s="167" t="s">
        <v>207</v>
      </c>
      <c r="B177" s="168" t="s">
        <v>60</v>
      </c>
      <c r="C177" s="235" t="s">
        <v>47</v>
      </c>
      <c r="D177" s="168" t="s">
        <v>450</v>
      </c>
      <c r="E177" s="168" t="s">
        <v>128</v>
      </c>
      <c r="F177" s="169">
        <f t="shared" si="62"/>
        <v>10842.3</v>
      </c>
      <c r="G177" s="169">
        <f t="shared" si="62"/>
        <v>10842.3</v>
      </c>
      <c r="H177" s="169">
        <f t="shared" si="51"/>
        <v>100</v>
      </c>
    </row>
    <row r="178" spans="1:8">
      <c r="A178" s="167" t="s">
        <v>129</v>
      </c>
      <c r="B178" s="168" t="s">
        <v>60</v>
      </c>
      <c r="C178" s="235" t="s">
        <v>47</v>
      </c>
      <c r="D178" s="168" t="s">
        <v>450</v>
      </c>
      <c r="E178" s="168" t="s">
        <v>130</v>
      </c>
      <c r="F178" s="169">
        <f t="shared" si="62"/>
        <v>10842.3</v>
      </c>
      <c r="G178" s="169">
        <f t="shared" si="62"/>
        <v>10842.3</v>
      </c>
      <c r="H178" s="169">
        <f t="shared" si="51"/>
        <v>100</v>
      </c>
    </row>
    <row r="179" spans="1:8" ht="45">
      <c r="A179" s="167" t="s">
        <v>121</v>
      </c>
      <c r="B179" s="168" t="s">
        <v>60</v>
      </c>
      <c r="C179" s="235" t="s">
        <v>47</v>
      </c>
      <c r="D179" s="168" t="s">
        <v>450</v>
      </c>
      <c r="E179" s="168" t="s">
        <v>97</v>
      </c>
      <c r="F179" s="169">
        <v>10842.3</v>
      </c>
      <c r="G179" s="176">
        <v>10842.3</v>
      </c>
      <c r="H179" s="169">
        <f t="shared" si="51"/>
        <v>100</v>
      </c>
    </row>
    <row r="180" spans="1:8">
      <c r="A180" s="224" t="s">
        <v>566</v>
      </c>
      <c r="B180" s="226" t="s">
        <v>96</v>
      </c>
      <c r="C180" s="226" t="s">
        <v>45</v>
      </c>
      <c r="D180" s="225" t="s">
        <v>567</v>
      </c>
      <c r="E180" s="168"/>
      <c r="F180" s="175">
        <v>100</v>
      </c>
      <c r="G180" s="175">
        <v>100</v>
      </c>
      <c r="H180" s="175">
        <f t="shared" si="51"/>
        <v>100</v>
      </c>
    </row>
    <row r="181" spans="1:8" ht="21">
      <c r="A181" s="224" t="s">
        <v>568</v>
      </c>
      <c r="B181" s="226" t="s">
        <v>96</v>
      </c>
      <c r="C181" s="226" t="s">
        <v>45</v>
      </c>
      <c r="D181" s="225" t="s">
        <v>567</v>
      </c>
      <c r="E181" s="168"/>
      <c r="F181" s="175">
        <v>100</v>
      </c>
      <c r="G181" s="175">
        <v>100</v>
      </c>
      <c r="H181" s="175">
        <f t="shared" si="51"/>
        <v>100</v>
      </c>
    </row>
    <row r="182" spans="1:8" ht="22.5">
      <c r="A182" s="167" t="s">
        <v>131</v>
      </c>
      <c r="B182" s="235" t="s">
        <v>96</v>
      </c>
      <c r="C182" s="235" t="s">
        <v>45</v>
      </c>
      <c r="D182" s="168" t="s">
        <v>567</v>
      </c>
      <c r="E182" s="168">
        <v>200</v>
      </c>
      <c r="F182" s="169">
        <v>100</v>
      </c>
      <c r="G182" s="176">
        <f>G183</f>
        <v>100</v>
      </c>
      <c r="H182" s="169">
        <f t="shared" si="51"/>
        <v>100</v>
      </c>
    </row>
    <row r="183" spans="1:8" ht="22.5">
      <c r="A183" s="167" t="s">
        <v>441</v>
      </c>
      <c r="B183" s="235" t="s">
        <v>96</v>
      </c>
      <c r="C183" s="235" t="s">
        <v>45</v>
      </c>
      <c r="D183" s="168" t="s">
        <v>567</v>
      </c>
      <c r="E183" s="168">
        <v>244</v>
      </c>
      <c r="F183" s="169">
        <v>100</v>
      </c>
      <c r="G183" s="176">
        <v>100</v>
      </c>
      <c r="H183" s="169">
        <f t="shared" si="51"/>
        <v>100</v>
      </c>
    </row>
    <row r="184" spans="1:8">
      <c r="A184" s="224" t="s">
        <v>569</v>
      </c>
      <c r="B184" s="225">
        <v>10</v>
      </c>
      <c r="C184" s="226"/>
      <c r="D184" s="233"/>
      <c r="E184" s="225"/>
      <c r="F184" s="175">
        <f>F185+F192+F156</f>
        <v>59120.91</v>
      </c>
      <c r="G184" s="175">
        <f t="shared" ref="G184" si="63">G185+G192+G156</f>
        <v>58488.299999999996</v>
      </c>
      <c r="H184" s="175">
        <f t="shared" si="51"/>
        <v>98.929972491966026</v>
      </c>
    </row>
    <row r="185" spans="1:8" ht="21">
      <c r="A185" s="224" t="s">
        <v>422</v>
      </c>
      <c r="B185" s="225">
        <v>10</v>
      </c>
      <c r="C185" s="226" t="s">
        <v>47</v>
      </c>
      <c r="D185" s="225" t="s">
        <v>405</v>
      </c>
      <c r="E185" s="225"/>
      <c r="F185" s="175">
        <f t="shared" ref="F185:G185" si="64">F186+F189</f>
        <v>8348.1</v>
      </c>
      <c r="G185" s="175">
        <f t="shared" si="64"/>
        <v>7902.6</v>
      </c>
      <c r="H185" s="175">
        <f t="shared" si="51"/>
        <v>94.66345635533834</v>
      </c>
    </row>
    <row r="186" spans="1:8">
      <c r="A186" s="167" t="s">
        <v>134</v>
      </c>
      <c r="B186" s="168">
        <v>10</v>
      </c>
      <c r="C186" s="235" t="s">
        <v>47</v>
      </c>
      <c r="D186" s="168" t="s">
        <v>536</v>
      </c>
      <c r="E186" s="168">
        <v>300</v>
      </c>
      <c r="F186" s="169">
        <f t="shared" ref="F186:G187" si="65">F187</f>
        <v>8207.1</v>
      </c>
      <c r="G186" s="169">
        <f t="shared" si="65"/>
        <v>7761.6</v>
      </c>
      <c r="H186" s="169">
        <f t="shared" si="51"/>
        <v>94.5717732207479</v>
      </c>
    </row>
    <row r="187" spans="1:8" ht="22.5">
      <c r="A187" s="167" t="s">
        <v>339</v>
      </c>
      <c r="B187" s="168">
        <v>10</v>
      </c>
      <c r="C187" s="235" t="s">
        <v>47</v>
      </c>
      <c r="D187" s="168" t="s">
        <v>536</v>
      </c>
      <c r="E187" s="168">
        <v>320</v>
      </c>
      <c r="F187" s="169">
        <f t="shared" si="65"/>
        <v>8207.1</v>
      </c>
      <c r="G187" s="169">
        <f t="shared" si="65"/>
        <v>7761.6</v>
      </c>
      <c r="H187" s="169">
        <f t="shared" si="51"/>
        <v>94.5717732207479</v>
      </c>
    </row>
    <row r="188" spans="1:8" ht="22.5">
      <c r="A188" s="167" t="s">
        <v>570</v>
      </c>
      <c r="B188" s="168">
        <v>10</v>
      </c>
      <c r="C188" s="235" t="s">
        <v>47</v>
      </c>
      <c r="D188" s="168" t="s">
        <v>536</v>
      </c>
      <c r="E188" s="168">
        <v>322</v>
      </c>
      <c r="F188" s="169">
        <v>8207.1</v>
      </c>
      <c r="G188" s="176">
        <v>7761.6</v>
      </c>
      <c r="H188" s="169">
        <f t="shared" si="51"/>
        <v>94.5717732207479</v>
      </c>
    </row>
    <row r="189" spans="1:8">
      <c r="A189" s="167" t="s">
        <v>134</v>
      </c>
      <c r="B189" s="168">
        <v>10</v>
      </c>
      <c r="C189" s="235" t="s">
        <v>47</v>
      </c>
      <c r="D189" s="168" t="s">
        <v>537</v>
      </c>
      <c r="E189" s="168">
        <v>300</v>
      </c>
      <c r="F189" s="169">
        <v>141</v>
      </c>
      <c r="G189" s="176">
        <v>141</v>
      </c>
      <c r="H189" s="169">
        <f t="shared" si="51"/>
        <v>100</v>
      </c>
    </row>
    <row r="190" spans="1:8" ht="22.5">
      <c r="A190" s="167" t="s">
        <v>339</v>
      </c>
      <c r="B190" s="168">
        <v>10</v>
      </c>
      <c r="C190" s="235" t="s">
        <v>47</v>
      </c>
      <c r="D190" s="168" t="s">
        <v>537</v>
      </c>
      <c r="E190" s="168">
        <v>320</v>
      </c>
      <c r="F190" s="169">
        <v>141</v>
      </c>
      <c r="G190" s="176">
        <v>141</v>
      </c>
      <c r="H190" s="169">
        <f t="shared" si="51"/>
        <v>100</v>
      </c>
    </row>
    <row r="191" spans="1:8" ht="22.5">
      <c r="A191" s="167" t="s">
        <v>423</v>
      </c>
      <c r="B191" s="168">
        <v>10</v>
      </c>
      <c r="C191" s="235" t="s">
        <v>47</v>
      </c>
      <c r="D191" s="168" t="s">
        <v>537</v>
      </c>
      <c r="E191" s="168">
        <v>322</v>
      </c>
      <c r="F191" s="169">
        <v>141</v>
      </c>
      <c r="G191" s="169">
        <v>141</v>
      </c>
      <c r="H191" s="169">
        <f t="shared" si="51"/>
        <v>100</v>
      </c>
    </row>
    <row r="192" spans="1:8" ht="21">
      <c r="A192" s="224" t="s">
        <v>571</v>
      </c>
      <c r="B192" s="225">
        <v>10</v>
      </c>
      <c r="C192" s="226"/>
      <c r="D192" s="225"/>
      <c r="E192" s="225"/>
      <c r="F192" s="175">
        <f t="shared" ref="F192:G192" si="66">F193+F197+F201+F205+F209+F213+F217+F222</f>
        <v>47439.210000000006</v>
      </c>
      <c r="G192" s="175">
        <f t="shared" si="66"/>
        <v>47252.1</v>
      </c>
      <c r="H192" s="175">
        <f t="shared" si="51"/>
        <v>99.605579435239306</v>
      </c>
    </row>
    <row r="193" spans="1:8" ht="22.5">
      <c r="A193" s="167" t="s">
        <v>214</v>
      </c>
      <c r="B193" s="168" t="s">
        <v>74</v>
      </c>
      <c r="C193" s="168" t="s">
        <v>47</v>
      </c>
      <c r="D193" s="168" t="s">
        <v>328</v>
      </c>
      <c r="E193" s="168"/>
      <c r="F193" s="169">
        <f t="shared" ref="F193:G195" si="67">F194</f>
        <v>93.5</v>
      </c>
      <c r="G193" s="169">
        <f t="shared" si="67"/>
        <v>77.400000000000006</v>
      </c>
      <c r="H193" s="169">
        <f t="shared" si="51"/>
        <v>82.780748663101605</v>
      </c>
    </row>
    <row r="194" spans="1:8">
      <c r="A194" s="167" t="s">
        <v>134</v>
      </c>
      <c r="B194" s="168" t="s">
        <v>74</v>
      </c>
      <c r="C194" s="168" t="s">
        <v>47</v>
      </c>
      <c r="D194" s="168" t="s">
        <v>328</v>
      </c>
      <c r="E194" s="168">
        <v>300</v>
      </c>
      <c r="F194" s="169">
        <f t="shared" si="67"/>
        <v>93.5</v>
      </c>
      <c r="G194" s="176">
        <f>G195</f>
        <v>77.400000000000006</v>
      </c>
      <c r="H194" s="169">
        <f t="shared" si="51"/>
        <v>82.780748663101605</v>
      </c>
    </row>
    <row r="195" spans="1:8" ht="22.5">
      <c r="A195" s="167" t="s">
        <v>136</v>
      </c>
      <c r="B195" s="168" t="s">
        <v>74</v>
      </c>
      <c r="C195" s="168" t="s">
        <v>47</v>
      </c>
      <c r="D195" s="168" t="s">
        <v>328</v>
      </c>
      <c r="E195" s="168">
        <v>310</v>
      </c>
      <c r="F195" s="169">
        <f t="shared" si="67"/>
        <v>93.5</v>
      </c>
      <c r="G195" s="176">
        <f>G196</f>
        <v>77.400000000000006</v>
      </c>
      <c r="H195" s="169">
        <f t="shared" si="51"/>
        <v>82.780748663101605</v>
      </c>
    </row>
    <row r="196" spans="1:8" ht="22.5">
      <c r="A196" s="167" t="s">
        <v>231</v>
      </c>
      <c r="B196" s="168" t="s">
        <v>74</v>
      </c>
      <c r="C196" s="168" t="s">
        <v>47</v>
      </c>
      <c r="D196" s="238" t="s">
        <v>328</v>
      </c>
      <c r="E196" s="168">
        <v>313</v>
      </c>
      <c r="F196" s="169">
        <v>93.5</v>
      </c>
      <c r="G196" s="176">
        <v>77.400000000000006</v>
      </c>
      <c r="H196" s="169">
        <f t="shared" si="51"/>
        <v>82.780748663101605</v>
      </c>
    </row>
    <row r="197" spans="1:8" ht="22.5">
      <c r="A197" s="167" t="s">
        <v>123</v>
      </c>
      <c r="B197" s="168" t="s">
        <v>74</v>
      </c>
      <c r="C197" s="168" t="s">
        <v>47</v>
      </c>
      <c r="D197" s="168" t="s">
        <v>329</v>
      </c>
      <c r="E197" s="168" t="s">
        <v>44</v>
      </c>
      <c r="F197" s="169">
        <f t="shared" ref="F197:G199" si="68">F198</f>
        <v>4202</v>
      </c>
      <c r="G197" s="169">
        <f t="shared" si="68"/>
        <v>4202</v>
      </c>
      <c r="H197" s="169">
        <f t="shared" si="51"/>
        <v>99.999999999999986</v>
      </c>
    </row>
    <row r="198" spans="1:8">
      <c r="A198" s="167" t="s">
        <v>134</v>
      </c>
      <c r="B198" s="168" t="s">
        <v>74</v>
      </c>
      <c r="C198" s="168" t="s">
        <v>47</v>
      </c>
      <c r="D198" s="168" t="s">
        <v>329</v>
      </c>
      <c r="E198" s="168">
        <v>300</v>
      </c>
      <c r="F198" s="169">
        <f t="shared" si="68"/>
        <v>4202</v>
      </c>
      <c r="G198" s="169">
        <f t="shared" si="68"/>
        <v>4202</v>
      </c>
      <c r="H198" s="169">
        <f t="shared" si="51"/>
        <v>99.999999999999986</v>
      </c>
    </row>
    <row r="199" spans="1:8" ht="22.5">
      <c r="A199" s="167" t="s">
        <v>136</v>
      </c>
      <c r="B199" s="168" t="s">
        <v>74</v>
      </c>
      <c r="C199" s="168" t="s">
        <v>47</v>
      </c>
      <c r="D199" s="168" t="s">
        <v>329</v>
      </c>
      <c r="E199" s="168">
        <v>310</v>
      </c>
      <c r="F199" s="169">
        <f t="shared" si="68"/>
        <v>4202</v>
      </c>
      <c r="G199" s="169">
        <f t="shared" si="68"/>
        <v>4202</v>
      </c>
      <c r="H199" s="169">
        <f t="shared" si="51"/>
        <v>99.999999999999986</v>
      </c>
    </row>
    <row r="200" spans="1:8" ht="22.5">
      <c r="A200" s="167" t="s">
        <v>231</v>
      </c>
      <c r="B200" s="168" t="s">
        <v>74</v>
      </c>
      <c r="C200" s="168" t="s">
        <v>47</v>
      </c>
      <c r="D200" s="168" t="s">
        <v>329</v>
      </c>
      <c r="E200" s="168">
        <v>313</v>
      </c>
      <c r="F200" s="169">
        <v>4202</v>
      </c>
      <c r="G200" s="176">
        <v>4202</v>
      </c>
      <c r="H200" s="169">
        <f t="shared" si="51"/>
        <v>99.999999999999986</v>
      </c>
    </row>
    <row r="201" spans="1:8" ht="22.5">
      <c r="A201" s="167" t="s">
        <v>215</v>
      </c>
      <c r="B201" s="168" t="s">
        <v>74</v>
      </c>
      <c r="C201" s="168" t="s">
        <v>47</v>
      </c>
      <c r="D201" s="168" t="s">
        <v>572</v>
      </c>
      <c r="E201" s="168"/>
      <c r="F201" s="169">
        <f t="shared" ref="F201:G203" si="69">F202</f>
        <v>6359.2</v>
      </c>
      <c r="G201" s="169">
        <f t="shared" si="69"/>
        <v>6359.2</v>
      </c>
      <c r="H201" s="169">
        <f t="shared" si="51"/>
        <v>100</v>
      </c>
    </row>
    <row r="202" spans="1:8">
      <c r="A202" s="167" t="s">
        <v>134</v>
      </c>
      <c r="B202" s="168" t="s">
        <v>74</v>
      </c>
      <c r="C202" s="168" t="s">
        <v>47</v>
      </c>
      <c r="D202" s="168" t="s">
        <v>572</v>
      </c>
      <c r="E202" s="168">
        <v>300</v>
      </c>
      <c r="F202" s="169">
        <f t="shared" si="69"/>
        <v>6359.2</v>
      </c>
      <c r="G202" s="169">
        <f t="shared" si="69"/>
        <v>6359.2</v>
      </c>
      <c r="H202" s="169">
        <f t="shared" ref="H202:H265" si="70">G202/F202%</f>
        <v>100</v>
      </c>
    </row>
    <row r="203" spans="1:8" ht="22.5">
      <c r="A203" s="167" t="s">
        <v>136</v>
      </c>
      <c r="B203" s="168" t="s">
        <v>74</v>
      </c>
      <c r="C203" s="168" t="s">
        <v>47</v>
      </c>
      <c r="D203" s="168" t="s">
        <v>572</v>
      </c>
      <c r="E203" s="168">
        <v>310</v>
      </c>
      <c r="F203" s="169">
        <f t="shared" si="69"/>
        <v>6359.2</v>
      </c>
      <c r="G203" s="169">
        <f t="shared" si="69"/>
        <v>6359.2</v>
      </c>
      <c r="H203" s="169">
        <f t="shared" si="70"/>
        <v>100</v>
      </c>
    </row>
    <row r="204" spans="1:8" ht="22.5">
      <c r="A204" s="167" t="s">
        <v>231</v>
      </c>
      <c r="B204" s="168" t="s">
        <v>74</v>
      </c>
      <c r="C204" s="168" t="s">
        <v>47</v>
      </c>
      <c r="D204" s="168" t="s">
        <v>572</v>
      </c>
      <c r="E204" s="168">
        <v>313</v>
      </c>
      <c r="F204" s="169">
        <v>6359.2</v>
      </c>
      <c r="G204" s="176">
        <v>6359.2</v>
      </c>
      <c r="H204" s="169">
        <f t="shared" si="70"/>
        <v>100</v>
      </c>
    </row>
    <row r="205" spans="1:8">
      <c r="A205" s="167" t="s">
        <v>216</v>
      </c>
      <c r="B205" s="168" t="s">
        <v>74</v>
      </c>
      <c r="C205" s="168" t="s">
        <v>47</v>
      </c>
      <c r="D205" s="168" t="s">
        <v>331</v>
      </c>
      <c r="E205" s="168" t="s">
        <v>44</v>
      </c>
      <c r="F205" s="169">
        <f t="shared" ref="F205:G207" si="71">F206</f>
        <v>6103.7</v>
      </c>
      <c r="G205" s="169">
        <f t="shared" si="71"/>
        <v>5933.1</v>
      </c>
      <c r="H205" s="169">
        <f t="shared" si="70"/>
        <v>97.204974032144449</v>
      </c>
    </row>
    <row r="206" spans="1:8">
      <c r="A206" s="167" t="s">
        <v>134</v>
      </c>
      <c r="B206" s="168" t="s">
        <v>74</v>
      </c>
      <c r="C206" s="168" t="s">
        <v>47</v>
      </c>
      <c r="D206" s="168" t="s">
        <v>331</v>
      </c>
      <c r="E206" s="168">
        <v>300</v>
      </c>
      <c r="F206" s="169">
        <f t="shared" si="71"/>
        <v>6103.7</v>
      </c>
      <c r="G206" s="169">
        <f t="shared" si="71"/>
        <v>5933.1</v>
      </c>
      <c r="H206" s="169">
        <f t="shared" si="70"/>
        <v>97.204974032144449</v>
      </c>
    </row>
    <row r="207" spans="1:8" ht="22.5">
      <c r="A207" s="167" t="s">
        <v>136</v>
      </c>
      <c r="B207" s="168" t="s">
        <v>74</v>
      </c>
      <c r="C207" s="168" t="s">
        <v>47</v>
      </c>
      <c r="D207" s="168" t="s">
        <v>331</v>
      </c>
      <c r="E207" s="168">
        <v>310</v>
      </c>
      <c r="F207" s="169">
        <f t="shared" si="71"/>
        <v>6103.7</v>
      </c>
      <c r="G207" s="169">
        <f t="shared" si="71"/>
        <v>5933.1</v>
      </c>
      <c r="H207" s="169">
        <f t="shared" si="70"/>
        <v>97.204974032144449</v>
      </c>
    </row>
    <row r="208" spans="1:8" ht="22.5">
      <c r="A208" s="167" t="s">
        <v>231</v>
      </c>
      <c r="B208" s="168" t="s">
        <v>74</v>
      </c>
      <c r="C208" s="168" t="s">
        <v>47</v>
      </c>
      <c r="D208" s="168" t="s">
        <v>331</v>
      </c>
      <c r="E208" s="168">
        <v>313</v>
      </c>
      <c r="F208" s="169">
        <v>6103.7</v>
      </c>
      <c r="G208" s="169">
        <v>5933.1</v>
      </c>
      <c r="H208" s="169">
        <f t="shared" si="70"/>
        <v>97.204974032144449</v>
      </c>
    </row>
    <row r="209" spans="1:8" ht="22.5">
      <c r="A209" s="167" t="s">
        <v>217</v>
      </c>
      <c r="B209" s="168" t="s">
        <v>74</v>
      </c>
      <c r="C209" s="168" t="s">
        <v>47</v>
      </c>
      <c r="D209" s="168" t="s">
        <v>332</v>
      </c>
      <c r="E209" s="168" t="s">
        <v>44</v>
      </c>
      <c r="F209" s="169">
        <f t="shared" ref="F209:G211" si="72">F210</f>
        <v>3093.6</v>
      </c>
      <c r="G209" s="169">
        <f t="shared" si="72"/>
        <v>3093.6</v>
      </c>
      <c r="H209" s="169">
        <f t="shared" si="70"/>
        <v>100</v>
      </c>
    </row>
    <row r="210" spans="1:8">
      <c r="A210" s="167" t="s">
        <v>134</v>
      </c>
      <c r="B210" s="168" t="s">
        <v>74</v>
      </c>
      <c r="C210" s="168" t="s">
        <v>47</v>
      </c>
      <c r="D210" s="168" t="s">
        <v>332</v>
      </c>
      <c r="E210" s="168">
        <v>300</v>
      </c>
      <c r="F210" s="169">
        <f t="shared" si="72"/>
        <v>3093.6</v>
      </c>
      <c r="G210" s="169">
        <f t="shared" si="72"/>
        <v>3093.6</v>
      </c>
      <c r="H210" s="169">
        <f t="shared" si="70"/>
        <v>100</v>
      </c>
    </row>
    <row r="211" spans="1:8" ht="22.5">
      <c r="A211" s="167" t="s">
        <v>136</v>
      </c>
      <c r="B211" s="168" t="s">
        <v>74</v>
      </c>
      <c r="C211" s="168" t="s">
        <v>47</v>
      </c>
      <c r="D211" s="168" t="s">
        <v>332</v>
      </c>
      <c r="E211" s="168">
        <v>310</v>
      </c>
      <c r="F211" s="169">
        <f t="shared" si="72"/>
        <v>3093.6</v>
      </c>
      <c r="G211" s="169">
        <f t="shared" si="72"/>
        <v>3093.6</v>
      </c>
      <c r="H211" s="169">
        <f t="shared" si="70"/>
        <v>100</v>
      </c>
    </row>
    <row r="212" spans="1:8" ht="22.5">
      <c r="A212" s="167" t="s">
        <v>231</v>
      </c>
      <c r="B212" s="168" t="s">
        <v>74</v>
      </c>
      <c r="C212" s="168" t="s">
        <v>47</v>
      </c>
      <c r="D212" s="168" t="s">
        <v>332</v>
      </c>
      <c r="E212" s="168">
        <v>313</v>
      </c>
      <c r="F212" s="169">
        <v>3093.6</v>
      </c>
      <c r="G212" s="176">
        <v>3093.6</v>
      </c>
      <c r="H212" s="169">
        <f t="shared" si="70"/>
        <v>100</v>
      </c>
    </row>
    <row r="213" spans="1:8" ht="56.25">
      <c r="A213" s="167" t="s">
        <v>272</v>
      </c>
      <c r="B213" s="168" t="s">
        <v>74</v>
      </c>
      <c r="C213" s="168" t="s">
        <v>47</v>
      </c>
      <c r="D213" s="168" t="s">
        <v>333</v>
      </c>
      <c r="E213" s="168"/>
      <c r="F213" s="169">
        <f t="shared" ref="F213:G215" si="73">F214</f>
        <v>23726.5</v>
      </c>
      <c r="G213" s="169">
        <f t="shared" si="73"/>
        <v>23726.1</v>
      </c>
      <c r="H213" s="169">
        <f t="shared" si="70"/>
        <v>99.99831412134111</v>
      </c>
    </row>
    <row r="214" spans="1:8">
      <c r="A214" s="167" t="s">
        <v>134</v>
      </c>
      <c r="B214" s="168" t="s">
        <v>74</v>
      </c>
      <c r="C214" s="168" t="s">
        <v>47</v>
      </c>
      <c r="D214" s="168" t="s">
        <v>333</v>
      </c>
      <c r="E214" s="168">
        <v>300</v>
      </c>
      <c r="F214" s="169">
        <f t="shared" si="73"/>
        <v>23726.5</v>
      </c>
      <c r="G214" s="169">
        <f t="shared" si="73"/>
        <v>23726.1</v>
      </c>
      <c r="H214" s="169">
        <f t="shared" si="70"/>
        <v>99.99831412134111</v>
      </c>
    </row>
    <row r="215" spans="1:8" ht="22.5">
      <c r="A215" s="167" t="s">
        <v>136</v>
      </c>
      <c r="B215" s="168" t="s">
        <v>74</v>
      </c>
      <c r="C215" s="168" t="s">
        <v>47</v>
      </c>
      <c r="D215" s="168" t="s">
        <v>333</v>
      </c>
      <c r="E215" s="168">
        <v>310</v>
      </c>
      <c r="F215" s="169">
        <f t="shared" si="73"/>
        <v>23726.5</v>
      </c>
      <c r="G215" s="169">
        <f>G216</f>
        <v>23726.1</v>
      </c>
      <c r="H215" s="169">
        <f t="shared" si="70"/>
        <v>99.99831412134111</v>
      </c>
    </row>
    <row r="216" spans="1:8" ht="22.5">
      <c r="A216" s="167" t="s">
        <v>231</v>
      </c>
      <c r="B216" s="168" t="s">
        <v>74</v>
      </c>
      <c r="C216" s="168" t="s">
        <v>47</v>
      </c>
      <c r="D216" s="168" t="s">
        <v>333</v>
      </c>
      <c r="E216" s="168">
        <v>313</v>
      </c>
      <c r="F216" s="169">
        <v>23726.5</v>
      </c>
      <c r="G216" s="169">
        <v>23726.1</v>
      </c>
      <c r="H216" s="169">
        <f t="shared" si="70"/>
        <v>99.99831412134111</v>
      </c>
    </row>
    <row r="217" spans="1:8" ht="45">
      <c r="A217" s="167" t="s">
        <v>494</v>
      </c>
      <c r="B217" s="168" t="s">
        <v>74</v>
      </c>
      <c r="C217" s="168" t="s">
        <v>73</v>
      </c>
      <c r="D217" s="168" t="s">
        <v>491</v>
      </c>
      <c r="E217" s="168"/>
      <c r="F217" s="169">
        <v>3565.41</v>
      </c>
      <c r="G217" s="169">
        <f t="shared" ref="G217:G219" si="74">G218</f>
        <v>3565.4</v>
      </c>
      <c r="H217" s="169">
        <f t="shared" si="70"/>
        <v>99.999719527347494</v>
      </c>
    </row>
    <row r="218" spans="1:8">
      <c r="A218" s="167" t="s">
        <v>134</v>
      </c>
      <c r="B218" s="168" t="s">
        <v>74</v>
      </c>
      <c r="C218" s="168" t="s">
        <v>73</v>
      </c>
      <c r="D218" s="168" t="s">
        <v>491</v>
      </c>
      <c r="E218" s="168"/>
      <c r="F218" s="169">
        <v>3565.41</v>
      </c>
      <c r="G218" s="169">
        <f t="shared" si="74"/>
        <v>3565.4</v>
      </c>
      <c r="H218" s="169">
        <f t="shared" si="70"/>
        <v>99.999719527347494</v>
      </c>
    </row>
    <row r="219" spans="1:8" ht="22.5">
      <c r="A219" s="167" t="s">
        <v>136</v>
      </c>
      <c r="B219" s="168" t="s">
        <v>74</v>
      </c>
      <c r="C219" s="168" t="s">
        <v>73</v>
      </c>
      <c r="D219" s="168" t="s">
        <v>491</v>
      </c>
      <c r="E219" s="168">
        <v>300</v>
      </c>
      <c r="F219" s="169">
        <v>3565.41</v>
      </c>
      <c r="G219" s="169">
        <f t="shared" si="74"/>
        <v>3565.4</v>
      </c>
      <c r="H219" s="169">
        <f t="shared" si="70"/>
        <v>99.999719527347494</v>
      </c>
    </row>
    <row r="220" spans="1:8" ht="22.5">
      <c r="A220" s="167" t="s">
        <v>213</v>
      </c>
      <c r="B220" s="168" t="s">
        <v>74</v>
      </c>
      <c r="C220" s="168" t="s">
        <v>73</v>
      </c>
      <c r="D220" s="168" t="s">
        <v>491</v>
      </c>
      <c r="E220" s="168">
        <v>310</v>
      </c>
      <c r="F220" s="169">
        <v>3565.41</v>
      </c>
      <c r="G220" s="169">
        <v>3565.4</v>
      </c>
      <c r="H220" s="169">
        <f t="shared" si="70"/>
        <v>99.999719527347494</v>
      </c>
    </row>
    <row r="221" spans="1:8" ht="22.5">
      <c r="A221" s="167" t="s">
        <v>231</v>
      </c>
      <c r="B221" s="168" t="s">
        <v>74</v>
      </c>
      <c r="C221" s="168" t="s">
        <v>73</v>
      </c>
      <c r="D221" s="168" t="s">
        <v>491</v>
      </c>
      <c r="E221" s="168">
        <v>313</v>
      </c>
      <c r="F221" s="169">
        <v>3565.4</v>
      </c>
      <c r="G221" s="169">
        <v>3565.4</v>
      </c>
      <c r="H221" s="169">
        <f t="shared" si="70"/>
        <v>99.999999999999986</v>
      </c>
    </row>
    <row r="222" spans="1:8" ht="22.5">
      <c r="A222" s="167" t="s">
        <v>107</v>
      </c>
      <c r="B222" s="168" t="s">
        <v>74</v>
      </c>
      <c r="C222" s="168" t="s">
        <v>57</v>
      </c>
      <c r="D222" s="168" t="s">
        <v>334</v>
      </c>
      <c r="E222" s="168" t="s">
        <v>44</v>
      </c>
      <c r="F222" s="169">
        <v>295.3</v>
      </c>
      <c r="G222" s="169">
        <v>295.3</v>
      </c>
      <c r="H222" s="169">
        <f t="shared" si="70"/>
        <v>100</v>
      </c>
    </row>
    <row r="223" spans="1:8" ht="22.5">
      <c r="A223" s="167" t="s">
        <v>131</v>
      </c>
      <c r="B223" s="168" t="s">
        <v>74</v>
      </c>
      <c r="C223" s="168" t="s">
        <v>57</v>
      </c>
      <c r="D223" s="168" t="s">
        <v>334</v>
      </c>
      <c r="E223" s="168" t="s">
        <v>132</v>
      </c>
      <c r="F223" s="169">
        <v>295.3</v>
      </c>
      <c r="G223" s="169">
        <v>295.3</v>
      </c>
      <c r="H223" s="169">
        <f t="shared" si="70"/>
        <v>100</v>
      </c>
    </row>
    <row r="224" spans="1:8" ht="22.5">
      <c r="A224" s="167" t="s">
        <v>181</v>
      </c>
      <c r="B224" s="168" t="s">
        <v>74</v>
      </c>
      <c r="C224" s="168" t="s">
        <v>57</v>
      </c>
      <c r="D224" s="168" t="s">
        <v>334</v>
      </c>
      <c r="E224" s="168" t="s">
        <v>133</v>
      </c>
      <c r="F224" s="169">
        <v>295.3</v>
      </c>
      <c r="G224" s="169">
        <v>295.3</v>
      </c>
      <c r="H224" s="169">
        <f t="shared" si="70"/>
        <v>100</v>
      </c>
    </row>
    <row r="225" spans="1:8">
      <c r="A225" s="224" t="s">
        <v>573</v>
      </c>
      <c r="B225" s="225">
        <v>11</v>
      </c>
      <c r="C225" s="225"/>
      <c r="D225" s="225"/>
      <c r="E225" s="225"/>
      <c r="F225" s="175">
        <f t="shared" ref="F225:G228" si="75">F226</f>
        <v>393.31</v>
      </c>
      <c r="G225" s="175">
        <f t="shared" si="75"/>
        <v>393.3</v>
      </c>
      <c r="H225" s="175">
        <f t="shared" si="70"/>
        <v>99.997457476290975</v>
      </c>
    </row>
    <row r="226" spans="1:8" ht="21">
      <c r="A226" s="224" t="s">
        <v>336</v>
      </c>
      <c r="B226" s="225" t="s">
        <v>85</v>
      </c>
      <c r="C226" s="225" t="s">
        <v>45</v>
      </c>
      <c r="D226" s="225" t="s">
        <v>401</v>
      </c>
      <c r="E226" s="225" t="s">
        <v>44</v>
      </c>
      <c r="F226" s="175">
        <f t="shared" si="75"/>
        <v>393.31</v>
      </c>
      <c r="G226" s="175">
        <f t="shared" si="75"/>
        <v>393.3</v>
      </c>
      <c r="H226" s="175">
        <f t="shared" si="70"/>
        <v>99.997457476290975</v>
      </c>
    </row>
    <row r="227" spans="1:8" ht="22.5">
      <c r="A227" s="167" t="s">
        <v>439</v>
      </c>
      <c r="B227" s="168" t="s">
        <v>85</v>
      </c>
      <c r="C227" s="168" t="s">
        <v>45</v>
      </c>
      <c r="D227" s="168" t="s">
        <v>451</v>
      </c>
      <c r="E227" s="168" t="s">
        <v>132</v>
      </c>
      <c r="F227" s="169">
        <f t="shared" si="75"/>
        <v>393.31</v>
      </c>
      <c r="G227" s="169">
        <f t="shared" si="75"/>
        <v>393.3</v>
      </c>
      <c r="H227" s="169">
        <f t="shared" si="70"/>
        <v>99.997457476290975</v>
      </c>
    </row>
    <row r="228" spans="1:8" ht="22.5">
      <c r="A228" s="167" t="s">
        <v>440</v>
      </c>
      <c r="B228" s="168" t="s">
        <v>85</v>
      </c>
      <c r="C228" s="168" t="s">
        <v>45</v>
      </c>
      <c r="D228" s="168" t="s">
        <v>451</v>
      </c>
      <c r="E228" s="168" t="s">
        <v>133</v>
      </c>
      <c r="F228" s="169">
        <f t="shared" si="75"/>
        <v>393.31</v>
      </c>
      <c r="G228" s="169">
        <f t="shared" si="75"/>
        <v>393.3</v>
      </c>
      <c r="H228" s="169">
        <f t="shared" si="70"/>
        <v>99.997457476290975</v>
      </c>
    </row>
    <row r="229" spans="1:8" ht="22.5">
      <c r="A229" s="167" t="s">
        <v>441</v>
      </c>
      <c r="B229" s="168" t="s">
        <v>85</v>
      </c>
      <c r="C229" s="168" t="s">
        <v>45</v>
      </c>
      <c r="D229" s="168" t="s">
        <v>451</v>
      </c>
      <c r="E229" s="168" t="s">
        <v>27</v>
      </c>
      <c r="F229" s="169">
        <v>393.31</v>
      </c>
      <c r="G229" s="176">
        <v>393.3</v>
      </c>
      <c r="H229" s="169">
        <f t="shared" si="70"/>
        <v>99.997457476290975</v>
      </c>
    </row>
    <row r="230" spans="1:8">
      <c r="A230" s="239" t="s">
        <v>318</v>
      </c>
      <c r="B230" s="240"/>
      <c r="C230" s="240"/>
      <c r="D230" s="240"/>
      <c r="E230" s="240"/>
      <c r="F230" s="241">
        <f>F231+F310+F315+F326+F338+F371+F389+F404++F410</f>
        <v>92454.35</v>
      </c>
      <c r="G230" s="241">
        <f>G231+G310+G315+G326+G338+G371+G389+G404++G410</f>
        <v>91953.76999999999</v>
      </c>
      <c r="H230" s="177">
        <f t="shared" si="70"/>
        <v>99.458565227055274</v>
      </c>
    </row>
    <row r="231" spans="1:8">
      <c r="A231" s="224" t="s">
        <v>574</v>
      </c>
      <c r="B231" s="225" t="s">
        <v>45</v>
      </c>
      <c r="C231" s="225"/>
      <c r="D231" s="225"/>
      <c r="E231" s="225"/>
      <c r="F231" s="175">
        <f t="shared" ref="F231:G231" si="76">F232++F236+F253+F269++F288++F293+F264</f>
        <v>33797.269999999997</v>
      </c>
      <c r="G231" s="175">
        <f t="shared" si="76"/>
        <v>33436.17</v>
      </c>
      <c r="H231" s="175">
        <f t="shared" si="70"/>
        <v>98.931570508505573</v>
      </c>
    </row>
    <row r="232" spans="1:8" ht="31.5">
      <c r="A232" s="224" t="s">
        <v>58</v>
      </c>
      <c r="B232" s="225" t="s">
        <v>45</v>
      </c>
      <c r="C232" s="225" t="s">
        <v>59</v>
      </c>
      <c r="D232" s="225" t="s">
        <v>43</v>
      </c>
      <c r="E232" s="225" t="s">
        <v>44</v>
      </c>
      <c r="F232" s="175">
        <f t="shared" ref="F232:G234" si="77">F233</f>
        <v>1359.6</v>
      </c>
      <c r="G232" s="175">
        <f t="shared" si="77"/>
        <v>1320</v>
      </c>
      <c r="H232" s="175">
        <f t="shared" si="70"/>
        <v>97.087378640776706</v>
      </c>
    </row>
    <row r="233" spans="1:8">
      <c r="A233" s="167" t="s">
        <v>302</v>
      </c>
      <c r="B233" s="168" t="s">
        <v>45</v>
      </c>
      <c r="C233" s="168" t="s">
        <v>59</v>
      </c>
      <c r="D233" s="168" t="s">
        <v>360</v>
      </c>
      <c r="E233" s="168" t="s">
        <v>44</v>
      </c>
      <c r="F233" s="169">
        <f t="shared" si="77"/>
        <v>1359.6</v>
      </c>
      <c r="G233" s="169">
        <f t="shared" si="77"/>
        <v>1320</v>
      </c>
      <c r="H233" s="169">
        <f t="shared" si="70"/>
        <v>97.087378640776706</v>
      </c>
    </row>
    <row r="234" spans="1:8" ht="33.75">
      <c r="A234" s="167" t="s">
        <v>303</v>
      </c>
      <c r="B234" s="168" t="s">
        <v>45</v>
      </c>
      <c r="C234" s="168" t="s">
        <v>59</v>
      </c>
      <c r="D234" s="168" t="s">
        <v>360</v>
      </c>
      <c r="E234" s="168" t="s">
        <v>137</v>
      </c>
      <c r="F234" s="169">
        <f t="shared" si="77"/>
        <v>1359.6</v>
      </c>
      <c r="G234" s="169">
        <f t="shared" si="77"/>
        <v>1320</v>
      </c>
      <c r="H234" s="169">
        <f t="shared" si="70"/>
        <v>97.087378640776706</v>
      </c>
    </row>
    <row r="235" spans="1:8" ht="22.5">
      <c r="A235" s="167" t="s">
        <v>138</v>
      </c>
      <c r="B235" s="168" t="s">
        <v>45</v>
      </c>
      <c r="C235" s="168" t="s">
        <v>59</v>
      </c>
      <c r="D235" s="168" t="s">
        <v>360</v>
      </c>
      <c r="E235" s="168" t="s">
        <v>139</v>
      </c>
      <c r="F235" s="169">
        <v>1359.6</v>
      </c>
      <c r="G235" s="176">
        <v>1320</v>
      </c>
      <c r="H235" s="169">
        <f t="shared" si="70"/>
        <v>97.087378640776706</v>
      </c>
    </row>
    <row r="236" spans="1:8" ht="42">
      <c r="A236" s="224" t="s">
        <v>46</v>
      </c>
      <c r="B236" s="225" t="s">
        <v>45</v>
      </c>
      <c r="C236" s="225" t="s">
        <v>47</v>
      </c>
      <c r="D236" s="225" t="s">
        <v>43</v>
      </c>
      <c r="E236" s="225" t="s">
        <v>44</v>
      </c>
      <c r="F236" s="175">
        <f t="shared" ref="F236:G236" si="78">F237+F247+F250</f>
        <v>3224.84</v>
      </c>
      <c r="G236" s="175">
        <f t="shared" si="78"/>
        <v>3201.3</v>
      </c>
      <c r="H236" s="175">
        <f t="shared" si="70"/>
        <v>99.270041304374786</v>
      </c>
    </row>
    <row r="237" spans="1:8" ht="22.5">
      <c r="A237" s="167" t="s">
        <v>293</v>
      </c>
      <c r="B237" s="168" t="s">
        <v>45</v>
      </c>
      <c r="C237" s="168" t="s">
        <v>47</v>
      </c>
      <c r="D237" s="168" t="s">
        <v>394</v>
      </c>
      <c r="E237" s="168" t="s">
        <v>44</v>
      </c>
      <c r="F237" s="169">
        <f t="shared" ref="F237:G237" si="79">F238+F240</f>
        <v>1519.1399999999999</v>
      </c>
      <c r="G237" s="169">
        <f t="shared" si="79"/>
        <v>1518.1</v>
      </c>
      <c r="H237" s="169">
        <f t="shared" si="70"/>
        <v>99.931540213541879</v>
      </c>
    </row>
    <row r="238" spans="1:8" ht="56.25">
      <c r="A238" s="167" t="s">
        <v>98</v>
      </c>
      <c r="B238" s="168" t="s">
        <v>45</v>
      </c>
      <c r="C238" s="168" t="s">
        <v>47</v>
      </c>
      <c r="D238" s="168" t="s">
        <v>361</v>
      </c>
      <c r="E238" s="168" t="s">
        <v>137</v>
      </c>
      <c r="F238" s="169">
        <f t="shared" ref="F238" si="80">F239</f>
        <v>1151.2</v>
      </c>
      <c r="G238" s="169">
        <f t="shared" ref="G238" si="81">G239</f>
        <v>1151.2</v>
      </c>
      <c r="H238" s="169">
        <f t="shared" si="70"/>
        <v>100</v>
      </c>
    </row>
    <row r="239" spans="1:8" ht="22.5">
      <c r="A239" s="167" t="s">
        <v>138</v>
      </c>
      <c r="B239" s="168" t="s">
        <v>45</v>
      </c>
      <c r="C239" s="168" t="s">
        <v>47</v>
      </c>
      <c r="D239" s="168" t="s">
        <v>361</v>
      </c>
      <c r="E239" s="168" t="s">
        <v>139</v>
      </c>
      <c r="F239" s="169">
        <v>1151.2</v>
      </c>
      <c r="G239" s="176">
        <v>1151.2</v>
      </c>
      <c r="H239" s="169">
        <f t="shared" si="70"/>
        <v>100</v>
      </c>
    </row>
    <row r="240" spans="1:8" ht="22.5">
      <c r="A240" s="167" t="s">
        <v>304</v>
      </c>
      <c r="B240" s="168" t="s">
        <v>45</v>
      </c>
      <c r="C240" s="168" t="s">
        <v>47</v>
      </c>
      <c r="D240" s="168" t="s">
        <v>362</v>
      </c>
      <c r="E240" s="168"/>
      <c r="F240" s="169">
        <f t="shared" ref="F240" si="82">F241+F245</f>
        <v>367.93999999999994</v>
      </c>
      <c r="G240" s="169">
        <f t="shared" ref="G240" si="83">G241+G245</f>
        <v>366.9</v>
      </c>
      <c r="H240" s="169">
        <f t="shared" si="70"/>
        <v>99.717345219329246</v>
      </c>
    </row>
    <row r="241" spans="1:8" ht="22.5">
      <c r="A241" s="167" t="s">
        <v>131</v>
      </c>
      <c r="B241" s="168" t="s">
        <v>45</v>
      </c>
      <c r="C241" s="168" t="s">
        <v>47</v>
      </c>
      <c r="D241" s="168" t="s">
        <v>362</v>
      </c>
      <c r="E241" s="168" t="s">
        <v>132</v>
      </c>
      <c r="F241" s="169">
        <f t="shared" ref="F241:G241" si="84">F242</f>
        <v>365.03999999999996</v>
      </c>
      <c r="G241" s="169">
        <f t="shared" si="84"/>
        <v>364</v>
      </c>
      <c r="H241" s="169">
        <f t="shared" si="70"/>
        <v>99.715099715099726</v>
      </c>
    </row>
    <row r="242" spans="1:8" ht="22.5">
      <c r="A242" s="167" t="s">
        <v>181</v>
      </c>
      <c r="B242" s="168" t="s">
        <v>45</v>
      </c>
      <c r="C242" s="168" t="s">
        <v>47</v>
      </c>
      <c r="D242" s="168" t="s">
        <v>362</v>
      </c>
      <c r="E242" s="168" t="s">
        <v>133</v>
      </c>
      <c r="F242" s="169">
        <f t="shared" ref="F242" si="85">F243+F244</f>
        <v>365.03999999999996</v>
      </c>
      <c r="G242" s="169">
        <f t="shared" ref="G242" si="86">G243+G244</f>
        <v>364</v>
      </c>
      <c r="H242" s="169">
        <f t="shared" si="70"/>
        <v>99.715099715099726</v>
      </c>
    </row>
    <row r="243" spans="1:8" ht="22.5">
      <c r="A243" s="167" t="s">
        <v>182</v>
      </c>
      <c r="B243" s="168" t="s">
        <v>45</v>
      </c>
      <c r="C243" s="168" t="s">
        <v>47</v>
      </c>
      <c r="D243" s="168" t="s">
        <v>362</v>
      </c>
      <c r="E243" s="168">
        <v>242</v>
      </c>
      <c r="F243" s="169">
        <v>183.84</v>
      </c>
      <c r="G243" s="176">
        <v>182.8</v>
      </c>
      <c r="H243" s="169">
        <f t="shared" si="70"/>
        <v>99.434290687554395</v>
      </c>
    </row>
    <row r="244" spans="1:8" ht="22.5">
      <c r="A244" s="167" t="s">
        <v>183</v>
      </c>
      <c r="B244" s="168" t="s">
        <v>45</v>
      </c>
      <c r="C244" s="168" t="s">
        <v>47</v>
      </c>
      <c r="D244" s="168" t="s">
        <v>362</v>
      </c>
      <c r="E244" s="168" t="s">
        <v>27</v>
      </c>
      <c r="F244" s="169">
        <v>181.2</v>
      </c>
      <c r="G244" s="176">
        <v>181.2</v>
      </c>
      <c r="H244" s="169">
        <f t="shared" si="70"/>
        <v>100</v>
      </c>
    </row>
    <row r="245" spans="1:8">
      <c r="A245" s="167" t="s">
        <v>140</v>
      </c>
      <c r="B245" s="168" t="s">
        <v>45</v>
      </c>
      <c r="C245" s="168" t="s">
        <v>47</v>
      </c>
      <c r="D245" s="168" t="s">
        <v>362</v>
      </c>
      <c r="E245" s="168" t="s">
        <v>141</v>
      </c>
      <c r="F245" s="169">
        <v>2.9</v>
      </c>
      <c r="G245" s="176">
        <f t="shared" ref="G245" si="87">G246</f>
        <v>2.9</v>
      </c>
      <c r="H245" s="169">
        <f t="shared" si="70"/>
        <v>100</v>
      </c>
    </row>
    <row r="246" spans="1:8" ht="33.75">
      <c r="A246" s="167" t="s">
        <v>184</v>
      </c>
      <c r="B246" s="168" t="s">
        <v>45</v>
      </c>
      <c r="C246" s="168" t="s">
        <v>47</v>
      </c>
      <c r="D246" s="168" t="s">
        <v>362</v>
      </c>
      <c r="E246" s="168" t="s">
        <v>142</v>
      </c>
      <c r="F246" s="169">
        <v>2.94</v>
      </c>
      <c r="G246" s="176">
        <v>2.9</v>
      </c>
      <c r="H246" s="169">
        <f t="shared" si="70"/>
        <v>98.639455782312922</v>
      </c>
    </row>
    <row r="247" spans="1:8">
      <c r="A247" s="167" t="s">
        <v>294</v>
      </c>
      <c r="B247" s="168" t="s">
        <v>45</v>
      </c>
      <c r="C247" s="168" t="s">
        <v>47</v>
      </c>
      <c r="D247" s="168" t="s">
        <v>363</v>
      </c>
      <c r="E247" s="168" t="s">
        <v>44</v>
      </c>
      <c r="F247" s="169">
        <f t="shared" ref="F247:G248" si="88">F248</f>
        <v>1105.5</v>
      </c>
      <c r="G247" s="169">
        <f t="shared" si="88"/>
        <v>1105.5</v>
      </c>
      <c r="H247" s="169">
        <f t="shared" si="70"/>
        <v>100</v>
      </c>
    </row>
    <row r="248" spans="1:8" ht="56.25">
      <c r="A248" s="167" t="s">
        <v>98</v>
      </c>
      <c r="B248" s="168" t="s">
        <v>45</v>
      </c>
      <c r="C248" s="168" t="s">
        <v>47</v>
      </c>
      <c r="D248" s="168" t="s">
        <v>363</v>
      </c>
      <c r="E248" s="168" t="s">
        <v>137</v>
      </c>
      <c r="F248" s="169">
        <f t="shared" si="88"/>
        <v>1105.5</v>
      </c>
      <c r="G248" s="176">
        <f>G249</f>
        <v>1105.5</v>
      </c>
      <c r="H248" s="169">
        <f t="shared" si="70"/>
        <v>100</v>
      </c>
    </row>
    <row r="249" spans="1:8" ht="22.5">
      <c r="A249" s="167" t="s">
        <v>138</v>
      </c>
      <c r="B249" s="168" t="s">
        <v>45</v>
      </c>
      <c r="C249" s="168" t="s">
        <v>47</v>
      </c>
      <c r="D249" s="168" t="s">
        <v>363</v>
      </c>
      <c r="E249" s="168" t="s">
        <v>139</v>
      </c>
      <c r="F249" s="169">
        <v>1105.5</v>
      </c>
      <c r="G249" s="169">
        <v>1105.5</v>
      </c>
      <c r="H249" s="169">
        <f t="shared" si="70"/>
        <v>100</v>
      </c>
    </row>
    <row r="250" spans="1:8">
      <c r="A250" s="167" t="s">
        <v>294</v>
      </c>
      <c r="B250" s="168" t="s">
        <v>45</v>
      </c>
      <c r="C250" s="168" t="s">
        <v>47</v>
      </c>
      <c r="D250" s="168" t="s">
        <v>364</v>
      </c>
      <c r="E250" s="168" t="s">
        <v>44</v>
      </c>
      <c r="F250" s="169">
        <f t="shared" ref="F250:G251" si="89">F251</f>
        <v>600.20000000000005</v>
      </c>
      <c r="G250" s="169">
        <f t="shared" si="89"/>
        <v>577.70000000000005</v>
      </c>
      <c r="H250" s="169">
        <f t="shared" si="70"/>
        <v>96.251249583472173</v>
      </c>
    </row>
    <row r="251" spans="1:8" ht="56.25">
      <c r="A251" s="167" t="s">
        <v>98</v>
      </c>
      <c r="B251" s="168" t="s">
        <v>45</v>
      </c>
      <c r="C251" s="168" t="s">
        <v>47</v>
      </c>
      <c r="D251" s="168" t="s">
        <v>364</v>
      </c>
      <c r="E251" s="168" t="s">
        <v>137</v>
      </c>
      <c r="F251" s="169">
        <f t="shared" si="89"/>
        <v>600.20000000000005</v>
      </c>
      <c r="G251" s="169">
        <f t="shared" si="89"/>
        <v>577.70000000000005</v>
      </c>
      <c r="H251" s="169">
        <f t="shared" si="70"/>
        <v>96.251249583472173</v>
      </c>
    </row>
    <row r="252" spans="1:8" ht="22.5">
      <c r="A252" s="167" t="s">
        <v>138</v>
      </c>
      <c r="B252" s="168" t="s">
        <v>45</v>
      </c>
      <c r="C252" s="168" t="s">
        <v>47</v>
      </c>
      <c r="D252" s="168" t="s">
        <v>364</v>
      </c>
      <c r="E252" s="168" t="s">
        <v>139</v>
      </c>
      <c r="F252" s="169">
        <v>600.20000000000005</v>
      </c>
      <c r="G252" s="176">
        <v>577.70000000000005</v>
      </c>
      <c r="H252" s="169">
        <f t="shared" si="70"/>
        <v>96.251249583472173</v>
      </c>
    </row>
    <row r="253" spans="1:8" ht="42">
      <c r="A253" s="224" t="s">
        <v>72</v>
      </c>
      <c r="B253" s="225" t="s">
        <v>45</v>
      </c>
      <c r="C253" s="225" t="s">
        <v>73</v>
      </c>
      <c r="D253" s="225" t="s">
        <v>43</v>
      </c>
      <c r="E253" s="225" t="s">
        <v>44</v>
      </c>
      <c r="F253" s="175">
        <f t="shared" ref="F253:G253" si="90">F254</f>
        <v>16846.8</v>
      </c>
      <c r="G253" s="175">
        <f t="shared" si="90"/>
        <v>16694.57</v>
      </c>
      <c r="H253" s="175">
        <f t="shared" si="70"/>
        <v>99.096386257330778</v>
      </c>
    </row>
    <row r="254" spans="1:8" ht="22.5">
      <c r="A254" s="167" t="s">
        <v>295</v>
      </c>
      <c r="B254" s="168" t="s">
        <v>45</v>
      </c>
      <c r="C254" s="168" t="s">
        <v>73</v>
      </c>
      <c r="D254" s="168" t="s">
        <v>365</v>
      </c>
      <c r="E254" s="168" t="s">
        <v>44</v>
      </c>
      <c r="F254" s="169">
        <f t="shared" ref="F254" si="91">F255+F257</f>
        <v>16846.8</v>
      </c>
      <c r="G254" s="169">
        <f t="shared" ref="G254" si="92">G255+G257</f>
        <v>16694.57</v>
      </c>
      <c r="H254" s="169">
        <f t="shared" si="70"/>
        <v>99.096386257330778</v>
      </c>
    </row>
    <row r="255" spans="1:8" ht="56.25">
      <c r="A255" s="167" t="s">
        <v>98</v>
      </c>
      <c r="B255" s="168" t="s">
        <v>45</v>
      </c>
      <c r="C255" s="168" t="s">
        <v>73</v>
      </c>
      <c r="D255" s="168" t="s">
        <v>366</v>
      </c>
      <c r="E255" s="168" t="s">
        <v>137</v>
      </c>
      <c r="F255" s="169">
        <f t="shared" ref="F255:G255" si="93">F256</f>
        <v>11602.3</v>
      </c>
      <c r="G255" s="169">
        <f t="shared" si="93"/>
        <v>11455.83</v>
      </c>
      <c r="H255" s="169">
        <f t="shared" si="70"/>
        <v>98.737577894038253</v>
      </c>
    </row>
    <row r="256" spans="1:8" ht="22.5">
      <c r="A256" s="167" t="s">
        <v>138</v>
      </c>
      <c r="B256" s="168" t="s">
        <v>45</v>
      </c>
      <c r="C256" s="168" t="s">
        <v>73</v>
      </c>
      <c r="D256" s="168" t="s">
        <v>366</v>
      </c>
      <c r="E256" s="168" t="s">
        <v>139</v>
      </c>
      <c r="F256" s="169">
        <v>11602.3</v>
      </c>
      <c r="G256" s="176">
        <v>11455.83</v>
      </c>
      <c r="H256" s="169">
        <f t="shared" si="70"/>
        <v>98.737577894038253</v>
      </c>
    </row>
    <row r="257" spans="1:8" ht="22.5">
      <c r="A257" s="167" t="s">
        <v>296</v>
      </c>
      <c r="B257" s="168" t="s">
        <v>45</v>
      </c>
      <c r="C257" s="168" t="s">
        <v>73</v>
      </c>
      <c r="D257" s="168" t="s">
        <v>367</v>
      </c>
      <c r="E257" s="168"/>
      <c r="F257" s="169">
        <f t="shared" ref="F257:G257" si="94">F258+F262</f>
        <v>5244.4999999999991</v>
      </c>
      <c r="G257" s="169">
        <f t="shared" si="94"/>
        <v>5238.74</v>
      </c>
      <c r="H257" s="169">
        <f t="shared" si="70"/>
        <v>99.890170654971882</v>
      </c>
    </row>
    <row r="258" spans="1:8" ht="22.5">
      <c r="A258" s="167" t="s">
        <v>131</v>
      </c>
      <c r="B258" s="168" t="s">
        <v>45</v>
      </c>
      <c r="C258" s="168" t="s">
        <v>73</v>
      </c>
      <c r="D258" s="168" t="s">
        <v>367</v>
      </c>
      <c r="E258" s="168" t="s">
        <v>132</v>
      </c>
      <c r="F258" s="169">
        <f t="shared" ref="F258:G258" si="95">F259</f>
        <v>5119.5999999999995</v>
      </c>
      <c r="G258" s="169">
        <f t="shared" si="95"/>
        <v>5113.84</v>
      </c>
      <c r="H258" s="169">
        <f t="shared" si="70"/>
        <v>99.887491210250801</v>
      </c>
    </row>
    <row r="259" spans="1:8" ht="22.5">
      <c r="A259" s="167" t="s">
        <v>181</v>
      </c>
      <c r="B259" s="168" t="s">
        <v>45</v>
      </c>
      <c r="C259" s="168" t="s">
        <v>73</v>
      </c>
      <c r="D259" s="168" t="s">
        <v>367</v>
      </c>
      <c r="E259" s="168" t="s">
        <v>133</v>
      </c>
      <c r="F259" s="169">
        <f t="shared" ref="F259:G259" si="96">F260+F261</f>
        <v>5119.5999999999995</v>
      </c>
      <c r="G259" s="169">
        <f t="shared" si="96"/>
        <v>5113.84</v>
      </c>
      <c r="H259" s="169">
        <f t="shared" si="70"/>
        <v>99.887491210250801</v>
      </c>
    </row>
    <row r="260" spans="1:8" ht="22.5">
      <c r="A260" s="167" t="s">
        <v>182</v>
      </c>
      <c r="B260" s="168" t="s">
        <v>45</v>
      </c>
      <c r="C260" s="168" t="s">
        <v>73</v>
      </c>
      <c r="D260" s="168" t="s">
        <v>367</v>
      </c>
      <c r="E260" s="168" t="s">
        <v>28</v>
      </c>
      <c r="F260" s="169">
        <v>942.7</v>
      </c>
      <c r="G260" s="169">
        <v>942.34</v>
      </c>
      <c r="H260" s="169">
        <f t="shared" si="70"/>
        <v>99.961811817121045</v>
      </c>
    </row>
    <row r="261" spans="1:8" ht="22.5">
      <c r="A261" s="167" t="s">
        <v>183</v>
      </c>
      <c r="B261" s="168" t="s">
        <v>45</v>
      </c>
      <c r="C261" s="168" t="s">
        <v>73</v>
      </c>
      <c r="D261" s="168" t="s">
        <v>367</v>
      </c>
      <c r="E261" s="168" t="s">
        <v>27</v>
      </c>
      <c r="F261" s="169">
        <v>4176.8999999999996</v>
      </c>
      <c r="G261" s="169">
        <v>4171.5</v>
      </c>
      <c r="H261" s="169">
        <f t="shared" si="70"/>
        <v>99.870717517776342</v>
      </c>
    </row>
    <row r="262" spans="1:8">
      <c r="A262" s="167" t="s">
        <v>140</v>
      </c>
      <c r="B262" s="168" t="s">
        <v>45</v>
      </c>
      <c r="C262" s="168" t="s">
        <v>73</v>
      </c>
      <c r="D262" s="168" t="s">
        <v>367</v>
      </c>
      <c r="E262" s="168" t="s">
        <v>141</v>
      </c>
      <c r="F262" s="169">
        <f t="shared" ref="F262" si="97">F263</f>
        <v>124.9</v>
      </c>
      <c r="G262" s="176">
        <f t="shared" ref="G262" si="98">G263</f>
        <v>124.9</v>
      </c>
      <c r="H262" s="169">
        <f t="shared" si="70"/>
        <v>100</v>
      </c>
    </row>
    <row r="263" spans="1:8" ht="33.75">
      <c r="A263" s="167" t="s">
        <v>184</v>
      </c>
      <c r="B263" s="168" t="s">
        <v>45</v>
      </c>
      <c r="C263" s="168" t="s">
        <v>73</v>
      </c>
      <c r="D263" s="168" t="s">
        <v>367</v>
      </c>
      <c r="E263" s="168" t="s">
        <v>142</v>
      </c>
      <c r="F263" s="169">
        <v>124.9</v>
      </c>
      <c r="G263" s="176">
        <v>124.9</v>
      </c>
      <c r="H263" s="169">
        <f t="shared" si="70"/>
        <v>100</v>
      </c>
    </row>
    <row r="264" spans="1:8">
      <c r="A264" s="224" t="s">
        <v>454</v>
      </c>
      <c r="B264" s="225" t="s">
        <v>45</v>
      </c>
      <c r="C264" s="225" t="s">
        <v>62</v>
      </c>
      <c r="D264" s="168"/>
      <c r="E264" s="168"/>
      <c r="F264" s="175">
        <f t="shared" ref="F264:G267" si="99">F265</f>
        <v>160</v>
      </c>
      <c r="G264" s="175">
        <f t="shared" si="99"/>
        <v>160</v>
      </c>
      <c r="H264" s="175">
        <f t="shared" si="70"/>
        <v>100</v>
      </c>
    </row>
    <row r="265" spans="1:8" ht="33.75">
      <c r="A265" s="167" t="s">
        <v>443</v>
      </c>
      <c r="B265" s="168" t="s">
        <v>45</v>
      </c>
      <c r="C265" s="168" t="s">
        <v>62</v>
      </c>
      <c r="D265" s="168" t="s">
        <v>455</v>
      </c>
      <c r="E265" s="168"/>
      <c r="F265" s="169">
        <f t="shared" si="99"/>
        <v>160</v>
      </c>
      <c r="G265" s="169">
        <f t="shared" si="99"/>
        <v>160</v>
      </c>
      <c r="H265" s="169">
        <f t="shared" si="70"/>
        <v>100</v>
      </c>
    </row>
    <row r="266" spans="1:8" ht="22.5">
      <c r="A266" s="167" t="s">
        <v>439</v>
      </c>
      <c r="B266" s="168" t="s">
        <v>45</v>
      </c>
      <c r="C266" s="168" t="s">
        <v>62</v>
      </c>
      <c r="D266" s="168" t="s">
        <v>455</v>
      </c>
      <c r="E266" s="168">
        <v>200</v>
      </c>
      <c r="F266" s="169">
        <f t="shared" si="99"/>
        <v>160</v>
      </c>
      <c r="G266" s="169">
        <f t="shared" si="99"/>
        <v>160</v>
      </c>
      <c r="H266" s="169">
        <f t="shared" ref="H266:H314" si="100">G266/F266%</f>
        <v>100</v>
      </c>
    </row>
    <row r="267" spans="1:8" ht="22.5">
      <c r="A267" s="167" t="s">
        <v>440</v>
      </c>
      <c r="B267" s="168" t="s">
        <v>45</v>
      </c>
      <c r="C267" s="168" t="s">
        <v>62</v>
      </c>
      <c r="D267" s="168" t="s">
        <v>455</v>
      </c>
      <c r="E267" s="168">
        <v>240</v>
      </c>
      <c r="F267" s="169">
        <f t="shared" si="99"/>
        <v>160</v>
      </c>
      <c r="G267" s="169">
        <f t="shared" si="99"/>
        <v>160</v>
      </c>
      <c r="H267" s="169">
        <f t="shared" si="100"/>
        <v>100</v>
      </c>
    </row>
    <row r="268" spans="1:8" ht="22.5">
      <c r="A268" s="167" t="s">
        <v>441</v>
      </c>
      <c r="B268" s="168" t="s">
        <v>45</v>
      </c>
      <c r="C268" s="168" t="s">
        <v>62</v>
      </c>
      <c r="D268" s="168" t="s">
        <v>455</v>
      </c>
      <c r="E268" s="168">
        <v>244</v>
      </c>
      <c r="F268" s="169">
        <v>160</v>
      </c>
      <c r="G268" s="176">
        <v>160</v>
      </c>
      <c r="H268" s="169">
        <f t="shared" si="100"/>
        <v>100</v>
      </c>
    </row>
    <row r="269" spans="1:8" ht="31.5">
      <c r="A269" s="224" t="s">
        <v>56</v>
      </c>
      <c r="B269" s="225" t="s">
        <v>45</v>
      </c>
      <c r="C269" s="225" t="s">
        <v>57</v>
      </c>
      <c r="D269" s="225" t="s">
        <v>43</v>
      </c>
      <c r="E269" s="225" t="s">
        <v>44</v>
      </c>
      <c r="F269" s="175">
        <f t="shared" ref="F269:G269" si="101">F270+F277</f>
        <v>7848.130000000001</v>
      </c>
      <c r="G269" s="175">
        <f t="shared" si="101"/>
        <v>7848.1</v>
      </c>
      <c r="H269" s="175">
        <f t="shared" si="100"/>
        <v>99.999617743335037</v>
      </c>
    </row>
    <row r="270" spans="1:8">
      <c r="A270" s="167" t="s">
        <v>299</v>
      </c>
      <c r="B270" s="168" t="s">
        <v>45</v>
      </c>
      <c r="C270" s="168" t="s">
        <v>57</v>
      </c>
      <c r="D270" s="168" t="s">
        <v>368</v>
      </c>
      <c r="E270" s="168"/>
      <c r="F270" s="169">
        <f t="shared" ref="F270:G270" si="102">F271+F273</f>
        <v>1988.02</v>
      </c>
      <c r="G270" s="169">
        <f t="shared" si="102"/>
        <v>1988</v>
      </c>
      <c r="H270" s="169">
        <f t="shared" si="100"/>
        <v>99.998993973903694</v>
      </c>
    </row>
    <row r="271" spans="1:8" ht="56.25">
      <c r="A271" s="167" t="s">
        <v>98</v>
      </c>
      <c r="B271" s="168" t="s">
        <v>45</v>
      </c>
      <c r="C271" s="168" t="s">
        <v>57</v>
      </c>
      <c r="D271" s="168" t="s">
        <v>369</v>
      </c>
      <c r="E271" s="168">
        <v>100</v>
      </c>
      <c r="F271" s="169">
        <f t="shared" ref="F271:G271" si="103">F272</f>
        <v>1977.92</v>
      </c>
      <c r="G271" s="169">
        <f t="shared" si="103"/>
        <v>1977.9</v>
      </c>
      <c r="H271" s="169">
        <f t="shared" si="100"/>
        <v>99.998988836757817</v>
      </c>
    </row>
    <row r="272" spans="1:8" ht="22.5">
      <c r="A272" s="167" t="s">
        <v>138</v>
      </c>
      <c r="B272" s="168" t="s">
        <v>45</v>
      </c>
      <c r="C272" s="168" t="s">
        <v>57</v>
      </c>
      <c r="D272" s="168" t="s">
        <v>369</v>
      </c>
      <c r="E272" s="168">
        <v>120</v>
      </c>
      <c r="F272" s="169">
        <v>1977.92</v>
      </c>
      <c r="G272" s="169">
        <v>1977.9</v>
      </c>
      <c r="H272" s="169">
        <f t="shared" si="100"/>
        <v>99.998988836757817</v>
      </c>
    </row>
    <row r="273" spans="1:8" ht="22.5">
      <c r="A273" s="167" t="s">
        <v>300</v>
      </c>
      <c r="B273" s="168" t="s">
        <v>45</v>
      </c>
      <c r="C273" s="168" t="s">
        <v>57</v>
      </c>
      <c r="D273" s="168" t="s">
        <v>370</v>
      </c>
      <c r="E273" s="168"/>
      <c r="F273" s="169">
        <f t="shared" ref="F273:G275" si="104">F274</f>
        <v>10.1</v>
      </c>
      <c r="G273" s="169">
        <f t="shared" si="104"/>
        <v>10.1</v>
      </c>
      <c r="H273" s="169">
        <f t="shared" si="100"/>
        <v>100</v>
      </c>
    </row>
    <row r="274" spans="1:8" ht="22.5">
      <c r="A274" s="167" t="s">
        <v>439</v>
      </c>
      <c r="B274" s="168" t="s">
        <v>45</v>
      </c>
      <c r="C274" s="168" t="s">
        <v>57</v>
      </c>
      <c r="D274" s="168" t="s">
        <v>370</v>
      </c>
      <c r="E274" s="168" t="s">
        <v>132</v>
      </c>
      <c r="F274" s="169">
        <f t="shared" si="104"/>
        <v>10.1</v>
      </c>
      <c r="G274" s="169">
        <f t="shared" si="104"/>
        <v>10.1</v>
      </c>
      <c r="H274" s="169">
        <f t="shared" si="100"/>
        <v>100</v>
      </c>
    </row>
    <row r="275" spans="1:8" ht="22.5">
      <c r="A275" s="167" t="s">
        <v>440</v>
      </c>
      <c r="B275" s="168" t="s">
        <v>45</v>
      </c>
      <c r="C275" s="168" t="s">
        <v>57</v>
      </c>
      <c r="D275" s="168" t="s">
        <v>370</v>
      </c>
      <c r="E275" s="168" t="s">
        <v>133</v>
      </c>
      <c r="F275" s="169">
        <f t="shared" si="104"/>
        <v>10.1</v>
      </c>
      <c r="G275" s="169">
        <f t="shared" ref="G275" si="105">G276</f>
        <v>10.1</v>
      </c>
      <c r="H275" s="169">
        <f t="shared" si="100"/>
        <v>100</v>
      </c>
    </row>
    <row r="276" spans="1:8" ht="22.5">
      <c r="A276" s="167" t="s">
        <v>441</v>
      </c>
      <c r="B276" s="168" t="s">
        <v>45</v>
      </c>
      <c r="C276" s="168" t="s">
        <v>57</v>
      </c>
      <c r="D276" s="168" t="s">
        <v>370</v>
      </c>
      <c r="E276" s="168">
        <v>244</v>
      </c>
      <c r="F276" s="169">
        <v>10.1</v>
      </c>
      <c r="G276" s="169">
        <v>10.1</v>
      </c>
      <c r="H276" s="169">
        <f t="shared" si="100"/>
        <v>100</v>
      </c>
    </row>
    <row r="277" spans="1:8">
      <c r="A277" s="167" t="s">
        <v>297</v>
      </c>
      <c r="B277" s="168" t="s">
        <v>45</v>
      </c>
      <c r="C277" s="168" t="s">
        <v>57</v>
      </c>
      <c r="D277" s="168" t="s">
        <v>375</v>
      </c>
      <c r="E277" s="168" t="s">
        <v>44</v>
      </c>
      <c r="F277" s="169">
        <f t="shared" ref="F277:G277" si="106">F278+F281</f>
        <v>5860.1100000000006</v>
      </c>
      <c r="G277" s="169">
        <f t="shared" si="106"/>
        <v>5860.1</v>
      </c>
      <c r="H277" s="169">
        <f t="shared" si="100"/>
        <v>99.999829354739077</v>
      </c>
    </row>
    <row r="278" spans="1:8" ht="56.25">
      <c r="A278" s="167" t="s">
        <v>98</v>
      </c>
      <c r="B278" s="168" t="s">
        <v>45</v>
      </c>
      <c r="C278" s="168" t="s">
        <v>57</v>
      </c>
      <c r="D278" s="168" t="s">
        <v>376</v>
      </c>
      <c r="E278" s="168" t="s">
        <v>137</v>
      </c>
      <c r="F278" s="169">
        <f t="shared" ref="F278:G278" si="107">F280+F279</f>
        <v>4902.8</v>
      </c>
      <c r="G278" s="169">
        <f t="shared" si="107"/>
        <v>4902.8</v>
      </c>
      <c r="H278" s="169">
        <f t="shared" si="100"/>
        <v>100</v>
      </c>
    </row>
    <row r="279" spans="1:8">
      <c r="A279" s="167" t="s">
        <v>306</v>
      </c>
      <c r="B279" s="168" t="s">
        <v>45</v>
      </c>
      <c r="C279" s="168" t="s">
        <v>57</v>
      </c>
      <c r="D279" s="168" t="s">
        <v>376</v>
      </c>
      <c r="E279" s="168">
        <v>110</v>
      </c>
      <c r="F279" s="169">
        <v>10</v>
      </c>
      <c r="G279" s="176">
        <v>10</v>
      </c>
      <c r="H279" s="169">
        <f t="shared" si="100"/>
        <v>100</v>
      </c>
    </row>
    <row r="280" spans="1:8" ht="22.5">
      <c r="A280" s="167" t="s">
        <v>138</v>
      </c>
      <c r="B280" s="168" t="s">
        <v>45</v>
      </c>
      <c r="C280" s="168" t="s">
        <v>57</v>
      </c>
      <c r="D280" s="168" t="s">
        <v>376</v>
      </c>
      <c r="E280" s="168" t="s">
        <v>139</v>
      </c>
      <c r="F280" s="169">
        <v>4892.8</v>
      </c>
      <c r="G280" s="169">
        <v>4892.8</v>
      </c>
      <c r="H280" s="169">
        <f t="shared" si="100"/>
        <v>100</v>
      </c>
    </row>
    <row r="281" spans="1:8" ht="22.5">
      <c r="A281" s="167" t="s">
        <v>298</v>
      </c>
      <c r="B281" s="168" t="s">
        <v>45</v>
      </c>
      <c r="C281" s="168" t="s">
        <v>57</v>
      </c>
      <c r="D281" s="168" t="s">
        <v>377</v>
      </c>
      <c r="E281" s="168"/>
      <c r="F281" s="169">
        <f t="shared" ref="F281:G281" si="108">F282+F286</f>
        <v>957.31</v>
      </c>
      <c r="G281" s="169">
        <f t="shared" si="108"/>
        <v>957.3</v>
      </c>
      <c r="H281" s="169">
        <f t="shared" si="100"/>
        <v>99.998955406294712</v>
      </c>
    </row>
    <row r="282" spans="1:8" ht="22.5">
      <c r="A282" s="167" t="s">
        <v>131</v>
      </c>
      <c r="B282" s="168" t="s">
        <v>45</v>
      </c>
      <c r="C282" s="168" t="s">
        <v>57</v>
      </c>
      <c r="D282" s="168" t="s">
        <v>377</v>
      </c>
      <c r="E282" s="168" t="s">
        <v>132</v>
      </c>
      <c r="F282" s="169">
        <f t="shared" ref="F282:G282" si="109">F283</f>
        <v>908.3</v>
      </c>
      <c r="G282" s="169">
        <f t="shared" si="109"/>
        <v>908.3</v>
      </c>
      <c r="H282" s="169">
        <f t="shared" si="100"/>
        <v>100</v>
      </c>
    </row>
    <row r="283" spans="1:8" ht="22.5">
      <c r="A283" s="167" t="s">
        <v>181</v>
      </c>
      <c r="B283" s="168" t="s">
        <v>45</v>
      </c>
      <c r="C283" s="168" t="s">
        <v>57</v>
      </c>
      <c r="D283" s="168" t="s">
        <v>377</v>
      </c>
      <c r="E283" s="168" t="s">
        <v>133</v>
      </c>
      <c r="F283" s="169">
        <f t="shared" ref="F283:G283" si="110">F284+F285</f>
        <v>908.3</v>
      </c>
      <c r="G283" s="169">
        <f t="shared" si="110"/>
        <v>908.3</v>
      </c>
      <c r="H283" s="169">
        <f t="shared" si="100"/>
        <v>100</v>
      </c>
    </row>
    <row r="284" spans="1:8" ht="22.5">
      <c r="A284" s="167" t="s">
        <v>182</v>
      </c>
      <c r="B284" s="168" t="s">
        <v>45</v>
      </c>
      <c r="C284" s="168" t="s">
        <v>57</v>
      </c>
      <c r="D284" s="168" t="s">
        <v>377</v>
      </c>
      <c r="E284" s="168">
        <v>242</v>
      </c>
      <c r="F284" s="169">
        <v>629.29999999999995</v>
      </c>
      <c r="G284" s="169">
        <v>629.29999999999995</v>
      </c>
      <c r="H284" s="169">
        <f t="shared" si="100"/>
        <v>100</v>
      </c>
    </row>
    <row r="285" spans="1:8" ht="22.5">
      <c r="A285" s="167" t="s">
        <v>183</v>
      </c>
      <c r="B285" s="168" t="s">
        <v>45</v>
      </c>
      <c r="C285" s="168" t="s">
        <v>57</v>
      </c>
      <c r="D285" s="168" t="s">
        <v>377</v>
      </c>
      <c r="E285" s="168" t="s">
        <v>27</v>
      </c>
      <c r="F285" s="169">
        <v>279</v>
      </c>
      <c r="G285" s="169">
        <v>279</v>
      </c>
      <c r="H285" s="169">
        <f t="shared" si="100"/>
        <v>100</v>
      </c>
    </row>
    <row r="286" spans="1:8">
      <c r="A286" s="167" t="s">
        <v>140</v>
      </c>
      <c r="B286" s="168" t="s">
        <v>45</v>
      </c>
      <c r="C286" s="168" t="s">
        <v>57</v>
      </c>
      <c r="D286" s="168" t="s">
        <v>377</v>
      </c>
      <c r="E286" s="168" t="s">
        <v>141</v>
      </c>
      <c r="F286" s="169">
        <v>49.01</v>
      </c>
      <c r="G286" s="176">
        <f t="shared" ref="G286" si="111">G287</f>
        <v>49</v>
      </c>
      <c r="H286" s="169">
        <f t="shared" si="100"/>
        <v>99.979596000816159</v>
      </c>
    </row>
    <row r="287" spans="1:8" ht="33.75">
      <c r="A287" s="167" t="s">
        <v>184</v>
      </c>
      <c r="B287" s="168" t="s">
        <v>45</v>
      </c>
      <c r="C287" s="168" t="s">
        <v>57</v>
      </c>
      <c r="D287" s="168" t="s">
        <v>377</v>
      </c>
      <c r="E287" s="168" t="s">
        <v>142</v>
      </c>
      <c r="F287" s="169">
        <v>49.01</v>
      </c>
      <c r="G287" s="176">
        <v>49</v>
      </c>
      <c r="H287" s="169">
        <f t="shared" si="100"/>
        <v>99.979596000816159</v>
      </c>
    </row>
    <row r="288" spans="1:8">
      <c r="A288" s="224" t="s">
        <v>84</v>
      </c>
      <c r="B288" s="225" t="s">
        <v>45</v>
      </c>
      <c r="C288" s="225" t="s">
        <v>85</v>
      </c>
      <c r="D288" s="225" t="s">
        <v>43</v>
      </c>
      <c r="E288" s="225" t="s">
        <v>44</v>
      </c>
      <c r="F288" s="175">
        <f t="shared" ref="F288:G288" si="112">F292</f>
        <v>62</v>
      </c>
      <c r="G288" s="175">
        <f t="shared" si="112"/>
        <v>0</v>
      </c>
      <c r="H288" s="175">
        <f t="shared" si="100"/>
        <v>0</v>
      </c>
    </row>
    <row r="289" spans="1:8">
      <c r="A289" s="167" t="s">
        <v>84</v>
      </c>
      <c r="B289" s="168" t="s">
        <v>45</v>
      </c>
      <c r="C289" s="168" t="s">
        <v>85</v>
      </c>
      <c r="D289" s="168" t="s">
        <v>374</v>
      </c>
      <c r="E289" s="168" t="s">
        <v>44</v>
      </c>
      <c r="F289" s="169">
        <f t="shared" ref="F289:F291" si="113">F290</f>
        <v>62</v>
      </c>
      <c r="G289" s="176"/>
      <c r="H289" s="169">
        <f t="shared" si="100"/>
        <v>0</v>
      </c>
    </row>
    <row r="290" spans="1:8">
      <c r="A290" s="167" t="s">
        <v>185</v>
      </c>
      <c r="B290" s="168" t="s">
        <v>45</v>
      </c>
      <c r="C290" s="168" t="s">
        <v>85</v>
      </c>
      <c r="D290" s="168" t="s">
        <v>374</v>
      </c>
      <c r="E290" s="168" t="s">
        <v>44</v>
      </c>
      <c r="F290" s="169">
        <f t="shared" si="113"/>
        <v>62</v>
      </c>
      <c r="G290" s="169"/>
      <c r="H290" s="169">
        <f t="shared" si="100"/>
        <v>0</v>
      </c>
    </row>
    <row r="291" spans="1:8">
      <c r="A291" s="167" t="s">
        <v>140</v>
      </c>
      <c r="B291" s="168" t="s">
        <v>45</v>
      </c>
      <c r="C291" s="168" t="s">
        <v>85</v>
      </c>
      <c r="D291" s="168" t="s">
        <v>374</v>
      </c>
      <c r="E291" s="168"/>
      <c r="F291" s="169">
        <f t="shared" si="113"/>
        <v>62</v>
      </c>
      <c r="G291" s="169">
        <f>G292</f>
        <v>0</v>
      </c>
      <c r="H291" s="169">
        <f t="shared" si="100"/>
        <v>0</v>
      </c>
    </row>
    <row r="292" spans="1:8">
      <c r="A292" s="167" t="s">
        <v>101</v>
      </c>
      <c r="B292" s="168" t="s">
        <v>45</v>
      </c>
      <c r="C292" s="168" t="s">
        <v>85</v>
      </c>
      <c r="D292" s="168" t="s">
        <v>374</v>
      </c>
      <c r="E292" s="168"/>
      <c r="F292" s="169">
        <v>62</v>
      </c>
      <c r="G292" s="176"/>
      <c r="H292" s="169">
        <f t="shared" si="100"/>
        <v>0</v>
      </c>
    </row>
    <row r="293" spans="1:8">
      <c r="A293" s="224" t="s">
        <v>75</v>
      </c>
      <c r="B293" s="225" t="s">
        <v>45</v>
      </c>
      <c r="C293" s="225">
        <v>13</v>
      </c>
      <c r="D293" s="225"/>
      <c r="E293" s="225"/>
      <c r="F293" s="175">
        <f>F297+F307+F301+F294</f>
        <v>4295.8999999999996</v>
      </c>
      <c r="G293" s="175">
        <f>G297+G307+G301+G294</f>
        <v>4212.2</v>
      </c>
      <c r="H293" s="175">
        <f t="shared" si="100"/>
        <v>98.051630624548991</v>
      </c>
    </row>
    <row r="294" spans="1:8">
      <c r="A294" s="167" t="s">
        <v>495</v>
      </c>
      <c r="B294" s="168" t="s">
        <v>45</v>
      </c>
      <c r="C294" s="168">
        <v>13</v>
      </c>
      <c r="D294" s="168" t="s">
        <v>575</v>
      </c>
      <c r="E294" s="168"/>
      <c r="F294" s="169">
        <v>100</v>
      </c>
      <c r="G294" s="176">
        <v>100</v>
      </c>
      <c r="H294" s="169">
        <f t="shared" si="100"/>
        <v>100</v>
      </c>
    </row>
    <row r="295" spans="1:8">
      <c r="A295" s="167" t="s">
        <v>496</v>
      </c>
      <c r="B295" s="168" t="s">
        <v>45</v>
      </c>
      <c r="C295" s="168">
        <v>13</v>
      </c>
      <c r="D295" s="168" t="s">
        <v>575</v>
      </c>
      <c r="E295" s="168">
        <v>800</v>
      </c>
      <c r="F295" s="169">
        <v>100</v>
      </c>
      <c r="G295" s="169">
        <f t="shared" ref="G295:G299" si="114">G296</f>
        <v>100</v>
      </c>
      <c r="H295" s="169">
        <f t="shared" si="100"/>
        <v>100</v>
      </c>
    </row>
    <row r="296" spans="1:8">
      <c r="A296" s="167" t="s">
        <v>497</v>
      </c>
      <c r="B296" s="168" t="s">
        <v>45</v>
      </c>
      <c r="C296" s="168">
        <v>13</v>
      </c>
      <c r="D296" s="168" t="s">
        <v>575</v>
      </c>
      <c r="E296" s="168">
        <v>850</v>
      </c>
      <c r="F296" s="169">
        <v>100</v>
      </c>
      <c r="G296" s="169">
        <v>100</v>
      </c>
      <c r="H296" s="169">
        <f t="shared" si="100"/>
        <v>100</v>
      </c>
    </row>
    <row r="297" spans="1:8">
      <c r="A297" s="167" t="s">
        <v>186</v>
      </c>
      <c r="B297" s="168" t="s">
        <v>45</v>
      </c>
      <c r="C297" s="168">
        <v>13</v>
      </c>
      <c r="D297" s="168" t="s">
        <v>324</v>
      </c>
      <c r="E297" s="225"/>
      <c r="F297" s="169">
        <f t="shared" ref="F297:F299" si="115">F298</f>
        <v>7</v>
      </c>
      <c r="G297" s="169">
        <f t="shared" si="114"/>
        <v>7</v>
      </c>
      <c r="H297" s="169">
        <f t="shared" si="100"/>
        <v>99.999999999999986</v>
      </c>
    </row>
    <row r="298" spans="1:8" ht="22.5">
      <c r="A298" s="167" t="s">
        <v>187</v>
      </c>
      <c r="B298" s="168" t="s">
        <v>45</v>
      </c>
      <c r="C298" s="168">
        <v>13</v>
      </c>
      <c r="D298" s="168" t="s">
        <v>324</v>
      </c>
      <c r="E298" s="225"/>
      <c r="F298" s="169">
        <f t="shared" si="115"/>
        <v>7</v>
      </c>
      <c r="G298" s="169">
        <f t="shared" si="114"/>
        <v>7</v>
      </c>
      <c r="H298" s="169">
        <f t="shared" si="100"/>
        <v>99.999999999999986</v>
      </c>
    </row>
    <row r="299" spans="1:8">
      <c r="A299" s="167" t="s">
        <v>188</v>
      </c>
      <c r="B299" s="168" t="s">
        <v>45</v>
      </c>
      <c r="C299" s="168">
        <v>13</v>
      </c>
      <c r="D299" s="168" t="s">
        <v>324</v>
      </c>
      <c r="E299" s="168"/>
      <c r="F299" s="169">
        <f t="shared" si="115"/>
        <v>7</v>
      </c>
      <c r="G299" s="169">
        <f t="shared" si="114"/>
        <v>7</v>
      </c>
      <c r="H299" s="169">
        <f t="shared" si="100"/>
        <v>99.999999999999986</v>
      </c>
    </row>
    <row r="300" spans="1:8">
      <c r="A300" s="167" t="s">
        <v>189</v>
      </c>
      <c r="B300" s="168" t="s">
        <v>45</v>
      </c>
      <c r="C300" s="168">
        <v>13</v>
      </c>
      <c r="D300" s="168" t="s">
        <v>324</v>
      </c>
      <c r="E300" s="168"/>
      <c r="F300" s="169">
        <v>7</v>
      </c>
      <c r="G300" s="176">
        <v>7</v>
      </c>
      <c r="H300" s="169">
        <f t="shared" si="100"/>
        <v>99.999999999999986</v>
      </c>
    </row>
    <row r="301" spans="1:8" ht="33.75">
      <c r="A301" s="167" t="s">
        <v>190</v>
      </c>
      <c r="B301" s="168" t="s">
        <v>45</v>
      </c>
      <c r="C301" s="168">
        <v>13</v>
      </c>
      <c r="D301" s="168" t="s">
        <v>322</v>
      </c>
      <c r="E301" s="168"/>
      <c r="F301" s="169">
        <f>F302+F304</f>
        <v>436.3</v>
      </c>
      <c r="G301" s="169">
        <f>G302+G304</f>
        <v>436.3</v>
      </c>
      <c r="H301" s="169">
        <f t="shared" si="100"/>
        <v>99.999999999999986</v>
      </c>
    </row>
    <row r="302" spans="1:8" ht="56.25">
      <c r="A302" s="167" t="s">
        <v>191</v>
      </c>
      <c r="B302" s="168" t="s">
        <v>45</v>
      </c>
      <c r="C302" s="168">
        <v>13</v>
      </c>
      <c r="D302" s="168" t="s">
        <v>322</v>
      </c>
      <c r="E302" s="168">
        <v>100</v>
      </c>
      <c r="F302" s="169">
        <f t="shared" ref="F302:G302" si="116">F303</f>
        <v>436.3</v>
      </c>
      <c r="G302" s="169">
        <f t="shared" si="116"/>
        <v>436.3</v>
      </c>
      <c r="H302" s="169">
        <f t="shared" si="100"/>
        <v>99.999999999999986</v>
      </c>
    </row>
    <row r="303" spans="1:8" ht="22.5">
      <c r="A303" s="167" t="s">
        <v>138</v>
      </c>
      <c r="B303" s="168" t="s">
        <v>45</v>
      </c>
      <c r="C303" s="168">
        <v>13</v>
      </c>
      <c r="D303" s="168" t="s">
        <v>322</v>
      </c>
      <c r="E303" s="168">
        <v>120</v>
      </c>
      <c r="F303" s="169">
        <v>436.3</v>
      </c>
      <c r="G303" s="169">
        <v>436.3</v>
      </c>
      <c r="H303" s="169">
        <f t="shared" si="100"/>
        <v>99.999999999999986</v>
      </c>
    </row>
    <row r="304" spans="1:8" ht="22.5">
      <c r="A304" s="167" t="s">
        <v>439</v>
      </c>
      <c r="B304" s="168" t="s">
        <v>45</v>
      </c>
      <c r="C304" s="168">
        <v>13</v>
      </c>
      <c r="D304" s="168" t="s">
        <v>322</v>
      </c>
      <c r="E304" s="168">
        <v>200</v>
      </c>
      <c r="F304" s="169">
        <f t="shared" ref="F304:F305" si="117">F305</f>
        <v>0</v>
      </c>
      <c r="G304" s="169"/>
      <c r="H304" s="169"/>
    </row>
    <row r="305" spans="1:8" ht="22.5">
      <c r="A305" s="167" t="s">
        <v>440</v>
      </c>
      <c r="B305" s="168" t="s">
        <v>45</v>
      </c>
      <c r="C305" s="168">
        <v>13</v>
      </c>
      <c r="D305" s="168" t="s">
        <v>322</v>
      </c>
      <c r="E305" s="168">
        <v>240</v>
      </c>
      <c r="F305" s="169">
        <f t="shared" si="117"/>
        <v>0</v>
      </c>
      <c r="G305" s="169"/>
      <c r="H305" s="169"/>
    </row>
    <row r="306" spans="1:8" ht="22.5">
      <c r="A306" s="167" t="s">
        <v>441</v>
      </c>
      <c r="B306" s="168" t="s">
        <v>45</v>
      </c>
      <c r="C306" s="168">
        <v>13</v>
      </c>
      <c r="D306" s="168" t="s">
        <v>322</v>
      </c>
      <c r="E306" s="168">
        <v>244</v>
      </c>
      <c r="F306" s="169"/>
      <c r="G306" s="169"/>
      <c r="H306" s="169"/>
    </row>
    <row r="307" spans="1:8" ht="22.5">
      <c r="A307" s="167" t="s">
        <v>76</v>
      </c>
      <c r="B307" s="168" t="s">
        <v>45</v>
      </c>
      <c r="C307" s="168">
        <v>13</v>
      </c>
      <c r="D307" s="225"/>
      <c r="E307" s="225"/>
      <c r="F307" s="169">
        <f t="shared" ref="F307:G308" si="118">F308</f>
        <v>3752.6</v>
      </c>
      <c r="G307" s="169">
        <f t="shared" si="118"/>
        <v>3668.9</v>
      </c>
      <c r="H307" s="169">
        <f t="shared" si="100"/>
        <v>97.769546447796202</v>
      </c>
    </row>
    <row r="308" spans="1:8" ht="56.25">
      <c r="A308" s="167" t="s">
        <v>191</v>
      </c>
      <c r="B308" s="168" t="s">
        <v>45</v>
      </c>
      <c r="C308" s="168">
        <v>13</v>
      </c>
      <c r="D308" s="168" t="s">
        <v>378</v>
      </c>
      <c r="E308" s="168">
        <v>100</v>
      </c>
      <c r="F308" s="169">
        <f t="shared" si="118"/>
        <v>3752.6</v>
      </c>
      <c r="G308" s="169">
        <f t="shared" si="118"/>
        <v>3668.9</v>
      </c>
      <c r="H308" s="169">
        <f t="shared" si="100"/>
        <v>97.769546447796202</v>
      </c>
    </row>
    <row r="309" spans="1:8">
      <c r="A309" s="167" t="s">
        <v>306</v>
      </c>
      <c r="B309" s="168" t="s">
        <v>45</v>
      </c>
      <c r="C309" s="168">
        <v>13</v>
      </c>
      <c r="D309" s="168" t="s">
        <v>378</v>
      </c>
      <c r="E309" s="168">
        <v>110</v>
      </c>
      <c r="F309" s="169">
        <v>3752.6</v>
      </c>
      <c r="G309" s="169">
        <v>3668.9</v>
      </c>
      <c r="H309" s="169">
        <f t="shared" si="100"/>
        <v>97.769546447796202</v>
      </c>
    </row>
    <row r="310" spans="1:8">
      <c r="A310" s="224" t="s">
        <v>576</v>
      </c>
      <c r="B310" s="225" t="s">
        <v>59</v>
      </c>
      <c r="C310" s="225" t="s">
        <v>42</v>
      </c>
      <c r="D310" s="225" t="s">
        <v>43</v>
      </c>
      <c r="E310" s="225" t="s">
        <v>44</v>
      </c>
      <c r="F310" s="175">
        <f t="shared" ref="F310:G313" si="119">F311</f>
        <v>801.5</v>
      </c>
      <c r="G310" s="175">
        <f t="shared" si="119"/>
        <v>801.5</v>
      </c>
      <c r="H310" s="175">
        <f t="shared" si="100"/>
        <v>100</v>
      </c>
    </row>
    <row r="311" spans="1:8">
      <c r="A311" s="224" t="s">
        <v>80</v>
      </c>
      <c r="B311" s="225" t="s">
        <v>59</v>
      </c>
      <c r="C311" s="225" t="s">
        <v>47</v>
      </c>
      <c r="D311" s="168" t="s">
        <v>325</v>
      </c>
      <c r="E311" s="225" t="s">
        <v>44</v>
      </c>
      <c r="F311" s="175">
        <f t="shared" si="119"/>
        <v>801.5</v>
      </c>
      <c r="G311" s="175">
        <f t="shared" si="119"/>
        <v>801.5</v>
      </c>
      <c r="H311" s="175">
        <f t="shared" si="100"/>
        <v>100</v>
      </c>
    </row>
    <row r="312" spans="1:8" ht="22.5">
      <c r="A312" s="167" t="s">
        <v>193</v>
      </c>
      <c r="B312" s="168" t="s">
        <v>59</v>
      </c>
      <c r="C312" s="168" t="s">
        <v>47</v>
      </c>
      <c r="D312" s="168" t="s">
        <v>325</v>
      </c>
      <c r="E312" s="168" t="s">
        <v>44</v>
      </c>
      <c r="F312" s="169">
        <f t="shared" si="119"/>
        <v>801.5</v>
      </c>
      <c r="G312" s="169">
        <f t="shared" ref="G312:G313" si="120">G313</f>
        <v>801.5</v>
      </c>
      <c r="H312" s="169">
        <f t="shared" si="100"/>
        <v>100</v>
      </c>
    </row>
    <row r="313" spans="1:8">
      <c r="A313" s="167" t="s">
        <v>305</v>
      </c>
      <c r="B313" s="168" t="s">
        <v>59</v>
      </c>
      <c r="C313" s="168" t="s">
        <v>47</v>
      </c>
      <c r="D313" s="168" t="s">
        <v>325</v>
      </c>
      <c r="E313" s="168" t="s">
        <v>135</v>
      </c>
      <c r="F313" s="169">
        <f t="shared" si="119"/>
        <v>801.5</v>
      </c>
      <c r="G313" s="169">
        <f t="shared" si="120"/>
        <v>801.5</v>
      </c>
      <c r="H313" s="169">
        <f t="shared" si="100"/>
        <v>100</v>
      </c>
    </row>
    <row r="314" spans="1:8">
      <c r="A314" s="167" t="s">
        <v>32</v>
      </c>
      <c r="B314" s="168" t="s">
        <v>59</v>
      </c>
      <c r="C314" s="168" t="s">
        <v>47</v>
      </c>
      <c r="D314" s="168" t="s">
        <v>325</v>
      </c>
      <c r="E314" s="168" t="s">
        <v>33</v>
      </c>
      <c r="F314" s="169">
        <v>801.5</v>
      </c>
      <c r="G314" s="169">
        <v>801.5</v>
      </c>
      <c r="H314" s="169">
        <f t="shared" si="100"/>
        <v>100</v>
      </c>
    </row>
    <row r="315" spans="1:8" ht="21">
      <c r="A315" s="224" t="s">
        <v>559</v>
      </c>
      <c r="B315" s="225" t="s">
        <v>47</v>
      </c>
      <c r="C315" s="225"/>
      <c r="D315" s="225"/>
      <c r="E315" s="225"/>
      <c r="F315" s="175">
        <f t="shared" ref="F315:G317" si="121">F316</f>
        <v>1441.9</v>
      </c>
      <c r="G315" s="175">
        <f t="shared" si="121"/>
        <v>1439</v>
      </c>
      <c r="H315" s="175">
        <f t="shared" ref="H315:H368" si="122">G315/F315%</f>
        <v>99.798876482419033</v>
      </c>
    </row>
    <row r="316" spans="1:8" ht="33.75">
      <c r="A316" s="167" t="s">
        <v>196</v>
      </c>
      <c r="B316" s="168" t="s">
        <v>47</v>
      </c>
      <c r="C316" s="168" t="s">
        <v>197</v>
      </c>
      <c r="D316" s="168"/>
      <c r="E316" s="168"/>
      <c r="F316" s="169">
        <f t="shared" si="121"/>
        <v>1441.9</v>
      </c>
      <c r="G316" s="169">
        <f t="shared" si="121"/>
        <v>1439</v>
      </c>
      <c r="H316" s="169">
        <f t="shared" si="122"/>
        <v>99.798876482419033</v>
      </c>
    </row>
    <row r="317" spans="1:8" ht="33.75">
      <c r="A317" s="167" t="s">
        <v>31</v>
      </c>
      <c r="B317" s="168" t="s">
        <v>47</v>
      </c>
      <c r="C317" s="168" t="s">
        <v>197</v>
      </c>
      <c r="D317" s="168" t="s">
        <v>379</v>
      </c>
      <c r="E317" s="168"/>
      <c r="F317" s="169">
        <f t="shared" si="121"/>
        <v>1441.9</v>
      </c>
      <c r="G317" s="169">
        <f t="shared" si="121"/>
        <v>1439</v>
      </c>
      <c r="H317" s="169">
        <f t="shared" si="122"/>
        <v>99.798876482419033</v>
      </c>
    </row>
    <row r="318" spans="1:8" ht="33.75">
      <c r="A318" s="167" t="s">
        <v>198</v>
      </c>
      <c r="B318" s="168" t="s">
        <v>47</v>
      </c>
      <c r="C318" s="168" t="s">
        <v>197</v>
      </c>
      <c r="D318" s="168" t="s">
        <v>379</v>
      </c>
      <c r="E318" s="168"/>
      <c r="F318" s="169">
        <f t="shared" ref="F318" si="123">F319+F322</f>
        <v>1441.9</v>
      </c>
      <c r="G318" s="169">
        <f t="shared" ref="G318" si="124">G319+G322</f>
        <v>1439</v>
      </c>
      <c r="H318" s="169">
        <f t="shared" si="122"/>
        <v>99.798876482419033</v>
      </c>
    </row>
    <row r="319" spans="1:8" ht="56.25">
      <c r="A319" s="167" t="s">
        <v>191</v>
      </c>
      <c r="B319" s="168" t="s">
        <v>47</v>
      </c>
      <c r="C319" s="168" t="s">
        <v>197</v>
      </c>
      <c r="D319" s="168" t="s">
        <v>379</v>
      </c>
      <c r="E319" s="168">
        <v>100</v>
      </c>
      <c r="F319" s="169">
        <f t="shared" ref="F319:G319" si="125">F320</f>
        <v>1441.9</v>
      </c>
      <c r="G319" s="169">
        <f t="shared" si="125"/>
        <v>1439</v>
      </c>
      <c r="H319" s="169">
        <f t="shared" si="122"/>
        <v>99.798876482419033</v>
      </c>
    </row>
    <row r="320" spans="1:8">
      <c r="A320" s="167" t="s">
        <v>306</v>
      </c>
      <c r="B320" s="168" t="s">
        <v>47</v>
      </c>
      <c r="C320" s="168" t="s">
        <v>197</v>
      </c>
      <c r="D320" s="168" t="s">
        <v>379</v>
      </c>
      <c r="E320" s="168">
        <v>110</v>
      </c>
      <c r="F320" s="169">
        <v>1441.9</v>
      </c>
      <c r="G320" s="176">
        <v>1439</v>
      </c>
      <c r="H320" s="169">
        <f t="shared" si="122"/>
        <v>99.798876482419033</v>
      </c>
    </row>
    <row r="321" spans="1:8" ht="22.5">
      <c r="A321" s="167" t="s">
        <v>138</v>
      </c>
      <c r="B321" s="168" t="s">
        <v>47</v>
      </c>
      <c r="C321" s="168" t="s">
        <v>197</v>
      </c>
      <c r="D321" s="168" t="s">
        <v>379</v>
      </c>
      <c r="E321" s="168"/>
      <c r="F321" s="169">
        <f t="shared" ref="F321:F322" si="126">F322</f>
        <v>0</v>
      </c>
      <c r="G321" s="176"/>
      <c r="H321" s="169"/>
    </row>
    <row r="322" spans="1:8" ht="22.5">
      <c r="A322" s="167" t="s">
        <v>439</v>
      </c>
      <c r="B322" s="168" t="s">
        <v>47</v>
      </c>
      <c r="C322" s="168" t="s">
        <v>197</v>
      </c>
      <c r="D322" s="168" t="s">
        <v>379</v>
      </c>
      <c r="E322" s="168">
        <v>200</v>
      </c>
      <c r="F322" s="169">
        <f t="shared" si="126"/>
        <v>0</v>
      </c>
      <c r="G322" s="176"/>
      <c r="H322" s="169"/>
    </row>
    <row r="323" spans="1:8" ht="22.5">
      <c r="A323" s="167" t="s">
        <v>440</v>
      </c>
      <c r="B323" s="168" t="s">
        <v>47</v>
      </c>
      <c r="C323" s="168" t="s">
        <v>197</v>
      </c>
      <c r="D323" s="168" t="s">
        <v>379</v>
      </c>
      <c r="E323" s="168">
        <v>240</v>
      </c>
      <c r="F323" s="169">
        <f t="shared" ref="F323" si="127">F325+F324</f>
        <v>0</v>
      </c>
      <c r="G323" s="176"/>
      <c r="H323" s="169"/>
    </row>
    <row r="324" spans="1:8" ht="22.5">
      <c r="A324" s="167" t="s">
        <v>182</v>
      </c>
      <c r="B324" s="168" t="s">
        <v>47</v>
      </c>
      <c r="C324" s="168" t="s">
        <v>197</v>
      </c>
      <c r="D324" s="168" t="s">
        <v>379</v>
      </c>
      <c r="E324" s="168">
        <v>242</v>
      </c>
      <c r="F324" s="169"/>
      <c r="G324" s="176"/>
      <c r="H324" s="169"/>
    </row>
    <row r="325" spans="1:8" ht="22.5">
      <c r="A325" s="167" t="s">
        <v>441</v>
      </c>
      <c r="B325" s="168" t="s">
        <v>47</v>
      </c>
      <c r="C325" s="168" t="s">
        <v>197</v>
      </c>
      <c r="D325" s="168" t="s">
        <v>379</v>
      </c>
      <c r="E325" s="168">
        <v>244</v>
      </c>
      <c r="F325" s="169"/>
      <c r="G325" s="176"/>
      <c r="H325" s="169"/>
    </row>
    <row r="326" spans="1:8">
      <c r="A326" s="224" t="s">
        <v>560</v>
      </c>
      <c r="B326" s="225" t="s">
        <v>73</v>
      </c>
      <c r="C326" s="225" t="s">
        <v>42</v>
      </c>
      <c r="D326" s="225" t="s">
        <v>43</v>
      </c>
      <c r="E326" s="225" t="s">
        <v>44</v>
      </c>
      <c r="F326" s="175">
        <f>F327</f>
        <v>2296.2400000000002</v>
      </c>
      <c r="G326" s="175">
        <f>G327</f>
        <v>2232.1</v>
      </c>
      <c r="H326" s="175">
        <f t="shared" si="122"/>
        <v>97.206737971640578</v>
      </c>
    </row>
    <row r="327" spans="1:8">
      <c r="A327" s="224" t="s">
        <v>70</v>
      </c>
      <c r="B327" s="225" t="s">
        <v>73</v>
      </c>
      <c r="C327" s="225" t="s">
        <v>62</v>
      </c>
      <c r="D327" s="225" t="s">
        <v>43</v>
      </c>
      <c r="E327" s="225" t="s">
        <v>44</v>
      </c>
      <c r="F327" s="175">
        <f>F328+F334+F331</f>
        <v>2296.2400000000002</v>
      </c>
      <c r="G327" s="175">
        <f>G328+G334+G331</f>
        <v>2232.1</v>
      </c>
      <c r="H327" s="175">
        <f t="shared" si="122"/>
        <v>97.206737971640578</v>
      </c>
    </row>
    <row r="328" spans="1:8" ht="22.5">
      <c r="A328" s="167" t="s">
        <v>317</v>
      </c>
      <c r="B328" s="168" t="s">
        <v>73</v>
      </c>
      <c r="C328" s="168" t="s">
        <v>62</v>
      </c>
      <c r="D328" s="168" t="s">
        <v>380</v>
      </c>
      <c r="E328" s="168" t="s">
        <v>44</v>
      </c>
      <c r="F328" s="169">
        <v>1988.9</v>
      </c>
      <c r="G328" s="169">
        <v>1924.8</v>
      </c>
      <c r="H328" s="169">
        <f t="shared" si="122"/>
        <v>96.777112977022469</v>
      </c>
    </row>
    <row r="329" spans="1:8" ht="56.25">
      <c r="A329" s="167" t="s">
        <v>98</v>
      </c>
      <c r="B329" s="168" t="s">
        <v>73</v>
      </c>
      <c r="C329" s="168" t="s">
        <v>62</v>
      </c>
      <c r="D329" s="168" t="s">
        <v>381</v>
      </c>
      <c r="E329" s="168" t="s">
        <v>137</v>
      </c>
      <c r="F329" s="169">
        <f t="shared" ref="F329" si="128">F330</f>
        <v>1988.9</v>
      </c>
      <c r="G329" s="169">
        <f t="shared" ref="G329" si="129">G330</f>
        <v>1924.8</v>
      </c>
      <c r="H329" s="169">
        <f t="shared" si="122"/>
        <v>96.777112977022469</v>
      </c>
    </row>
    <row r="330" spans="1:8" ht="22.5">
      <c r="A330" s="167" t="s">
        <v>138</v>
      </c>
      <c r="B330" s="168" t="s">
        <v>73</v>
      </c>
      <c r="C330" s="168" t="s">
        <v>62</v>
      </c>
      <c r="D330" s="168" t="s">
        <v>381</v>
      </c>
      <c r="E330" s="168" t="s">
        <v>139</v>
      </c>
      <c r="F330" s="169">
        <v>1988.9</v>
      </c>
      <c r="G330" s="176">
        <v>1924.8</v>
      </c>
      <c r="H330" s="169">
        <f t="shared" si="122"/>
        <v>96.777112977022469</v>
      </c>
    </row>
    <row r="331" spans="1:8" ht="22.5">
      <c r="A331" s="167" t="s">
        <v>577</v>
      </c>
      <c r="B331" s="168" t="s">
        <v>73</v>
      </c>
      <c r="C331" s="168" t="s">
        <v>62</v>
      </c>
      <c r="D331" s="168" t="s">
        <v>382</v>
      </c>
      <c r="E331" s="168"/>
      <c r="F331" s="169">
        <v>111</v>
      </c>
      <c r="G331" s="176">
        <v>111</v>
      </c>
      <c r="H331" s="169">
        <f t="shared" si="122"/>
        <v>99.999999999999986</v>
      </c>
    </row>
    <row r="332" spans="1:8" ht="22.5">
      <c r="A332" s="167" t="s">
        <v>439</v>
      </c>
      <c r="B332" s="168" t="s">
        <v>73</v>
      </c>
      <c r="C332" s="168" t="s">
        <v>62</v>
      </c>
      <c r="D332" s="168" t="s">
        <v>382</v>
      </c>
      <c r="E332" s="168">
        <v>200</v>
      </c>
      <c r="F332" s="169">
        <v>111</v>
      </c>
      <c r="G332" s="176">
        <v>111</v>
      </c>
      <c r="H332" s="169">
        <f t="shared" si="122"/>
        <v>99.999999999999986</v>
      </c>
    </row>
    <row r="333" spans="1:8" ht="22.5">
      <c r="A333" s="167" t="s">
        <v>440</v>
      </c>
      <c r="B333" s="168" t="s">
        <v>73</v>
      </c>
      <c r="C333" s="168" t="s">
        <v>62</v>
      </c>
      <c r="D333" s="168" t="s">
        <v>382</v>
      </c>
      <c r="E333" s="168">
        <v>240</v>
      </c>
      <c r="F333" s="169">
        <v>111</v>
      </c>
      <c r="G333" s="169">
        <v>111</v>
      </c>
      <c r="H333" s="169">
        <f t="shared" si="122"/>
        <v>99.999999999999986</v>
      </c>
    </row>
    <row r="334" spans="1:8" ht="22.5">
      <c r="A334" s="167" t="s">
        <v>200</v>
      </c>
      <c r="B334" s="168" t="s">
        <v>73</v>
      </c>
      <c r="C334" s="168" t="s">
        <v>62</v>
      </c>
      <c r="D334" s="168" t="s">
        <v>383</v>
      </c>
      <c r="E334" s="168"/>
      <c r="F334" s="169">
        <f t="shared" ref="F334:G336" si="130">F335</f>
        <v>196.34</v>
      </c>
      <c r="G334" s="169">
        <f t="shared" si="130"/>
        <v>196.3</v>
      </c>
      <c r="H334" s="169">
        <f t="shared" si="122"/>
        <v>99.979627177345421</v>
      </c>
    </row>
    <row r="335" spans="1:8">
      <c r="A335" s="167" t="s">
        <v>201</v>
      </c>
      <c r="B335" s="168" t="s">
        <v>73</v>
      </c>
      <c r="C335" s="168" t="s">
        <v>62</v>
      </c>
      <c r="D335" s="168" t="s">
        <v>383</v>
      </c>
      <c r="E335" s="168"/>
      <c r="F335" s="169">
        <f t="shared" si="130"/>
        <v>196.34</v>
      </c>
      <c r="G335" s="176">
        <f t="shared" ref="G335:G336" si="131">G336</f>
        <v>196.3</v>
      </c>
      <c r="H335" s="169">
        <f t="shared" si="122"/>
        <v>99.979627177345421</v>
      </c>
    </row>
    <row r="336" spans="1:8" ht="22.5">
      <c r="A336" s="167" t="s">
        <v>439</v>
      </c>
      <c r="B336" s="168" t="s">
        <v>73</v>
      </c>
      <c r="C336" s="168" t="s">
        <v>62</v>
      </c>
      <c r="D336" s="168" t="s">
        <v>383</v>
      </c>
      <c r="E336" s="168">
        <v>200</v>
      </c>
      <c r="F336" s="169">
        <f t="shared" si="130"/>
        <v>196.34</v>
      </c>
      <c r="G336" s="176">
        <f t="shared" si="131"/>
        <v>196.3</v>
      </c>
      <c r="H336" s="169">
        <f t="shared" si="122"/>
        <v>99.979627177345421</v>
      </c>
    </row>
    <row r="337" spans="1:8" ht="22.5">
      <c r="A337" s="167" t="s">
        <v>440</v>
      </c>
      <c r="B337" s="168" t="s">
        <v>73</v>
      </c>
      <c r="C337" s="168" t="s">
        <v>62</v>
      </c>
      <c r="D337" s="168" t="s">
        <v>383</v>
      </c>
      <c r="E337" s="168">
        <v>240</v>
      </c>
      <c r="F337" s="169">
        <v>196.34</v>
      </c>
      <c r="G337" s="176">
        <v>196.3</v>
      </c>
      <c r="H337" s="169">
        <f t="shared" si="122"/>
        <v>99.979627177345421</v>
      </c>
    </row>
    <row r="338" spans="1:8">
      <c r="A338" s="224" t="s">
        <v>564</v>
      </c>
      <c r="B338" s="225" t="s">
        <v>60</v>
      </c>
      <c r="C338" s="225" t="s">
        <v>42</v>
      </c>
      <c r="D338" s="225" t="s">
        <v>43</v>
      </c>
      <c r="E338" s="225" t="s">
        <v>44</v>
      </c>
      <c r="F338" s="175">
        <f t="shared" ref="F338:G338" si="132">F339+F345</f>
        <v>17857.670000000002</v>
      </c>
      <c r="G338" s="175">
        <f t="shared" si="132"/>
        <v>17815.900000000001</v>
      </c>
      <c r="H338" s="175">
        <f t="shared" si="122"/>
        <v>99.7660949048784</v>
      </c>
    </row>
    <row r="339" spans="1:8" ht="21">
      <c r="A339" s="224" t="s">
        <v>61</v>
      </c>
      <c r="B339" s="225" t="s">
        <v>60</v>
      </c>
      <c r="C339" s="225" t="s">
        <v>62</v>
      </c>
      <c r="D339" s="225" t="s">
        <v>43</v>
      </c>
      <c r="E339" s="225" t="s">
        <v>44</v>
      </c>
      <c r="F339" s="175">
        <f t="shared" ref="F339:G343" si="133">F340</f>
        <v>14.5</v>
      </c>
      <c r="G339" s="175">
        <f t="shared" si="133"/>
        <v>14.5</v>
      </c>
      <c r="H339" s="175">
        <f t="shared" si="122"/>
        <v>100</v>
      </c>
    </row>
    <row r="340" spans="1:8">
      <c r="A340" s="167" t="s">
        <v>208</v>
      </c>
      <c r="B340" s="168" t="s">
        <v>60</v>
      </c>
      <c r="C340" s="168" t="s">
        <v>62</v>
      </c>
      <c r="D340" s="168" t="s">
        <v>384</v>
      </c>
      <c r="E340" s="168" t="s">
        <v>44</v>
      </c>
      <c r="F340" s="169">
        <f t="shared" si="133"/>
        <v>14.5</v>
      </c>
      <c r="G340" s="169">
        <f t="shared" si="133"/>
        <v>14.5</v>
      </c>
      <c r="H340" s="169">
        <f t="shared" si="122"/>
        <v>100</v>
      </c>
    </row>
    <row r="341" spans="1:8">
      <c r="A341" s="167" t="s">
        <v>209</v>
      </c>
      <c r="B341" s="168" t="s">
        <v>60</v>
      </c>
      <c r="C341" s="168" t="s">
        <v>62</v>
      </c>
      <c r="D341" s="168" t="s">
        <v>384</v>
      </c>
      <c r="E341" s="168" t="s">
        <v>44</v>
      </c>
      <c r="F341" s="169">
        <f t="shared" si="133"/>
        <v>14.5</v>
      </c>
      <c r="G341" s="169">
        <f t="shared" si="133"/>
        <v>14.5</v>
      </c>
      <c r="H341" s="169">
        <f t="shared" si="122"/>
        <v>100</v>
      </c>
    </row>
    <row r="342" spans="1:8" ht="22.5">
      <c r="A342" s="167" t="s">
        <v>439</v>
      </c>
      <c r="B342" s="168" t="s">
        <v>60</v>
      </c>
      <c r="C342" s="168" t="s">
        <v>62</v>
      </c>
      <c r="D342" s="168" t="s">
        <v>384</v>
      </c>
      <c r="E342" s="168" t="s">
        <v>132</v>
      </c>
      <c r="F342" s="169">
        <f t="shared" si="133"/>
        <v>14.5</v>
      </c>
      <c r="G342" s="169">
        <f t="shared" si="133"/>
        <v>14.5</v>
      </c>
      <c r="H342" s="169">
        <f t="shared" si="122"/>
        <v>100</v>
      </c>
    </row>
    <row r="343" spans="1:8" ht="22.5">
      <c r="A343" s="167" t="s">
        <v>440</v>
      </c>
      <c r="B343" s="168" t="s">
        <v>60</v>
      </c>
      <c r="C343" s="168" t="s">
        <v>62</v>
      </c>
      <c r="D343" s="168" t="s">
        <v>384</v>
      </c>
      <c r="E343" s="168" t="s">
        <v>133</v>
      </c>
      <c r="F343" s="169">
        <f t="shared" si="133"/>
        <v>14.5</v>
      </c>
      <c r="G343" s="169">
        <f t="shared" si="133"/>
        <v>14.5</v>
      </c>
      <c r="H343" s="169">
        <f t="shared" si="122"/>
        <v>100</v>
      </c>
    </row>
    <row r="344" spans="1:8" ht="22.5">
      <c r="A344" s="167" t="s">
        <v>441</v>
      </c>
      <c r="B344" s="168" t="s">
        <v>60</v>
      </c>
      <c r="C344" s="168" t="s">
        <v>62</v>
      </c>
      <c r="D344" s="168" t="s">
        <v>384</v>
      </c>
      <c r="E344" s="168" t="s">
        <v>27</v>
      </c>
      <c r="F344" s="169">
        <v>14.5</v>
      </c>
      <c r="G344" s="176">
        <v>14.5</v>
      </c>
      <c r="H344" s="169">
        <f t="shared" si="122"/>
        <v>100</v>
      </c>
    </row>
    <row r="345" spans="1:8">
      <c r="A345" s="224" t="s">
        <v>108</v>
      </c>
      <c r="B345" s="225" t="s">
        <v>60</v>
      </c>
      <c r="C345" s="225" t="s">
        <v>96</v>
      </c>
      <c r="D345" s="225" t="s">
        <v>43</v>
      </c>
      <c r="E345" s="225" t="s">
        <v>44</v>
      </c>
      <c r="F345" s="175">
        <f>F346++F355+F349+F364+F367</f>
        <v>17843.170000000002</v>
      </c>
      <c r="G345" s="175">
        <f>G346++G355+G349+G364+G367</f>
        <v>17801.400000000001</v>
      </c>
      <c r="H345" s="175">
        <f t="shared" si="122"/>
        <v>99.765904825207627</v>
      </c>
    </row>
    <row r="346" spans="1:8" ht="22.5">
      <c r="A346" s="167" t="s">
        <v>317</v>
      </c>
      <c r="B346" s="168" t="s">
        <v>60</v>
      </c>
      <c r="C346" s="168" t="s">
        <v>96</v>
      </c>
      <c r="D346" s="168" t="s">
        <v>385</v>
      </c>
      <c r="E346" s="168" t="s">
        <v>44</v>
      </c>
      <c r="F346" s="169">
        <f t="shared" ref="F346:G347" si="134">F347</f>
        <v>1258.7</v>
      </c>
      <c r="G346" s="169">
        <f t="shared" si="134"/>
        <v>1246.3</v>
      </c>
      <c r="H346" s="169">
        <f t="shared" si="122"/>
        <v>99.014856598077387</v>
      </c>
    </row>
    <row r="347" spans="1:8" ht="56.25">
      <c r="A347" s="167" t="s">
        <v>98</v>
      </c>
      <c r="B347" s="168" t="s">
        <v>60</v>
      </c>
      <c r="C347" s="168" t="s">
        <v>96</v>
      </c>
      <c r="D347" s="168" t="s">
        <v>386</v>
      </c>
      <c r="E347" s="168" t="s">
        <v>137</v>
      </c>
      <c r="F347" s="169">
        <f t="shared" si="134"/>
        <v>1258.7</v>
      </c>
      <c r="G347" s="169">
        <f t="shared" si="134"/>
        <v>1246.3</v>
      </c>
      <c r="H347" s="169">
        <f t="shared" si="122"/>
        <v>99.014856598077387</v>
      </c>
    </row>
    <row r="348" spans="1:8" ht="22.5">
      <c r="A348" s="167" t="s">
        <v>138</v>
      </c>
      <c r="B348" s="168" t="s">
        <v>60</v>
      </c>
      <c r="C348" s="168" t="s">
        <v>96</v>
      </c>
      <c r="D348" s="168" t="s">
        <v>386</v>
      </c>
      <c r="E348" s="168" t="s">
        <v>139</v>
      </c>
      <c r="F348" s="169">
        <v>1258.7</v>
      </c>
      <c r="G348" s="176">
        <v>1246.3</v>
      </c>
      <c r="H348" s="169">
        <f t="shared" si="122"/>
        <v>99.014856598077387</v>
      </c>
    </row>
    <row r="349" spans="1:8" ht="22.5">
      <c r="A349" s="167" t="s">
        <v>307</v>
      </c>
      <c r="B349" s="168" t="s">
        <v>60</v>
      </c>
      <c r="C349" s="168" t="s">
        <v>96</v>
      </c>
      <c r="D349" s="168" t="s">
        <v>323</v>
      </c>
      <c r="E349" s="168"/>
      <c r="F349" s="169">
        <f t="shared" ref="F349:G349" si="135">F350+F352</f>
        <v>433.2</v>
      </c>
      <c r="G349" s="169">
        <f t="shared" si="135"/>
        <v>420</v>
      </c>
      <c r="H349" s="169">
        <f t="shared" si="122"/>
        <v>96.952908587257625</v>
      </c>
    </row>
    <row r="350" spans="1:8" ht="56.25">
      <c r="A350" s="167" t="s">
        <v>98</v>
      </c>
      <c r="B350" s="168" t="s">
        <v>60</v>
      </c>
      <c r="C350" s="168" t="s">
        <v>96</v>
      </c>
      <c r="D350" s="168" t="s">
        <v>323</v>
      </c>
      <c r="E350" s="168">
        <v>100</v>
      </c>
      <c r="F350" s="169">
        <f t="shared" ref="F350:G350" si="136">F351</f>
        <v>393.4</v>
      </c>
      <c r="G350" s="169">
        <f t="shared" si="136"/>
        <v>393.4</v>
      </c>
      <c r="H350" s="169">
        <f t="shared" si="122"/>
        <v>100</v>
      </c>
    </row>
    <row r="351" spans="1:8">
      <c r="A351" s="167" t="s">
        <v>306</v>
      </c>
      <c r="B351" s="168" t="s">
        <v>60</v>
      </c>
      <c r="C351" s="168" t="s">
        <v>96</v>
      </c>
      <c r="D351" s="168" t="s">
        <v>323</v>
      </c>
      <c r="E351" s="168">
        <v>110</v>
      </c>
      <c r="F351" s="169">
        <v>393.4</v>
      </c>
      <c r="G351" s="176">
        <v>393.4</v>
      </c>
      <c r="H351" s="169">
        <f t="shared" si="122"/>
        <v>100</v>
      </c>
    </row>
    <row r="352" spans="1:8" ht="22.5">
      <c r="A352" s="167" t="s">
        <v>439</v>
      </c>
      <c r="B352" s="168" t="s">
        <v>60</v>
      </c>
      <c r="C352" s="168" t="s">
        <v>96</v>
      </c>
      <c r="D352" s="168" t="s">
        <v>323</v>
      </c>
      <c r="E352" s="168">
        <v>200</v>
      </c>
      <c r="F352" s="169">
        <f t="shared" ref="F352:G353" si="137">F353</f>
        <v>39.799999999999997</v>
      </c>
      <c r="G352" s="169">
        <f t="shared" si="137"/>
        <v>26.6</v>
      </c>
      <c r="H352" s="169">
        <f t="shared" si="122"/>
        <v>66.834170854271363</v>
      </c>
    </row>
    <row r="353" spans="1:8" ht="22.5">
      <c r="A353" s="167" t="s">
        <v>440</v>
      </c>
      <c r="B353" s="168" t="s">
        <v>60</v>
      </c>
      <c r="C353" s="168" t="s">
        <v>96</v>
      </c>
      <c r="D353" s="168" t="s">
        <v>323</v>
      </c>
      <c r="E353" s="168">
        <v>240</v>
      </c>
      <c r="F353" s="169">
        <f t="shared" si="137"/>
        <v>39.799999999999997</v>
      </c>
      <c r="G353" s="169">
        <f t="shared" si="137"/>
        <v>26.6</v>
      </c>
      <c r="H353" s="169">
        <f t="shared" si="122"/>
        <v>66.834170854271363</v>
      </c>
    </row>
    <row r="354" spans="1:8" ht="22.5">
      <c r="A354" s="167" t="s">
        <v>441</v>
      </c>
      <c r="B354" s="168" t="s">
        <v>60</v>
      </c>
      <c r="C354" s="168" t="s">
        <v>96</v>
      </c>
      <c r="D354" s="168" t="s">
        <v>323</v>
      </c>
      <c r="E354" s="168">
        <v>244</v>
      </c>
      <c r="F354" s="169">
        <v>39.799999999999997</v>
      </c>
      <c r="G354" s="176">
        <v>26.6</v>
      </c>
      <c r="H354" s="169">
        <f t="shared" si="122"/>
        <v>66.834170854271363</v>
      </c>
    </row>
    <row r="355" spans="1:8" ht="45">
      <c r="A355" s="167" t="s">
        <v>127</v>
      </c>
      <c r="B355" s="168" t="s">
        <v>60</v>
      </c>
      <c r="C355" s="168" t="s">
        <v>96</v>
      </c>
      <c r="D355" s="168" t="s">
        <v>387</v>
      </c>
      <c r="E355" s="168" t="s">
        <v>44</v>
      </c>
      <c r="F355" s="169">
        <f>F356+F358+F362</f>
        <v>15727.670000000002</v>
      </c>
      <c r="G355" s="169">
        <f>G356+G358+G362</f>
        <v>15712.800000000001</v>
      </c>
      <c r="H355" s="169">
        <f t="shared" si="122"/>
        <v>99.905453255313731</v>
      </c>
    </row>
    <row r="356" spans="1:8" ht="56.25">
      <c r="A356" s="167" t="s">
        <v>98</v>
      </c>
      <c r="B356" s="168" t="s">
        <v>60</v>
      </c>
      <c r="C356" s="168" t="s">
        <v>96</v>
      </c>
      <c r="D356" s="168" t="s">
        <v>387</v>
      </c>
      <c r="E356" s="168">
        <v>100</v>
      </c>
      <c r="F356" s="169">
        <f>F357</f>
        <v>14756.62</v>
      </c>
      <c r="G356" s="169">
        <f>G357</f>
        <v>14741.7</v>
      </c>
      <c r="H356" s="169">
        <f t="shared" si="122"/>
        <v>99.898892835893307</v>
      </c>
    </row>
    <row r="357" spans="1:8">
      <c r="A357" s="167" t="s">
        <v>306</v>
      </c>
      <c r="B357" s="168" t="s">
        <v>60</v>
      </c>
      <c r="C357" s="168" t="s">
        <v>96</v>
      </c>
      <c r="D357" s="168" t="s">
        <v>387</v>
      </c>
      <c r="E357" s="168">
        <v>110</v>
      </c>
      <c r="F357" s="169">
        <v>14756.62</v>
      </c>
      <c r="G357" s="176">
        <v>14741.7</v>
      </c>
      <c r="H357" s="169">
        <f t="shared" si="122"/>
        <v>99.898892835893307</v>
      </c>
    </row>
    <row r="358" spans="1:8" ht="22.5">
      <c r="A358" s="167" t="s">
        <v>131</v>
      </c>
      <c r="B358" s="168" t="s">
        <v>60</v>
      </c>
      <c r="C358" s="168" t="s">
        <v>96</v>
      </c>
      <c r="D358" s="168" t="s">
        <v>387</v>
      </c>
      <c r="E358" s="168">
        <v>200</v>
      </c>
      <c r="F358" s="169">
        <f t="shared" ref="F358:G358" si="138">F359</f>
        <v>810.2</v>
      </c>
      <c r="G358" s="169">
        <f t="shared" si="138"/>
        <v>810.2</v>
      </c>
      <c r="H358" s="169">
        <f t="shared" si="122"/>
        <v>100</v>
      </c>
    </row>
    <row r="359" spans="1:8" ht="22.5">
      <c r="A359" s="167" t="s">
        <v>181</v>
      </c>
      <c r="B359" s="168" t="s">
        <v>60</v>
      </c>
      <c r="C359" s="168" t="s">
        <v>96</v>
      </c>
      <c r="D359" s="168" t="s">
        <v>387</v>
      </c>
      <c r="E359" s="168">
        <v>240</v>
      </c>
      <c r="F359" s="169">
        <f>F360+F361</f>
        <v>810.2</v>
      </c>
      <c r="G359" s="169">
        <f>G360+G361</f>
        <v>810.2</v>
      </c>
      <c r="H359" s="169">
        <f t="shared" si="122"/>
        <v>100</v>
      </c>
    </row>
    <row r="360" spans="1:8" ht="22.5">
      <c r="A360" s="167" t="s">
        <v>182</v>
      </c>
      <c r="B360" s="168" t="s">
        <v>60</v>
      </c>
      <c r="C360" s="168" t="s">
        <v>96</v>
      </c>
      <c r="D360" s="168" t="s">
        <v>387</v>
      </c>
      <c r="E360" s="168">
        <v>242</v>
      </c>
      <c r="F360" s="169">
        <v>477.2</v>
      </c>
      <c r="G360" s="169">
        <v>477.2</v>
      </c>
      <c r="H360" s="169">
        <f t="shared" si="122"/>
        <v>99.999999999999986</v>
      </c>
    </row>
    <row r="361" spans="1:8" ht="22.5">
      <c r="A361" s="167" t="s">
        <v>183</v>
      </c>
      <c r="B361" s="168" t="s">
        <v>60</v>
      </c>
      <c r="C361" s="168" t="s">
        <v>96</v>
      </c>
      <c r="D361" s="168" t="s">
        <v>387</v>
      </c>
      <c r="E361" s="168">
        <v>244</v>
      </c>
      <c r="F361" s="169">
        <v>333</v>
      </c>
      <c r="G361" s="169">
        <v>333</v>
      </c>
      <c r="H361" s="169">
        <f t="shared" si="122"/>
        <v>100</v>
      </c>
    </row>
    <row r="362" spans="1:8">
      <c r="A362" s="167" t="s">
        <v>140</v>
      </c>
      <c r="B362" s="168" t="s">
        <v>60</v>
      </c>
      <c r="C362" s="168" t="s">
        <v>96</v>
      </c>
      <c r="D362" s="168" t="s">
        <v>387</v>
      </c>
      <c r="E362" s="168">
        <v>800</v>
      </c>
      <c r="F362" s="169">
        <v>160.85</v>
      </c>
      <c r="G362" s="169">
        <f t="shared" ref="G362" si="139">G363</f>
        <v>160.9</v>
      </c>
      <c r="H362" s="169">
        <f t="shared" si="122"/>
        <v>100.03108486167237</v>
      </c>
    </row>
    <row r="363" spans="1:8" ht="33.75">
      <c r="A363" s="167" t="s">
        <v>184</v>
      </c>
      <c r="B363" s="168" t="s">
        <v>60</v>
      </c>
      <c r="C363" s="168" t="s">
        <v>96</v>
      </c>
      <c r="D363" s="168" t="s">
        <v>387</v>
      </c>
      <c r="E363" s="168">
        <v>850</v>
      </c>
      <c r="F363" s="169">
        <v>160.85</v>
      </c>
      <c r="G363" s="169">
        <v>160.9</v>
      </c>
      <c r="H363" s="169">
        <f t="shared" si="122"/>
        <v>100.03108486167237</v>
      </c>
    </row>
    <row r="364" spans="1:8" ht="45">
      <c r="A364" s="167" t="s">
        <v>344</v>
      </c>
      <c r="B364" s="168" t="s">
        <v>60</v>
      </c>
      <c r="C364" s="168" t="s">
        <v>96</v>
      </c>
      <c r="D364" s="235" t="s">
        <v>327</v>
      </c>
      <c r="E364" s="168"/>
      <c r="F364" s="169">
        <f>F365</f>
        <v>23.6</v>
      </c>
      <c r="G364" s="169">
        <f>G365</f>
        <v>22.3</v>
      </c>
      <c r="H364" s="169">
        <f t="shared" si="122"/>
        <v>94.491525423728817</v>
      </c>
    </row>
    <row r="365" spans="1:8" ht="56.25">
      <c r="A365" s="167" t="s">
        <v>98</v>
      </c>
      <c r="B365" s="168" t="s">
        <v>60</v>
      </c>
      <c r="C365" s="168" t="s">
        <v>96</v>
      </c>
      <c r="D365" s="235" t="s">
        <v>327</v>
      </c>
      <c r="E365" s="168">
        <v>100</v>
      </c>
      <c r="F365" s="169">
        <f>F366</f>
        <v>23.6</v>
      </c>
      <c r="G365" s="169">
        <f>G366</f>
        <v>22.3</v>
      </c>
      <c r="H365" s="169">
        <f t="shared" si="122"/>
        <v>94.491525423728817</v>
      </c>
    </row>
    <row r="366" spans="1:8">
      <c r="A366" s="167" t="s">
        <v>306</v>
      </c>
      <c r="B366" s="168" t="s">
        <v>60</v>
      </c>
      <c r="C366" s="168" t="s">
        <v>96</v>
      </c>
      <c r="D366" s="235" t="s">
        <v>327</v>
      </c>
      <c r="E366" s="168">
        <v>110</v>
      </c>
      <c r="F366" s="169">
        <v>23.6</v>
      </c>
      <c r="G366" s="169">
        <v>22.3</v>
      </c>
      <c r="H366" s="169">
        <f t="shared" si="122"/>
        <v>94.491525423728817</v>
      </c>
    </row>
    <row r="367" spans="1:8">
      <c r="A367" s="167" t="s">
        <v>543</v>
      </c>
      <c r="B367" s="168" t="s">
        <v>60</v>
      </c>
      <c r="C367" s="168" t="s">
        <v>96</v>
      </c>
      <c r="D367" s="168" t="s">
        <v>544</v>
      </c>
      <c r="E367" s="168"/>
      <c r="F367" s="169">
        <v>400</v>
      </c>
      <c r="G367" s="169">
        <v>400</v>
      </c>
      <c r="H367" s="169">
        <f t="shared" si="122"/>
        <v>100</v>
      </c>
    </row>
    <row r="368" spans="1:8" ht="22.5">
      <c r="A368" s="167" t="s">
        <v>439</v>
      </c>
      <c r="B368" s="168" t="s">
        <v>60</v>
      </c>
      <c r="C368" s="168" t="s">
        <v>96</v>
      </c>
      <c r="D368" s="168" t="s">
        <v>544</v>
      </c>
      <c r="E368" s="168">
        <v>200</v>
      </c>
      <c r="F368" s="169">
        <v>400</v>
      </c>
      <c r="G368" s="169">
        <v>400</v>
      </c>
      <c r="H368" s="169">
        <f t="shared" si="122"/>
        <v>100</v>
      </c>
    </row>
    <row r="369" spans="1:8" ht="22.5">
      <c r="A369" s="167" t="s">
        <v>440</v>
      </c>
      <c r="B369" s="168" t="s">
        <v>60</v>
      </c>
      <c r="C369" s="168" t="s">
        <v>96</v>
      </c>
      <c r="D369" s="168" t="s">
        <v>544</v>
      </c>
      <c r="E369" s="168">
        <v>240</v>
      </c>
      <c r="F369" s="169">
        <v>400</v>
      </c>
      <c r="G369" s="169">
        <v>400</v>
      </c>
      <c r="H369" s="169">
        <f t="shared" ref="H369:H390" si="140">G369/F369%</f>
        <v>100</v>
      </c>
    </row>
    <row r="370" spans="1:8" ht="22.5">
      <c r="A370" s="167" t="s">
        <v>441</v>
      </c>
      <c r="B370" s="168" t="s">
        <v>60</v>
      </c>
      <c r="C370" s="168" t="s">
        <v>96</v>
      </c>
      <c r="D370" s="168" t="s">
        <v>544</v>
      </c>
      <c r="E370" s="168">
        <v>244</v>
      </c>
      <c r="F370" s="169">
        <v>400</v>
      </c>
      <c r="G370" s="169">
        <v>400</v>
      </c>
      <c r="H370" s="169">
        <f t="shared" si="140"/>
        <v>100</v>
      </c>
    </row>
    <row r="371" spans="1:8">
      <c r="A371" s="224" t="s">
        <v>565</v>
      </c>
      <c r="B371" s="225" t="s">
        <v>77</v>
      </c>
      <c r="C371" s="225" t="s">
        <v>42</v>
      </c>
      <c r="D371" s="225" t="s">
        <v>43</v>
      </c>
      <c r="E371" s="225" t="s">
        <v>44</v>
      </c>
      <c r="F371" s="175">
        <f t="shared" ref="F371:G371" si="141">F372</f>
        <v>16561.84</v>
      </c>
      <c r="G371" s="175">
        <f t="shared" si="141"/>
        <v>16532.599999999999</v>
      </c>
      <c r="H371" s="175">
        <f t="shared" si="140"/>
        <v>99.823449568405422</v>
      </c>
    </row>
    <row r="372" spans="1:8" ht="21">
      <c r="A372" s="224" t="s">
        <v>99</v>
      </c>
      <c r="B372" s="225" t="s">
        <v>77</v>
      </c>
      <c r="C372" s="225" t="s">
        <v>73</v>
      </c>
      <c r="D372" s="225" t="s">
        <v>43</v>
      </c>
      <c r="E372" s="225" t="s">
        <v>44</v>
      </c>
      <c r="F372" s="175">
        <f t="shared" ref="F372:G372" si="142">F376+F373+F385</f>
        <v>16561.84</v>
      </c>
      <c r="G372" s="175">
        <f t="shared" si="142"/>
        <v>16532.599999999999</v>
      </c>
      <c r="H372" s="175">
        <f t="shared" si="140"/>
        <v>99.823449568405422</v>
      </c>
    </row>
    <row r="373" spans="1:8" ht="22.5">
      <c r="A373" s="167" t="s">
        <v>317</v>
      </c>
      <c r="B373" s="168" t="s">
        <v>77</v>
      </c>
      <c r="C373" s="168" t="s">
        <v>73</v>
      </c>
      <c r="D373" s="168" t="s">
        <v>388</v>
      </c>
      <c r="E373" s="168" t="s">
        <v>44</v>
      </c>
      <c r="F373" s="169">
        <f t="shared" ref="F373:G374" si="143">F374</f>
        <v>697</v>
      </c>
      <c r="G373" s="169">
        <f t="shared" si="143"/>
        <v>667.8</v>
      </c>
      <c r="H373" s="169">
        <f t="shared" si="140"/>
        <v>95.81061692969871</v>
      </c>
    </row>
    <row r="374" spans="1:8" ht="56.25">
      <c r="A374" s="167" t="s">
        <v>98</v>
      </c>
      <c r="B374" s="168" t="s">
        <v>77</v>
      </c>
      <c r="C374" s="168" t="s">
        <v>73</v>
      </c>
      <c r="D374" s="168" t="s">
        <v>388</v>
      </c>
      <c r="E374" s="168" t="s">
        <v>137</v>
      </c>
      <c r="F374" s="169">
        <f t="shared" si="143"/>
        <v>697</v>
      </c>
      <c r="G374" s="169">
        <f t="shared" si="143"/>
        <v>667.8</v>
      </c>
      <c r="H374" s="169">
        <f t="shared" si="140"/>
        <v>95.81061692969871</v>
      </c>
    </row>
    <row r="375" spans="1:8" ht="22.5">
      <c r="A375" s="167" t="s">
        <v>138</v>
      </c>
      <c r="B375" s="168" t="s">
        <v>77</v>
      </c>
      <c r="C375" s="168" t="s">
        <v>73</v>
      </c>
      <c r="D375" s="168" t="s">
        <v>388</v>
      </c>
      <c r="E375" s="168" t="s">
        <v>139</v>
      </c>
      <c r="F375" s="169">
        <v>697</v>
      </c>
      <c r="G375" s="169">
        <v>667.8</v>
      </c>
      <c r="H375" s="169">
        <f t="shared" si="140"/>
        <v>95.81061692969871</v>
      </c>
    </row>
    <row r="376" spans="1:8" ht="45">
      <c r="A376" s="167" t="s">
        <v>127</v>
      </c>
      <c r="B376" s="168" t="s">
        <v>77</v>
      </c>
      <c r="C376" s="168" t="s">
        <v>73</v>
      </c>
      <c r="D376" s="168" t="s">
        <v>389</v>
      </c>
      <c r="E376" s="168"/>
      <c r="F376" s="169">
        <f>F377+F379+F383</f>
        <v>15691.09</v>
      </c>
      <c r="G376" s="169">
        <f>G377+G379+G383</f>
        <v>15691.1</v>
      </c>
      <c r="H376" s="169">
        <f t="shared" si="140"/>
        <v>100.00006373043556</v>
      </c>
    </row>
    <row r="377" spans="1:8" ht="56.25">
      <c r="A377" s="167" t="s">
        <v>98</v>
      </c>
      <c r="B377" s="168" t="s">
        <v>77</v>
      </c>
      <c r="C377" s="168" t="s">
        <v>73</v>
      </c>
      <c r="D377" s="168" t="s">
        <v>389</v>
      </c>
      <c r="E377" s="168">
        <v>100</v>
      </c>
      <c r="F377" s="169">
        <f t="shared" ref="F377:G377" si="144">F378</f>
        <v>15518.45</v>
      </c>
      <c r="G377" s="169">
        <f t="shared" si="144"/>
        <v>15518.5</v>
      </c>
      <c r="H377" s="169">
        <f t="shared" si="140"/>
        <v>100.00032219712664</v>
      </c>
    </row>
    <row r="378" spans="1:8">
      <c r="A378" s="167" t="s">
        <v>306</v>
      </c>
      <c r="B378" s="168" t="s">
        <v>77</v>
      </c>
      <c r="C378" s="168" t="s">
        <v>73</v>
      </c>
      <c r="D378" s="168" t="s">
        <v>389</v>
      </c>
      <c r="E378" s="168">
        <v>110</v>
      </c>
      <c r="F378" s="169">
        <v>15518.45</v>
      </c>
      <c r="G378" s="176">
        <v>15518.5</v>
      </c>
      <c r="H378" s="169">
        <f t="shared" si="140"/>
        <v>100.00032219712664</v>
      </c>
    </row>
    <row r="379" spans="1:8" ht="22.5">
      <c r="A379" s="167" t="s">
        <v>131</v>
      </c>
      <c r="B379" s="168" t="s">
        <v>77</v>
      </c>
      <c r="C379" s="168" t="s">
        <v>73</v>
      </c>
      <c r="D379" s="168" t="s">
        <v>389</v>
      </c>
      <c r="E379" s="168">
        <v>200</v>
      </c>
      <c r="F379" s="169">
        <f t="shared" ref="F379:G379" si="145">F380</f>
        <v>162.5</v>
      </c>
      <c r="G379" s="169">
        <f t="shared" si="145"/>
        <v>162.5</v>
      </c>
      <c r="H379" s="169">
        <f t="shared" si="140"/>
        <v>100</v>
      </c>
    </row>
    <row r="380" spans="1:8" ht="22.5">
      <c r="A380" s="167" t="s">
        <v>181</v>
      </c>
      <c r="B380" s="168" t="s">
        <v>77</v>
      </c>
      <c r="C380" s="168" t="s">
        <v>73</v>
      </c>
      <c r="D380" s="168" t="s">
        <v>389</v>
      </c>
      <c r="E380" s="168">
        <v>240</v>
      </c>
      <c r="F380" s="169">
        <f t="shared" ref="F380:G380" si="146">F381+F382</f>
        <v>162.5</v>
      </c>
      <c r="G380" s="169">
        <f t="shared" si="146"/>
        <v>162.5</v>
      </c>
      <c r="H380" s="169">
        <f t="shared" si="140"/>
        <v>100</v>
      </c>
    </row>
    <row r="381" spans="1:8" ht="22.5">
      <c r="A381" s="167" t="s">
        <v>182</v>
      </c>
      <c r="B381" s="168" t="s">
        <v>77</v>
      </c>
      <c r="C381" s="168" t="s">
        <v>73</v>
      </c>
      <c r="D381" s="168" t="s">
        <v>389</v>
      </c>
      <c r="E381" s="168">
        <v>242</v>
      </c>
      <c r="F381" s="169">
        <v>117.5</v>
      </c>
      <c r="G381" s="169">
        <v>117.5</v>
      </c>
      <c r="H381" s="169">
        <f t="shared" si="140"/>
        <v>100</v>
      </c>
    </row>
    <row r="382" spans="1:8" ht="22.5">
      <c r="A382" s="167" t="s">
        <v>183</v>
      </c>
      <c r="B382" s="168" t="s">
        <v>77</v>
      </c>
      <c r="C382" s="168" t="s">
        <v>73</v>
      </c>
      <c r="D382" s="168" t="s">
        <v>389</v>
      </c>
      <c r="E382" s="168">
        <v>244</v>
      </c>
      <c r="F382" s="169">
        <v>45</v>
      </c>
      <c r="G382" s="176">
        <v>45</v>
      </c>
      <c r="H382" s="169">
        <f t="shared" si="140"/>
        <v>100</v>
      </c>
    </row>
    <row r="383" spans="1:8">
      <c r="A383" s="167" t="s">
        <v>140</v>
      </c>
      <c r="B383" s="168" t="s">
        <v>77</v>
      </c>
      <c r="C383" s="168" t="s">
        <v>73</v>
      </c>
      <c r="D383" s="168" t="s">
        <v>389</v>
      </c>
      <c r="E383" s="168">
        <v>800</v>
      </c>
      <c r="F383" s="169">
        <v>10.14</v>
      </c>
      <c r="G383" s="176">
        <v>10.1</v>
      </c>
      <c r="H383" s="169">
        <f t="shared" si="140"/>
        <v>99.605522682445752</v>
      </c>
    </row>
    <row r="384" spans="1:8" ht="33.75">
      <c r="A384" s="167" t="s">
        <v>184</v>
      </c>
      <c r="B384" s="168" t="s">
        <v>77</v>
      </c>
      <c r="C384" s="168" t="s">
        <v>73</v>
      </c>
      <c r="D384" s="168" t="s">
        <v>389</v>
      </c>
      <c r="E384" s="168">
        <v>850</v>
      </c>
      <c r="F384" s="169">
        <v>10.14</v>
      </c>
      <c r="G384" s="169">
        <v>10.1</v>
      </c>
      <c r="H384" s="169">
        <f t="shared" si="140"/>
        <v>99.605522682445752</v>
      </c>
    </row>
    <row r="385" spans="1:8">
      <c r="A385" s="167" t="s">
        <v>508</v>
      </c>
      <c r="B385" s="168" t="s">
        <v>77</v>
      </c>
      <c r="C385" s="168" t="s">
        <v>73</v>
      </c>
      <c r="D385" s="168" t="s">
        <v>357</v>
      </c>
      <c r="E385" s="225"/>
      <c r="F385" s="169">
        <v>173.75</v>
      </c>
      <c r="G385" s="169">
        <v>173.7</v>
      </c>
      <c r="H385" s="169">
        <f t="shared" si="140"/>
        <v>99.97122302158273</v>
      </c>
    </row>
    <row r="386" spans="1:8" ht="22.5">
      <c r="A386" s="167" t="s">
        <v>439</v>
      </c>
      <c r="B386" s="168" t="s">
        <v>77</v>
      </c>
      <c r="C386" s="168" t="s">
        <v>73</v>
      </c>
      <c r="D386" s="168" t="s">
        <v>357</v>
      </c>
      <c r="E386" s="168">
        <v>200</v>
      </c>
      <c r="F386" s="169">
        <v>173.75</v>
      </c>
      <c r="G386" s="169">
        <v>173.7</v>
      </c>
      <c r="H386" s="169">
        <f t="shared" si="140"/>
        <v>99.97122302158273</v>
      </c>
    </row>
    <row r="387" spans="1:8" ht="22.5">
      <c r="A387" s="167" t="s">
        <v>440</v>
      </c>
      <c r="B387" s="168" t="s">
        <v>77</v>
      </c>
      <c r="C387" s="168" t="s">
        <v>73</v>
      </c>
      <c r="D387" s="168" t="s">
        <v>357</v>
      </c>
      <c r="E387" s="168">
        <v>240</v>
      </c>
      <c r="F387" s="169">
        <v>173.75</v>
      </c>
      <c r="G387" s="169">
        <v>173.7</v>
      </c>
      <c r="H387" s="169">
        <f t="shared" si="140"/>
        <v>99.97122302158273</v>
      </c>
    </row>
    <row r="388" spans="1:8" ht="22.5">
      <c r="A388" s="167" t="s">
        <v>441</v>
      </c>
      <c r="B388" s="168" t="s">
        <v>77</v>
      </c>
      <c r="C388" s="168" t="s">
        <v>73</v>
      </c>
      <c r="D388" s="168" t="s">
        <v>357</v>
      </c>
      <c r="E388" s="168">
        <v>244</v>
      </c>
      <c r="F388" s="169">
        <v>173.75</v>
      </c>
      <c r="G388" s="169">
        <v>173.7</v>
      </c>
      <c r="H388" s="169">
        <f t="shared" si="140"/>
        <v>99.97122302158273</v>
      </c>
    </row>
    <row r="389" spans="1:8">
      <c r="A389" s="224" t="s">
        <v>569</v>
      </c>
      <c r="B389" s="225" t="s">
        <v>74</v>
      </c>
      <c r="C389" s="225" t="s">
        <v>42</v>
      </c>
      <c r="D389" s="225" t="s">
        <v>43</v>
      </c>
      <c r="E389" s="225" t="s">
        <v>44</v>
      </c>
      <c r="F389" s="175">
        <f>F393+F390</f>
        <v>3780.33</v>
      </c>
      <c r="G389" s="175">
        <f t="shared" ref="G389:H389" si="147">G393+G390</f>
        <v>3780.2999999999997</v>
      </c>
      <c r="H389" s="175">
        <f t="shared" si="147"/>
        <v>199.99919836037975</v>
      </c>
    </row>
    <row r="390" spans="1:8">
      <c r="A390" s="224" t="s">
        <v>578</v>
      </c>
      <c r="B390" s="225">
        <v>10</v>
      </c>
      <c r="C390" s="226" t="s">
        <v>47</v>
      </c>
      <c r="D390" s="225" t="s">
        <v>579</v>
      </c>
      <c r="E390" s="225"/>
      <c r="F390" s="175">
        <v>38</v>
      </c>
      <c r="G390" s="175">
        <v>38</v>
      </c>
      <c r="H390" s="175">
        <f t="shared" si="140"/>
        <v>100</v>
      </c>
    </row>
    <row r="391" spans="1:8">
      <c r="A391" s="167" t="s">
        <v>134</v>
      </c>
      <c r="B391" s="168">
        <v>10</v>
      </c>
      <c r="C391" s="235" t="s">
        <v>47</v>
      </c>
      <c r="D391" s="168" t="s">
        <v>579</v>
      </c>
      <c r="E391" s="168">
        <v>300</v>
      </c>
      <c r="F391" s="169">
        <v>38</v>
      </c>
      <c r="G391" s="169">
        <v>38</v>
      </c>
      <c r="H391" s="169">
        <f>G391/F391%</f>
        <v>100</v>
      </c>
    </row>
    <row r="392" spans="1:8">
      <c r="A392" s="167" t="s">
        <v>580</v>
      </c>
      <c r="B392" s="168">
        <v>10</v>
      </c>
      <c r="C392" s="235" t="s">
        <v>47</v>
      </c>
      <c r="D392" s="168" t="s">
        <v>579</v>
      </c>
      <c r="E392" s="168">
        <v>360</v>
      </c>
      <c r="F392" s="169">
        <v>38</v>
      </c>
      <c r="G392" s="169">
        <v>38</v>
      </c>
      <c r="H392" s="169">
        <f t="shared" ref="H392:H414" si="148">G392/F392%</f>
        <v>100</v>
      </c>
    </row>
    <row r="393" spans="1:8">
      <c r="A393" s="224" t="s">
        <v>68</v>
      </c>
      <c r="B393" s="225" t="s">
        <v>74</v>
      </c>
      <c r="C393" s="225" t="s">
        <v>57</v>
      </c>
      <c r="D393" s="225" t="s">
        <v>43</v>
      </c>
      <c r="E393" s="225" t="s">
        <v>44</v>
      </c>
      <c r="F393" s="175">
        <f t="shared" ref="F393:G393" si="149">F394</f>
        <v>3742.33</v>
      </c>
      <c r="G393" s="175">
        <f t="shared" si="149"/>
        <v>3742.2999999999997</v>
      </c>
      <c r="H393" s="175">
        <f t="shared" si="148"/>
        <v>99.999198360379765</v>
      </c>
    </row>
    <row r="394" spans="1:8" ht="22.5">
      <c r="A394" s="167" t="s">
        <v>317</v>
      </c>
      <c r="B394" s="168">
        <v>10</v>
      </c>
      <c r="C394" s="168" t="s">
        <v>57</v>
      </c>
      <c r="D394" s="168" t="s">
        <v>390</v>
      </c>
      <c r="E394" s="168" t="s">
        <v>44</v>
      </c>
      <c r="F394" s="169">
        <f t="shared" ref="F394:G394" si="150">F395+F397</f>
        <v>3742.33</v>
      </c>
      <c r="G394" s="169">
        <f t="shared" si="150"/>
        <v>3742.2999999999997</v>
      </c>
      <c r="H394" s="169">
        <f t="shared" si="148"/>
        <v>99.999198360379765</v>
      </c>
    </row>
    <row r="395" spans="1:8" ht="56.25">
      <c r="A395" s="167" t="s">
        <v>98</v>
      </c>
      <c r="B395" s="168">
        <v>10</v>
      </c>
      <c r="C395" s="168" t="s">
        <v>57</v>
      </c>
      <c r="D395" s="168" t="s">
        <v>391</v>
      </c>
      <c r="E395" s="168" t="s">
        <v>137</v>
      </c>
      <c r="F395" s="169">
        <f t="shared" ref="F395:G395" si="151">F396</f>
        <v>3579.7</v>
      </c>
      <c r="G395" s="169">
        <f t="shared" si="151"/>
        <v>3579.7</v>
      </c>
      <c r="H395" s="169">
        <f t="shared" si="148"/>
        <v>100</v>
      </c>
    </row>
    <row r="396" spans="1:8" ht="22.5">
      <c r="A396" s="167" t="s">
        <v>138</v>
      </c>
      <c r="B396" s="168">
        <v>10</v>
      </c>
      <c r="C396" s="168" t="s">
        <v>57</v>
      </c>
      <c r="D396" s="168" t="s">
        <v>391</v>
      </c>
      <c r="E396" s="168" t="s">
        <v>139</v>
      </c>
      <c r="F396" s="169">
        <v>3579.7</v>
      </c>
      <c r="G396" s="169">
        <v>3579.7</v>
      </c>
      <c r="H396" s="169">
        <f t="shared" si="148"/>
        <v>100</v>
      </c>
    </row>
    <row r="397" spans="1:8" ht="22.5">
      <c r="A397" s="167" t="s">
        <v>316</v>
      </c>
      <c r="B397" s="168">
        <v>10</v>
      </c>
      <c r="C397" s="168" t="s">
        <v>57</v>
      </c>
      <c r="D397" s="168" t="s">
        <v>392</v>
      </c>
      <c r="E397" s="168"/>
      <c r="F397" s="169">
        <f t="shared" ref="F397:G397" si="152">F398+F402</f>
        <v>162.63</v>
      </c>
      <c r="G397" s="169">
        <f t="shared" si="152"/>
        <v>162.6</v>
      </c>
      <c r="H397" s="169">
        <f t="shared" si="148"/>
        <v>99.981553218963299</v>
      </c>
    </row>
    <row r="398" spans="1:8" ht="22.5">
      <c r="A398" s="167" t="s">
        <v>131</v>
      </c>
      <c r="B398" s="168">
        <v>10</v>
      </c>
      <c r="C398" s="168" t="s">
        <v>57</v>
      </c>
      <c r="D398" s="168" t="s">
        <v>392</v>
      </c>
      <c r="E398" s="168" t="s">
        <v>132</v>
      </c>
      <c r="F398" s="169">
        <f t="shared" ref="F398:G398" si="153">F399</f>
        <v>161.43</v>
      </c>
      <c r="G398" s="169">
        <f t="shared" si="153"/>
        <v>161.4</v>
      </c>
      <c r="H398" s="169">
        <f t="shared" si="148"/>
        <v>99.981416093662887</v>
      </c>
    </row>
    <row r="399" spans="1:8" ht="22.5">
      <c r="A399" s="167" t="s">
        <v>181</v>
      </c>
      <c r="B399" s="168">
        <v>10</v>
      </c>
      <c r="C399" s="168" t="s">
        <v>57</v>
      </c>
      <c r="D399" s="168" t="s">
        <v>392</v>
      </c>
      <c r="E399" s="168" t="s">
        <v>133</v>
      </c>
      <c r="F399" s="169">
        <f t="shared" ref="F399:G399" si="154">F400+F401</f>
        <v>161.43</v>
      </c>
      <c r="G399" s="169">
        <f t="shared" si="154"/>
        <v>161.4</v>
      </c>
      <c r="H399" s="169">
        <f t="shared" si="148"/>
        <v>99.981416093662887</v>
      </c>
    </row>
    <row r="400" spans="1:8" ht="22.5">
      <c r="A400" s="167" t="s">
        <v>182</v>
      </c>
      <c r="B400" s="168">
        <v>10</v>
      </c>
      <c r="C400" s="168" t="s">
        <v>57</v>
      </c>
      <c r="D400" s="168" t="s">
        <v>392</v>
      </c>
      <c r="E400" s="168">
        <v>242</v>
      </c>
      <c r="F400" s="169">
        <v>105.4</v>
      </c>
      <c r="G400" s="169">
        <v>105.4</v>
      </c>
      <c r="H400" s="169">
        <f t="shared" si="148"/>
        <v>100</v>
      </c>
    </row>
    <row r="401" spans="1:8" ht="22.5">
      <c r="A401" s="167" t="s">
        <v>183</v>
      </c>
      <c r="B401" s="168">
        <v>10</v>
      </c>
      <c r="C401" s="168" t="s">
        <v>57</v>
      </c>
      <c r="D401" s="168" t="s">
        <v>392</v>
      </c>
      <c r="E401" s="168" t="s">
        <v>27</v>
      </c>
      <c r="F401" s="169">
        <v>56.03</v>
      </c>
      <c r="G401" s="169">
        <v>56</v>
      </c>
      <c r="H401" s="169">
        <f t="shared" si="148"/>
        <v>99.946457255041935</v>
      </c>
    </row>
    <row r="402" spans="1:8">
      <c r="A402" s="167" t="s">
        <v>140</v>
      </c>
      <c r="B402" s="168">
        <v>10</v>
      </c>
      <c r="C402" s="168" t="s">
        <v>57</v>
      </c>
      <c r="D402" s="168" t="s">
        <v>392</v>
      </c>
      <c r="E402" s="168" t="s">
        <v>141</v>
      </c>
      <c r="F402" s="169">
        <f t="shared" ref="F402:G402" si="155">F403</f>
        <v>1.2</v>
      </c>
      <c r="G402" s="169">
        <f t="shared" si="155"/>
        <v>1.2</v>
      </c>
      <c r="H402" s="169">
        <f t="shared" si="148"/>
        <v>100</v>
      </c>
    </row>
    <row r="403" spans="1:8" ht="33.75">
      <c r="A403" s="167" t="s">
        <v>184</v>
      </c>
      <c r="B403" s="168">
        <v>10</v>
      </c>
      <c r="C403" s="168" t="s">
        <v>57</v>
      </c>
      <c r="D403" s="168" t="s">
        <v>392</v>
      </c>
      <c r="E403" s="168" t="s">
        <v>142</v>
      </c>
      <c r="F403" s="169">
        <v>1.2</v>
      </c>
      <c r="G403" s="169">
        <v>1.2</v>
      </c>
      <c r="H403" s="169">
        <f t="shared" si="148"/>
        <v>100</v>
      </c>
    </row>
    <row r="404" spans="1:8">
      <c r="A404" s="224" t="s">
        <v>581</v>
      </c>
      <c r="B404" s="225" t="s">
        <v>79</v>
      </c>
      <c r="C404" s="225" t="s">
        <v>42</v>
      </c>
      <c r="D404" s="225" t="s">
        <v>43</v>
      </c>
      <c r="E404" s="225" t="s">
        <v>44</v>
      </c>
      <c r="F404" s="175">
        <f t="shared" ref="F404:G408" si="156">F405</f>
        <v>175</v>
      </c>
      <c r="G404" s="175">
        <f t="shared" si="156"/>
        <v>173.7</v>
      </c>
      <c r="H404" s="175">
        <f t="shared" si="148"/>
        <v>99.257142857142853</v>
      </c>
    </row>
    <row r="405" spans="1:8">
      <c r="A405" s="224" t="s">
        <v>63</v>
      </c>
      <c r="B405" s="225" t="s">
        <v>79</v>
      </c>
      <c r="C405" s="225" t="s">
        <v>59</v>
      </c>
      <c r="D405" s="225"/>
      <c r="E405" s="225" t="s">
        <v>44</v>
      </c>
      <c r="F405" s="175">
        <f t="shared" si="156"/>
        <v>175</v>
      </c>
      <c r="G405" s="175">
        <f t="shared" si="156"/>
        <v>173.7</v>
      </c>
      <c r="H405" s="175">
        <f t="shared" si="148"/>
        <v>99.257142857142853</v>
      </c>
    </row>
    <row r="406" spans="1:8" ht="22.5">
      <c r="A406" s="167" t="s">
        <v>221</v>
      </c>
      <c r="B406" s="168" t="s">
        <v>79</v>
      </c>
      <c r="C406" s="168" t="s">
        <v>59</v>
      </c>
      <c r="D406" s="168" t="s">
        <v>393</v>
      </c>
      <c r="E406" s="168" t="s">
        <v>44</v>
      </c>
      <c r="F406" s="169">
        <f t="shared" si="156"/>
        <v>175</v>
      </c>
      <c r="G406" s="169">
        <f t="shared" si="156"/>
        <v>173.7</v>
      </c>
      <c r="H406" s="169">
        <f t="shared" si="148"/>
        <v>99.257142857142853</v>
      </c>
    </row>
    <row r="407" spans="1:8" ht="22.5">
      <c r="A407" s="167" t="s">
        <v>439</v>
      </c>
      <c r="B407" s="168" t="s">
        <v>79</v>
      </c>
      <c r="C407" s="168" t="s">
        <v>59</v>
      </c>
      <c r="D407" s="168" t="s">
        <v>393</v>
      </c>
      <c r="E407" s="168" t="s">
        <v>132</v>
      </c>
      <c r="F407" s="169">
        <f t="shared" si="156"/>
        <v>175</v>
      </c>
      <c r="G407" s="169">
        <f t="shared" si="156"/>
        <v>173.7</v>
      </c>
      <c r="H407" s="169">
        <f t="shared" si="148"/>
        <v>99.257142857142853</v>
      </c>
    </row>
    <row r="408" spans="1:8" ht="22.5">
      <c r="A408" s="167" t="s">
        <v>440</v>
      </c>
      <c r="B408" s="168" t="s">
        <v>79</v>
      </c>
      <c r="C408" s="168" t="s">
        <v>59</v>
      </c>
      <c r="D408" s="168" t="s">
        <v>393</v>
      </c>
      <c r="E408" s="168" t="s">
        <v>133</v>
      </c>
      <c r="F408" s="169">
        <f t="shared" si="156"/>
        <v>175</v>
      </c>
      <c r="G408" s="169">
        <f t="shared" si="156"/>
        <v>173.7</v>
      </c>
      <c r="H408" s="169">
        <f t="shared" si="148"/>
        <v>99.257142857142853</v>
      </c>
    </row>
    <row r="409" spans="1:8" ht="22.5">
      <c r="A409" s="167" t="s">
        <v>441</v>
      </c>
      <c r="B409" s="168" t="s">
        <v>79</v>
      </c>
      <c r="C409" s="168" t="s">
        <v>59</v>
      </c>
      <c r="D409" s="168" t="s">
        <v>393</v>
      </c>
      <c r="E409" s="168" t="s">
        <v>27</v>
      </c>
      <c r="F409" s="169">
        <v>175</v>
      </c>
      <c r="G409" s="169">
        <v>173.7</v>
      </c>
      <c r="H409" s="169">
        <f t="shared" si="148"/>
        <v>99.257142857142853</v>
      </c>
    </row>
    <row r="410" spans="1:8" ht="31.5">
      <c r="A410" s="224" t="s">
        <v>582</v>
      </c>
      <c r="B410" s="225" t="s">
        <v>95</v>
      </c>
      <c r="C410" s="225" t="s">
        <v>42</v>
      </c>
      <c r="D410" s="225" t="s">
        <v>43</v>
      </c>
      <c r="E410" s="225" t="s">
        <v>44</v>
      </c>
      <c r="F410" s="175">
        <f t="shared" ref="F410:G413" si="157">F411</f>
        <v>15742.6</v>
      </c>
      <c r="G410" s="175">
        <f t="shared" si="157"/>
        <v>15742.5</v>
      </c>
      <c r="H410" s="175">
        <f t="shared" si="148"/>
        <v>99.999364780912927</v>
      </c>
    </row>
    <row r="411" spans="1:8" ht="31.5">
      <c r="A411" s="224" t="s">
        <v>110</v>
      </c>
      <c r="B411" s="225" t="s">
        <v>95</v>
      </c>
      <c r="C411" s="225" t="s">
        <v>45</v>
      </c>
      <c r="D411" s="225" t="s">
        <v>43</v>
      </c>
      <c r="E411" s="225" t="s">
        <v>44</v>
      </c>
      <c r="F411" s="175">
        <f t="shared" si="157"/>
        <v>15742.6</v>
      </c>
      <c r="G411" s="175">
        <f t="shared" si="157"/>
        <v>15742.5</v>
      </c>
      <c r="H411" s="175">
        <f t="shared" si="148"/>
        <v>99.999364780912927</v>
      </c>
    </row>
    <row r="412" spans="1:8">
      <c r="A412" s="167" t="s">
        <v>583</v>
      </c>
      <c r="B412" s="168" t="s">
        <v>95</v>
      </c>
      <c r="C412" s="168" t="s">
        <v>45</v>
      </c>
      <c r="D412" s="168" t="s">
        <v>397</v>
      </c>
      <c r="E412" s="168" t="s">
        <v>44</v>
      </c>
      <c r="F412" s="169">
        <f t="shared" si="157"/>
        <v>15742.6</v>
      </c>
      <c r="G412" s="169">
        <f t="shared" si="157"/>
        <v>15742.5</v>
      </c>
      <c r="H412" s="169">
        <f t="shared" si="148"/>
        <v>99.999364780912927</v>
      </c>
    </row>
    <row r="413" spans="1:8" ht="22.5">
      <c r="A413" s="167" t="s">
        <v>223</v>
      </c>
      <c r="B413" s="168" t="s">
        <v>95</v>
      </c>
      <c r="C413" s="168" t="s">
        <v>45</v>
      </c>
      <c r="D413" s="168" t="s">
        <v>397</v>
      </c>
      <c r="E413" s="168" t="s">
        <v>103</v>
      </c>
      <c r="F413" s="169">
        <f t="shared" si="157"/>
        <v>15742.6</v>
      </c>
      <c r="G413" s="169">
        <f t="shared" si="157"/>
        <v>15742.5</v>
      </c>
      <c r="H413" s="169">
        <f t="shared" si="148"/>
        <v>99.999364780912927</v>
      </c>
    </row>
    <row r="414" spans="1:8" ht="33.75">
      <c r="A414" s="167" t="s">
        <v>224</v>
      </c>
      <c r="B414" s="168" t="s">
        <v>95</v>
      </c>
      <c r="C414" s="168" t="s">
        <v>45</v>
      </c>
      <c r="D414" s="168" t="s">
        <v>397</v>
      </c>
      <c r="E414" s="168" t="s">
        <v>104</v>
      </c>
      <c r="F414" s="169">
        <v>15742.6</v>
      </c>
      <c r="G414" s="169">
        <v>15742.5</v>
      </c>
      <c r="H414" s="169">
        <f t="shared" si="148"/>
        <v>99.999364780912927</v>
      </c>
    </row>
  </sheetData>
  <mergeCells count="14">
    <mergeCell ref="C9:C10"/>
    <mergeCell ref="D9:D10"/>
    <mergeCell ref="H9:H10"/>
    <mergeCell ref="E1:H1"/>
    <mergeCell ref="B2:H2"/>
    <mergeCell ref="A4:H4"/>
    <mergeCell ref="E9:E10"/>
    <mergeCell ref="A5:H5"/>
    <mergeCell ref="A7:H7"/>
    <mergeCell ref="A9:A10"/>
    <mergeCell ref="B9:B10"/>
    <mergeCell ref="F9:F10"/>
    <mergeCell ref="G9:G10"/>
    <mergeCell ref="D6:H6"/>
  </mergeCells>
  <phoneticPr fontId="43" type="noConversion"/>
  <pageMargins left="0.25" right="0.25" top="0.75" bottom="0.75" header="0.3" footer="0.3"/>
  <pageSetup paperSize="9" fitToHeight="0" orientation="portrait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48"/>
  <sheetViews>
    <sheetView zoomScale="115" zoomScaleSheetLayoutView="115" workbookViewId="0">
      <selection activeCell="B10" sqref="B10:B11"/>
    </sheetView>
  </sheetViews>
  <sheetFormatPr defaultRowHeight="12.75"/>
  <cols>
    <col min="1" max="1" width="33.140625" style="170" customWidth="1"/>
    <col min="2" max="2" width="4.7109375" style="170" customWidth="1"/>
    <col min="3" max="4" width="3.7109375" style="170" customWidth="1"/>
    <col min="5" max="5" width="10.7109375" style="170" customWidth="1"/>
    <col min="6" max="6" width="4.7109375" style="170" customWidth="1"/>
    <col min="7" max="7" width="12.28515625" style="170" customWidth="1"/>
    <col min="8" max="8" width="12" style="170" customWidth="1"/>
    <col min="9" max="9" width="12.28515625" style="170" customWidth="1"/>
    <col min="10" max="16384" width="9.140625" style="170"/>
  </cols>
  <sheetData>
    <row r="1" spans="1:11" ht="12.75" customHeight="1">
      <c r="A1" s="242"/>
      <c r="B1" s="242"/>
      <c r="C1" s="243" t="s">
        <v>463</v>
      </c>
      <c r="D1" s="243"/>
      <c r="E1" s="243"/>
      <c r="F1" s="243"/>
      <c r="G1" s="243"/>
      <c r="H1" s="243"/>
      <c r="I1" s="243"/>
    </row>
    <row r="2" spans="1:11" ht="12.75" customHeight="1">
      <c r="A2" s="242"/>
      <c r="B2" s="242"/>
      <c r="C2" s="244" t="s">
        <v>462</v>
      </c>
      <c r="D2" s="244"/>
      <c r="E2" s="244"/>
      <c r="F2" s="244"/>
      <c r="G2" s="244"/>
      <c r="H2" s="244"/>
      <c r="I2" s="244"/>
    </row>
    <row r="3" spans="1:11" ht="12.75" customHeight="1">
      <c r="A3" s="242"/>
      <c r="B3" s="242"/>
      <c r="C3" s="245"/>
      <c r="D3" s="245"/>
      <c r="E3" s="245"/>
      <c r="F3" s="245"/>
      <c r="G3" s="245"/>
      <c r="H3" s="245"/>
      <c r="I3" s="173" t="s">
        <v>456</v>
      </c>
    </row>
    <row r="4" spans="1:11" ht="12" customHeight="1">
      <c r="A4" s="244" t="s">
        <v>548</v>
      </c>
      <c r="B4" s="244"/>
      <c r="C4" s="244"/>
      <c r="D4" s="244"/>
      <c r="E4" s="244"/>
      <c r="F4" s="244"/>
      <c r="G4" s="244"/>
      <c r="H4" s="244"/>
      <c r="I4" s="244"/>
      <c r="J4" s="246"/>
    </row>
    <row r="5" spans="1:11" ht="12.75" customHeight="1">
      <c r="A5" s="244" t="s">
        <v>584</v>
      </c>
      <c r="B5" s="244"/>
      <c r="C5" s="244"/>
      <c r="D5" s="244"/>
      <c r="E5" s="244"/>
      <c r="F5" s="244"/>
      <c r="G5" s="244"/>
      <c r="H5" s="244"/>
      <c r="I5" s="244"/>
      <c r="J5" s="247"/>
    </row>
    <row r="6" spans="1:11" ht="12.75" customHeight="1">
      <c r="A6" s="245"/>
      <c r="B6" s="245"/>
      <c r="C6" s="245"/>
      <c r="D6" s="245"/>
      <c r="E6" s="245"/>
      <c r="F6" s="245"/>
      <c r="G6" s="248" t="s">
        <v>612</v>
      </c>
      <c r="H6" s="248"/>
      <c r="I6" s="248"/>
      <c r="J6" s="247"/>
    </row>
    <row r="7" spans="1:11" ht="12.75" customHeight="1">
      <c r="A7" s="217" t="s">
        <v>335</v>
      </c>
      <c r="B7" s="217"/>
      <c r="C7" s="217"/>
      <c r="D7" s="217"/>
      <c r="E7" s="217"/>
      <c r="F7" s="217"/>
      <c r="G7" s="217"/>
      <c r="H7" s="217"/>
      <c r="I7" s="217"/>
    </row>
    <row r="8" spans="1:11" ht="24" customHeight="1">
      <c r="A8" s="217" t="s">
        <v>465</v>
      </c>
      <c r="B8" s="217"/>
      <c r="C8" s="217"/>
      <c r="D8" s="217"/>
      <c r="E8" s="217"/>
      <c r="F8" s="217"/>
      <c r="G8" s="217"/>
      <c r="H8" s="217"/>
      <c r="I8" s="217"/>
    </row>
    <row r="9" spans="1:11">
      <c r="I9" s="173" t="s">
        <v>35</v>
      </c>
    </row>
    <row r="10" spans="1:11" ht="12.75" customHeight="1">
      <c r="A10" s="218" t="s">
        <v>71</v>
      </c>
      <c r="B10" s="218" t="s">
        <v>36</v>
      </c>
      <c r="C10" s="218" t="s">
        <v>37</v>
      </c>
      <c r="D10" s="218" t="s">
        <v>38</v>
      </c>
      <c r="E10" s="218" t="s">
        <v>39</v>
      </c>
      <c r="F10" s="249" t="s">
        <v>40</v>
      </c>
      <c r="G10" s="250" t="s">
        <v>398</v>
      </c>
      <c r="H10" s="250" t="s">
        <v>513</v>
      </c>
      <c r="I10" s="250" t="s">
        <v>511</v>
      </c>
    </row>
    <row r="11" spans="1:11">
      <c r="A11" s="206"/>
      <c r="B11" s="206"/>
      <c r="C11" s="206"/>
      <c r="D11" s="206"/>
      <c r="E11" s="206"/>
      <c r="F11" s="251"/>
      <c r="G11" s="252"/>
      <c r="H11" s="252"/>
      <c r="I11" s="252"/>
    </row>
    <row r="12" spans="1:11" ht="15.75">
      <c r="A12" s="253" t="s">
        <v>41</v>
      </c>
      <c r="B12" s="254"/>
      <c r="C12" s="254"/>
      <c r="D12" s="254"/>
      <c r="E12" s="254"/>
      <c r="F12" s="254"/>
      <c r="G12" s="255">
        <f>G13+G37+G274+G361+G407+G303</f>
        <v>540338.01</v>
      </c>
      <c r="H12" s="255">
        <f>H13+H37+H274+H361+H407+H303</f>
        <v>538094.36999999988</v>
      </c>
      <c r="I12" s="178">
        <f>H12/G12%</f>
        <v>99.584771021383418</v>
      </c>
    </row>
    <row r="13" spans="1:11" ht="28.5">
      <c r="A13" s="256" t="s">
        <v>225</v>
      </c>
      <c r="B13" s="257">
        <v>947</v>
      </c>
      <c r="C13" s="257" t="s">
        <v>42</v>
      </c>
      <c r="D13" s="257" t="s">
        <v>42</v>
      </c>
      <c r="E13" s="257" t="s">
        <v>43</v>
      </c>
      <c r="F13" s="257" t="s">
        <v>44</v>
      </c>
      <c r="G13" s="255">
        <f>G14</f>
        <v>4612.7000000000007</v>
      </c>
      <c r="H13" s="255">
        <f>H14</f>
        <v>4611.6000000000004</v>
      </c>
      <c r="I13" s="258">
        <f t="shared" ref="I13:I73" si="0">H13/G13%</f>
        <v>99.976152795542731</v>
      </c>
    </row>
    <row r="14" spans="1:11">
      <c r="A14" s="224" t="s">
        <v>180</v>
      </c>
      <c r="B14" s="225">
        <v>947</v>
      </c>
      <c r="C14" s="225" t="s">
        <v>45</v>
      </c>
      <c r="D14" s="225" t="s">
        <v>42</v>
      </c>
      <c r="E14" s="225" t="s">
        <v>43</v>
      </c>
      <c r="F14" s="225" t="s">
        <v>44</v>
      </c>
      <c r="G14" s="175">
        <f>G15+G29</f>
        <v>4612.7000000000007</v>
      </c>
      <c r="H14" s="174">
        <f>H15+H29</f>
        <v>4611.6000000000004</v>
      </c>
      <c r="I14" s="175">
        <f t="shared" si="0"/>
        <v>99.976152795542731</v>
      </c>
    </row>
    <row r="15" spans="1:11" ht="52.5">
      <c r="A15" s="224" t="s">
        <v>46</v>
      </c>
      <c r="B15" s="168">
        <v>947</v>
      </c>
      <c r="C15" s="168" t="s">
        <v>45</v>
      </c>
      <c r="D15" s="168" t="s">
        <v>47</v>
      </c>
      <c r="E15" s="168" t="s">
        <v>43</v>
      </c>
      <c r="F15" s="168" t="s">
        <v>44</v>
      </c>
      <c r="G15" s="169">
        <f>G16+G26</f>
        <v>2624.6800000000003</v>
      </c>
      <c r="H15" s="176">
        <f>H16+H26</f>
        <v>2623.6</v>
      </c>
      <c r="I15" s="169">
        <f t="shared" si="0"/>
        <v>99.958852126735437</v>
      </c>
      <c r="K15" s="259"/>
    </row>
    <row r="16" spans="1:11" ht="22.5">
      <c r="A16" s="167" t="s">
        <v>293</v>
      </c>
      <c r="B16" s="168">
        <v>947</v>
      </c>
      <c r="C16" s="168" t="s">
        <v>45</v>
      </c>
      <c r="D16" s="168" t="s">
        <v>47</v>
      </c>
      <c r="E16" s="168" t="s">
        <v>394</v>
      </c>
      <c r="F16" s="168" t="s">
        <v>44</v>
      </c>
      <c r="G16" s="169">
        <f>G17+G19</f>
        <v>1519.18</v>
      </c>
      <c r="H16" s="176">
        <f>H17+H19</f>
        <v>1518.1</v>
      </c>
      <c r="I16" s="169">
        <f t="shared" si="0"/>
        <v>99.92890901670637</v>
      </c>
    </row>
    <row r="17" spans="1:11" ht="67.5">
      <c r="A17" s="167" t="s">
        <v>98</v>
      </c>
      <c r="B17" s="168">
        <v>947</v>
      </c>
      <c r="C17" s="168" t="s">
        <v>45</v>
      </c>
      <c r="D17" s="168" t="s">
        <v>47</v>
      </c>
      <c r="E17" s="168" t="s">
        <v>361</v>
      </c>
      <c r="F17" s="168" t="s">
        <v>137</v>
      </c>
      <c r="G17" s="169">
        <f>G18</f>
        <v>1151.2</v>
      </c>
      <c r="H17" s="176">
        <f>H18</f>
        <v>1151.2</v>
      </c>
      <c r="I17" s="169">
        <f t="shared" si="0"/>
        <v>100</v>
      </c>
    </row>
    <row r="18" spans="1:11" ht="22.5">
      <c r="A18" s="167" t="s">
        <v>138</v>
      </c>
      <c r="B18" s="168">
        <v>947</v>
      </c>
      <c r="C18" s="168" t="s">
        <v>45</v>
      </c>
      <c r="D18" s="168" t="s">
        <v>47</v>
      </c>
      <c r="E18" s="168" t="s">
        <v>361</v>
      </c>
      <c r="F18" s="168" t="s">
        <v>139</v>
      </c>
      <c r="G18" s="169">
        <v>1151.2</v>
      </c>
      <c r="H18" s="176">
        <v>1151.2</v>
      </c>
      <c r="I18" s="169">
        <f t="shared" si="0"/>
        <v>100</v>
      </c>
    </row>
    <row r="19" spans="1:11" ht="33.75">
      <c r="A19" s="167" t="s">
        <v>304</v>
      </c>
      <c r="B19" s="168">
        <v>947</v>
      </c>
      <c r="C19" s="168" t="s">
        <v>45</v>
      </c>
      <c r="D19" s="168" t="s">
        <v>47</v>
      </c>
      <c r="E19" s="168" t="s">
        <v>362</v>
      </c>
      <c r="F19" s="168"/>
      <c r="G19" s="169">
        <f>G20+G24</f>
        <v>367.97999999999996</v>
      </c>
      <c r="H19" s="176">
        <f>H20+H24</f>
        <v>366.9</v>
      </c>
      <c r="I19" s="169">
        <f t="shared" si="0"/>
        <v>99.706505788358058</v>
      </c>
    </row>
    <row r="20" spans="1:11" ht="22.5">
      <c r="A20" s="167" t="s">
        <v>131</v>
      </c>
      <c r="B20" s="168">
        <v>947</v>
      </c>
      <c r="C20" s="168" t="s">
        <v>45</v>
      </c>
      <c r="D20" s="168" t="s">
        <v>47</v>
      </c>
      <c r="E20" s="168" t="s">
        <v>362</v>
      </c>
      <c r="F20" s="168" t="s">
        <v>132</v>
      </c>
      <c r="G20" s="169">
        <f>G21</f>
        <v>365.03999999999996</v>
      </c>
      <c r="H20" s="176">
        <f>H21</f>
        <v>364</v>
      </c>
      <c r="I20" s="169">
        <f t="shared" si="0"/>
        <v>99.715099715099726</v>
      </c>
    </row>
    <row r="21" spans="1:11" ht="22.5">
      <c r="A21" s="167" t="s">
        <v>181</v>
      </c>
      <c r="B21" s="168">
        <v>947</v>
      </c>
      <c r="C21" s="168" t="s">
        <v>45</v>
      </c>
      <c r="D21" s="168" t="s">
        <v>47</v>
      </c>
      <c r="E21" s="168" t="s">
        <v>362</v>
      </c>
      <c r="F21" s="168" t="s">
        <v>133</v>
      </c>
      <c r="G21" s="169">
        <f>G22+G23</f>
        <v>365.03999999999996</v>
      </c>
      <c r="H21" s="176">
        <f>H22+H23</f>
        <v>364</v>
      </c>
      <c r="I21" s="169">
        <f t="shared" si="0"/>
        <v>99.715099715099726</v>
      </c>
    </row>
    <row r="22" spans="1:11" ht="22.5">
      <c r="A22" s="167" t="s">
        <v>182</v>
      </c>
      <c r="B22" s="168">
        <v>947</v>
      </c>
      <c r="C22" s="168" t="s">
        <v>45</v>
      </c>
      <c r="D22" s="168" t="s">
        <v>47</v>
      </c>
      <c r="E22" s="168" t="s">
        <v>362</v>
      </c>
      <c r="F22" s="168">
        <v>242</v>
      </c>
      <c r="G22" s="169">
        <v>183.84</v>
      </c>
      <c r="H22" s="176">
        <v>182.8</v>
      </c>
      <c r="I22" s="169">
        <f t="shared" si="0"/>
        <v>99.434290687554395</v>
      </c>
    </row>
    <row r="23" spans="1:11" ht="22.5">
      <c r="A23" s="167" t="s">
        <v>183</v>
      </c>
      <c r="B23" s="168">
        <v>947</v>
      </c>
      <c r="C23" s="168" t="s">
        <v>45</v>
      </c>
      <c r="D23" s="168" t="s">
        <v>47</v>
      </c>
      <c r="E23" s="168" t="s">
        <v>362</v>
      </c>
      <c r="F23" s="168" t="s">
        <v>27</v>
      </c>
      <c r="G23" s="169">
        <v>181.2</v>
      </c>
      <c r="H23" s="176">
        <v>181.2</v>
      </c>
      <c r="I23" s="169">
        <f t="shared" si="0"/>
        <v>100</v>
      </c>
    </row>
    <row r="24" spans="1:11" ht="22.5">
      <c r="A24" s="167" t="s">
        <v>140</v>
      </c>
      <c r="B24" s="168">
        <v>947</v>
      </c>
      <c r="C24" s="168" t="s">
        <v>45</v>
      </c>
      <c r="D24" s="168" t="s">
        <v>47</v>
      </c>
      <c r="E24" s="168" t="s">
        <v>362</v>
      </c>
      <c r="F24" s="168" t="s">
        <v>141</v>
      </c>
      <c r="G24" s="169">
        <f>G25</f>
        <v>2.94</v>
      </c>
      <c r="H24" s="176">
        <f>H25</f>
        <v>2.9</v>
      </c>
      <c r="I24" s="169">
        <f t="shared" si="0"/>
        <v>98.639455782312922</v>
      </c>
    </row>
    <row r="25" spans="1:11" ht="33.75">
      <c r="A25" s="167" t="s">
        <v>184</v>
      </c>
      <c r="B25" s="168">
        <v>947</v>
      </c>
      <c r="C25" s="168" t="s">
        <v>45</v>
      </c>
      <c r="D25" s="168" t="s">
        <v>47</v>
      </c>
      <c r="E25" s="168" t="s">
        <v>362</v>
      </c>
      <c r="F25" s="168" t="s">
        <v>142</v>
      </c>
      <c r="G25" s="169">
        <v>2.94</v>
      </c>
      <c r="H25" s="176">
        <v>2.9</v>
      </c>
      <c r="I25" s="169">
        <f t="shared" si="0"/>
        <v>98.639455782312922</v>
      </c>
    </row>
    <row r="26" spans="1:11" ht="22.5">
      <c r="A26" s="167" t="s">
        <v>294</v>
      </c>
      <c r="B26" s="168">
        <v>947</v>
      </c>
      <c r="C26" s="168" t="s">
        <v>45</v>
      </c>
      <c r="D26" s="168" t="s">
        <v>47</v>
      </c>
      <c r="E26" s="168" t="s">
        <v>363</v>
      </c>
      <c r="F26" s="168" t="s">
        <v>44</v>
      </c>
      <c r="G26" s="169">
        <f t="shared" ref="G26:G27" si="1">G27</f>
        <v>1105.5</v>
      </c>
      <c r="H26" s="176">
        <f t="shared" ref="H26:H27" si="2">H27</f>
        <v>1105.5</v>
      </c>
      <c r="I26" s="169">
        <f t="shared" si="0"/>
        <v>100</v>
      </c>
    </row>
    <row r="27" spans="1:11" ht="67.5">
      <c r="A27" s="167" t="s">
        <v>98</v>
      </c>
      <c r="B27" s="168">
        <v>947</v>
      </c>
      <c r="C27" s="168" t="s">
        <v>45</v>
      </c>
      <c r="D27" s="168" t="s">
        <v>47</v>
      </c>
      <c r="E27" s="168" t="s">
        <v>363</v>
      </c>
      <c r="F27" s="168" t="s">
        <v>137</v>
      </c>
      <c r="G27" s="169">
        <f t="shared" si="1"/>
        <v>1105.5</v>
      </c>
      <c r="H27" s="176">
        <f t="shared" si="2"/>
        <v>1105.5</v>
      </c>
      <c r="I27" s="169">
        <f t="shared" si="0"/>
        <v>100</v>
      </c>
    </row>
    <row r="28" spans="1:11" ht="22.5">
      <c r="A28" s="167" t="s">
        <v>138</v>
      </c>
      <c r="B28" s="168">
        <v>947</v>
      </c>
      <c r="C28" s="168" t="s">
        <v>45</v>
      </c>
      <c r="D28" s="168" t="s">
        <v>47</v>
      </c>
      <c r="E28" s="168" t="s">
        <v>363</v>
      </c>
      <c r="F28" s="168" t="s">
        <v>139</v>
      </c>
      <c r="G28" s="169">
        <v>1105.5</v>
      </c>
      <c r="H28" s="169">
        <v>1105.5</v>
      </c>
      <c r="I28" s="169">
        <f t="shared" si="0"/>
        <v>100</v>
      </c>
    </row>
    <row r="29" spans="1:11" ht="45">
      <c r="A29" s="167" t="s">
        <v>56</v>
      </c>
      <c r="B29" s="168">
        <v>947</v>
      </c>
      <c r="C29" s="168" t="s">
        <v>45</v>
      </c>
      <c r="D29" s="168" t="s">
        <v>57</v>
      </c>
      <c r="E29" s="225" t="s">
        <v>43</v>
      </c>
      <c r="F29" s="225" t="s">
        <v>44</v>
      </c>
      <c r="G29" s="169">
        <f>G30</f>
        <v>1988.02</v>
      </c>
      <c r="H29" s="176">
        <f>H30</f>
        <v>1988</v>
      </c>
      <c r="I29" s="169">
        <f t="shared" si="0"/>
        <v>99.998993973903694</v>
      </c>
      <c r="K29" s="259"/>
    </row>
    <row r="30" spans="1:11" ht="22.5">
      <c r="A30" s="167" t="s">
        <v>299</v>
      </c>
      <c r="B30" s="168">
        <v>947</v>
      </c>
      <c r="C30" s="168" t="s">
        <v>45</v>
      </c>
      <c r="D30" s="168" t="s">
        <v>57</v>
      </c>
      <c r="E30" s="168" t="s">
        <v>368</v>
      </c>
      <c r="F30" s="168"/>
      <c r="G30" s="169">
        <f>G31+G33</f>
        <v>1988.02</v>
      </c>
      <c r="H30" s="176">
        <f>H31+H33</f>
        <v>1988</v>
      </c>
      <c r="I30" s="169">
        <f t="shared" si="0"/>
        <v>99.998993973903694</v>
      </c>
    </row>
    <row r="31" spans="1:11" ht="67.5">
      <c r="A31" s="167" t="s">
        <v>98</v>
      </c>
      <c r="B31" s="168">
        <v>947</v>
      </c>
      <c r="C31" s="168" t="s">
        <v>45</v>
      </c>
      <c r="D31" s="168" t="s">
        <v>57</v>
      </c>
      <c r="E31" s="168" t="s">
        <v>369</v>
      </c>
      <c r="F31" s="168">
        <v>100</v>
      </c>
      <c r="G31" s="169">
        <f>G32</f>
        <v>1977.92</v>
      </c>
      <c r="H31" s="176">
        <f>H32</f>
        <v>1977.9</v>
      </c>
      <c r="I31" s="169">
        <f t="shared" si="0"/>
        <v>99.998988836757817</v>
      </c>
    </row>
    <row r="32" spans="1:11" ht="22.5">
      <c r="A32" s="167" t="s">
        <v>138</v>
      </c>
      <c r="B32" s="168">
        <v>947</v>
      </c>
      <c r="C32" s="168" t="s">
        <v>45</v>
      </c>
      <c r="D32" s="168" t="s">
        <v>57</v>
      </c>
      <c r="E32" s="168" t="s">
        <v>369</v>
      </c>
      <c r="F32" s="168">
        <v>120</v>
      </c>
      <c r="G32" s="169">
        <v>1977.92</v>
      </c>
      <c r="H32" s="169">
        <v>1977.9</v>
      </c>
      <c r="I32" s="169">
        <f t="shared" si="0"/>
        <v>99.998988836757817</v>
      </c>
    </row>
    <row r="33" spans="1:11" ht="33.75">
      <c r="A33" s="167" t="s">
        <v>300</v>
      </c>
      <c r="B33" s="168">
        <v>947</v>
      </c>
      <c r="C33" s="168" t="s">
        <v>45</v>
      </c>
      <c r="D33" s="168" t="s">
        <v>57</v>
      </c>
      <c r="E33" s="168" t="s">
        <v>370</v>
      </c>
      <c r="F33" s="168"/>
      <c r="G33" s="169">
        <f>G34</f>
        <v>10.1</v>
      </c>
      <c r="H33" s="176">
        <f t="shared" ref="H33:H35" si="3">H34</f>
        <v>10.1</v>
      </c>
      <c r="I33" s="169">
        <f t="shared" si="0"/>
        <v>100</v>
      </c>
    </row>
    <row r="34" spans="1:11" ht="22.5">
      <c r="A34" s="167" t="s">
        <v>439</v>
      </c>
      <c r="B34" s="168">
        <v>947</v>
      </c>
      <c r="C34" s="168" t="s">
        <v>45</v>
      </c>
      <c r="D34" s="168" t="s">
        <v>57</v>
      </c>
      <c r="E34" s="168" t="s">
        <v>370</v>
      </c>
      <c r="F34" s="168" t="s">
        <v>132</v>
      </c>
      <c r="G34" s="169">
        <f>G35</f>
        <v>10.1</v>
      </c>
      <c r="H34" s="176">
        <f t="shared" si="3"/>
        <v>10.1</v>
      </c>
      <c r="I34" s="169">
        <f t="shared" si="0"/>
        <v>100</v>
      </c>
    </row>
    <row r="35" spans="1:11" ht="22.5">
      <c r="A35" s="167" t="s">
        <v>440</v>
      </c>
      <c r="B35" s="168">
        <v>947</v>
      </c>
      <c r="C35" s="168" t="s">
        <v>45</v>
      </c>
      <c r="D35" s="168" t="s">
        <v>57</v>
      </c>
      <c r="E35" s="168" t="s">
        <v>370</v>
      </c>
      <c r="F35" s="168" t="s">
        <v>133</v>
      </c>
      <c r="G35" s="169">
        <f>G36</f>
        <v>10.1</v>
      </c>
      <c r="H35" s="176">
        <f t="shared" si="3"/>
        <v>10.1</v>
      </c>
      <c r="I35" s="169">
        <f t="shared" si="0"/>
        <v>100</v>
      </c>
    </row>
    <row r="36" spans="1:11" ht="22.5">
      <c r="A36" s="167" t="s">
        <v>441</v>
      </c>
      <c r="B36" s="168">
        <v>947</v>
      </c>
      <c r="C36" s="168" t="s">
        <v>45</v>
      </c>
      <c r="D36" s="168" t="s">
        <v>57</v>
      </c>
      <c r="E36" s="168" t="s">
        <v>370</v>
      </c>
      <c r="F36" s="168">
        <v>244</v>
      </c>
      <c r="G36" s="169">
        <v>10.1</v>
      </c>
      <c r="H36" s="169">
        <v>10.1</v>
      </c>
      <c r="I36" s="169">
        <f t="shared" si="0"/>
        <v>100</v>
      </c>
    </row>
    <row r="37" spans="1:11" ht="28.5">
      <c r="A37" s="256" t="s">
        <v>226</v>
      </c>
      <c r="B37" s="257">
        <v>946</v>
      </c>
      <c r="C37" s="257" t="s">
        <v>42</v>
      </c>
      <c r="D37" s="257" t="s">
        <v>42</v>
      </c>
      <c r="E37" s="257" t="s">
        <v>43</v>
      </c>
      <c r="F37" s="257" t="s">
        <v>44</v>
      </c>
      <c r="G37" s="255">
        <f>G38+G84+G100+G171+G200+G253+G263+G268+G164+G89+G249</f>
        <v>145990.32000000004</v>
      </c>
      <c r="H37" s="255">
        <f>H38+H84+H100+H171+H200+H253+H263+H268+H164+H89+H249</f>
        <v>144279.89000000001</v>
      </c>
      <c r="I37" s="258">
        <f t="shared" si="0"/>
        <v>98.828394923718207</v>
      </c>
    </row>
    <row r="38" spans="1:11">
      <c r="A38" s="224" t="s">
        <v>180</v>
      </c>
      <c r="B38" s="225">
        <v>946</v>
      </c>
      <c r="C38" s="225" t="s">
        <v>45</v>
      </c>
      <c r="D38" s="225" t="s">
        <v>42</v>
      </c>
      <c r="E38" s="225" t="s">
        <v>43</v>
      </c>
      <c r="F38" s="225" t="s">
        <v>44</v>
      </c>
      <c r="G38" s="175">
        <f>G39+G43+G46++G62+G67+G57</f>
        <v>23318.5</v>
      </c>
      <c r="H38" s="175">
        <f>H39+H43+H46++H62+H67+H57</f>
        <v>22958.5</v>
      </c>
      <c r="I38" s="175">
        <f t="shared" si="0"/>
        <v>98.456161416900741</v>
      </c>
    </row>
    <row r="39" spans="1:11" ht="42">
      <c r="A39" s="224" t="s">
        <v>58</v>
      </c>
      <c r="B39" s="168">
        <v>946</v>
      </c>
      <c r="C39" s="225" t="s">
        <v>45</v>
      </c>
      <c r="D39" s="225" t="s">
        <v>59</v>
      </c>
      <c r="E39" s="225" t="s">
        <v>43</v>
      </c>
      <c r="F39" s="225" t="s">
        <v>44</v>
      </c>
      <c r="G39" s="175">
        <f>G40</f>
        <v>1359.6</v>
      </c>
      <c r="H39" s="175">
        <f t="shared" ref="H39:H41" si="4">H40</f>
        <v>1320</v>
      </c>
      <c r="I39" s="175">
        <f t="shared" si="0"/>
        <v>97.087378640776706</v>
      </c>
      <c r="K39" s="259"/>
    </row>
    <row r="40" spans="1:11" ht="22.5">
      <c r="A40" s="167" t="s">
        <v>302</v>
      </c>
      <c r="B40" s="168">
        <v>946</v>
      </c>
      <c r="C40" s="168" t="s">
        <v>45</v>
      </c>
      <c r="D40" s="168" t="s">
        <v>59</v>
      </c>
      <c r="E40" s="168" t="s">
        <v>395</v>
      </c>
      <c r="F40" s="168" t="s">
        <v>44</v>
      </c>
      <c r="G40" s="169">
        <f>G41</f>
        <v>1359.6</v>
      </c>
      <c r="H40" s="169">
        <f t="shared" si="4"/>
        <v>1320</v>
      </c>
      <c r="I40" s="169">
        <f t="shared" si="0"/>
        <v>97.087378640776706</v>
      </c>
    </row>
    <row r="41" spans="1:11" ht="33.75">
      <c r="A41" s="167" t="s">
        <v>303</v>
      </c>
      <c r="B41" s="168">
        <v>946</v>
      </c>
      <c r="C41" s="168" t="s">
        <v>45</v>
      </c>
      <c r="D41" s="168" t="s">
        <v>59</v>
      </c>
      <c r="E41" s="168" t="s">
        <v>360</v>
      </c>
      <c r="F41" s="168" t="s">
        <v>137</v>
      </c>
      <c r="G41" s="169">
        <f>G42</f>
        <v>1359.6</v>
      </c>
      <c r="H41" s="169">
        <f t="shared" si="4"/>
        <v>1320</v>
      </c>
      <c r="I41" s="169">
        <f t="shared" si="0"/>
        <v>97.087378640776706</v>
      </c>
    </row>
    <row r="42" spans="1:11" ht="22.5">
      <c r="A42" s="167" t="s">
        <v>138</v>
      </c>
      <c r="B42" s="168">
        <v>946</v>
      </c>
      <c r="C42" s="168" t="s">
        <v>45</v>
      </c>
      <c r="D42" s="168" t="s">
        <v>59</v>
      </c>
      <c r="E42" s="168" t="s">
        <v>360</v>
      </c>
      <c r="F42" s="168" t="s">
        <v>139</v>
      </c>
      <c r="G42" s="169">
        <v>1359.6</v>
      </c>
      <c r="H42" s="176">
        <v>1320</v>
      </c>
      <c r="I42" s="169">
        <f t="shared" si="0"/>
        <v>97.087378640776706</v>
      </c>
    </row>
    <row r="43" spans="1:11" ht="21">
      <c r="A43" s="224" t="s">
        <v>294</v>
      </c>
      <c r="B43" s="225">
        <v>946</v>
      </c>
      <c r="C43" s="225" t="s">
        <v>45</v>
      </c>
      <c r="D43" s="225" t="s">
        <v>47</v>
      </c>
      <c r="E43" s="225" t="s">
        <v>396</v>
      </c>
      <c r="F43" s="225" t="s">
        <v>44</v>
      </c>
      <c r="G43" s="175">
        <f t="shared" ref="G43:G44" si="5">G44</f>
        <v>600.20000000000005</v>
      </c>
      <c r="H43" s="174">
        <f t="shared" ref="H43:H44" si="6">H44</f>
        <v>577.71</v>
      </c>
      <c r="I43" s="175">
        <f t="shared" si="0"/>
        <v>96.252915694768404</v>
      </c>
      <c r="K43" s="259"/>
    </row>
    <row r="44" spans="1:11" ht="67.5">
      <c r="A44" s="167" t="s">
        <v>98</v>
      </c>
      <c r="B44" s="168">
        <v>946</v>
      </c>
      <c r="C44" s="168" t="s">
        <v>45</v>
      </c>
      <c r="D44" s="168" t="s">
        <v>47</v>
      </c>
      <c r="E44" s="168" t="s">
        <v>364</v>
      </c>
      <c r="F44" s="168" t="s">
        <v>137</v>
      </c>
      <c r="G44" s="169">
        <f t="shared" si="5"/>
        <v>600.20000000000005</v>
      </c>
      <c r="H44" s="169">
        <f t="shared" si="6"/>
        <v>577.71</v>
      </c>
      <c r="I44" s="169">
        <f t="shared" si="0"/>
        <v>96.252915694768404</v>
      </c>
    </row>
    <row r="45" spans="1:11" ht="22.5">
      <c r="A45" s="167" t="s">
        <v>138</v>
      </c>
      <c r="B45" s="168">
        <v>946</v>
      </c>
      <c r="C45" s="168" t="s">
        <v>45</v>
      </c>
      <c r="D45" s="168" t="s">
        <v>47</v>
      </c>
      <c r="E45" s="168" t="s">
        <v>364</v>
      </c>
      <c r="F45" s="168" t="s">
        <v>139</v>
      </c>
      <c r="G45" s="169">
        <v>600.20000000000005</v>
      </c>
      <c r="H45" s="176">
        <v>577.71</v>
      </c>
      <c r="I45" s="169">
        <f t="shared" si="0"/>
        <v>96.252915694768404</v>
      </c>
    </row>
    <row r="46" spans="1:11" ht="21">
      <c r="A46" s="224" t="s">
        <v>227</v>
      </c>
      <c r="B46" s="225">
        <v>946</v>
      </c>
      <c r="C46" s="225" t="s">
        <v>45</v>
      </c>
      <c r="D46" s="225" t="s">
        <v>73</v>
      </c>
      <c r="E46" s="225" t="s">
        <v>43</v>
      </c>
      <c r="F46" s="225" t="s">
        <v>44</v>
      </c>
      <c r="G46" s="175">
        <f>G47</f>
        <v>16846.8</v>
      </c>
      <c r="H46" s="175">
        <f>H47</f>
        <v>16694.580000000002</v>
      </c>
      <c r="I46" s="175">
        <f t="shared" si="0"/>
        <v>99.096445615784617</v>
      </c>
      <c r="K46" s="259"/>
    </row>
    <row r="47" spans="1:11" ht="22.5">
      <c r="A47" s="167" t="s">
        <v>295</v>
      </c>
      <c r="B47" s="168">
        <v>946</v>
      </c>
      <c r="C47" s="168" t="s">
        <v>45</v>
      </c>
      <c r="D47" s="168" t="s">
        <v>73</v>
      </c>
      <c r="E47" s="168" t="s">
        <v>365</v>
      </c>
      <c r="F47" s="168" t="s">
        <v>44</v>
      </c>
      <c r="G47" s="169">
        <f>G48+G50</f>
        <v>16846.8</v>
      </c>
      <c r="H47" s="176">
        <f>H48+H50</f>
        <v>16694.580000000002</v>
      </c>
      <c r="I47" s="169">
        <f t="shared" si="0"/>
        <v>99.096445615784617</v>
      </c>
    </row>
    <row r="48" spans="1:11" ht="67.5">
      <c r="A48" s="167" t="s">
        <v>98</v>
      </c>
      <c r="B48" s="168">
        <v>946</v>
      </c>
      <c r="C48" s="168" t="s">
        <v>45</v>
      </c>
      <c r="D48" s="168" t="s">
        <v>73</v>
      </c>
      <c r="E48" s="168" t="s">
        <v>366</v>
      </c>
      <c r="F48" s="168" t="s">
        <v>137</v>
      </c>
      <c r="G48" s="169">
        <f>G49</f>
        <v>11602.3</v>
      </c>
      <c r="H48" s="176">
        <f>H49</f>
        <v>11455.83</v>
      </c>
      <c r="I48" s="169">
        <f t="shared" si="0"/>
        <v>98.737577894038253</v>
      </c>
    </row>
    <row r="49" spans="1:11" ht="22.5">
      <c r="A49" s="167" t="s">
        <v>138</v>
      </c>
      <c r="B49" s="168">
        <v>946</v>
      </c>
      <c r="C49" s="168" t="s">
        <v>45</v>
      </c>
      <c r="D49" s="168" t="s">
        <v>73</v>
      </c>
      <c r="E49" s="168" t="s">
        <v>366</v>
      </c>
      <c r="F49" s="168" t="s">
        <v>139</v>
      </c>
      <c r="G49" s="169">
        <v>11602.3</v>
      </c>
      <c r="H49" s="176">
        <v>11455.83</v>
      </c>
      <c r="I49" s="169">
        <f t="shared" si="0"/>
        <v>98.737577894038253</v>
      </c>
    </row>
    <row r="50" spans="1:11" ht="33.75">
      <c r="A50" s="167" t="s">
        <v>296</v>
      </c>
      <c r="B50" s="168">
        <v>946</v>
      </c>
      <c r="C50" s="168" t="s">
        <v>45</v>
      </c>
      <c r="D50" s="168" t="s">
        <v>73</v>
      </c>
      <c r="E50" s="168" t="s">
        <v>367</v>
      </c>
      <c r="F50" s="168"/>
      <c r="G50" s="169">
        <f>G51+G55</f>
        <v>5244.4999999999991</v>
      </c>
      <c r="H50" s="176">
        <f>H51+H55</f>
        <v>5238.75</v>
      </c>
      <c r="I50" s="169">
        <f t="shared" si="0"/>
        <v>99.890361330918111</v>
      </c>
    </row>
    <row r="51" spans="1:11" ht="22.5">
      <c r="A51" s="167" t="s">
        <v>131</v>
      </c>
      <c r="B51" s="168">
        <v>946</v>
      </c>
      <c r="C51" s="168" t="s">
        <v>45</v>
      </c>
      <c r="D51" s="168" t="s">
        <v>73</v>
      </c>
      <c r="E51" s="168" t="s">
        <v>367</v>
      </c>
      <c r="F51" s="168" t="s">
        <v>132</v>
      </c>
      <c r="G51" s="169">
        <f>G52</f>
        <v>5119.5999999999995</v>
      </c>
      <c r="H51" s="176">
        <f>H52</f>
        <v>5113.8500000000004</v>
      </c>
      <c r="I51" s="169">
        <f t="shared" si="0"/>
        <v>99.887686538010797</v>
      </c>
    </row>
    <row r="52" spans="1:11" ht="22.5">
      <c r="A52" s="167" t="s">
        <v>181</v>
      </c>
      <c r="B52" s="168">
        <v>946</v>
      </c>
      <c r="C52" s="168" t="s">
        <v>45</v>
      </c>
      <c r="D52" s="168" t="s">
        <v>73</v>
      </c>
      <c r="E52" s="168" t="s">
        <v>367</v>
      </c>
      <c r="F52" s="168" t="s">
        <v>133</v>
      </c>
      <c r="G52" s="169">
        <f>G53+G54</f>
        <v>5119.5999999999995</v>
      </c>
      <c r="H52" s="176">
        <f>H53+H54</f>
        <v>5113.8500000000004</v>
      </c>
      <c r="I52" s="169">
        <f t="shared" si="0"/>
        <v>99.887686538010797</v>
      </c>
    </row>
    <row r="53" spans="1:11" ht="22.5">
      <c r="A53" s="167" t="s">
        <v>182</v>
      </c>
      <c r="B53" s="168">
        <v>946</v>
      </c>
      <c r="C53" s="168" t="s">
        <v>45</v>
      </c>
      <c r="D53" s="168" t="s">
        <v>73</v>
      </c>
      <c r="E53" s="168" t="s">
        <v>367</v>
      </c>
      <c r="F53" s="168" t="s">
        <v>28</v>
      </c>
      <c r="G53" s="169">
        <v>942.7</v>
      </c>
      <c r="H53" s="169">
        <v>942.34</v>
      </c>
      <c r="I53" s="169">
        <f t="shared" si="0"/>
        <v>99.961811817121045</v>
      </c>
    </row>
    <row r="54" spans="1:11" ht="22.5">
      <c r="A54" s="167" t="s">
        <v>183</v>
      </c>
      <c r="B54" s="168">
        <v>946</v>
      </c>
      <c r="C54" s="168" t="s">
        <v>45</v>
      </c>
      <c r="D54" s="168" t="s">
        <v>73</v>
      </c>
      <c r="E54" s="168" t="s">
        <v>367</v>
      </c>
      <c r="F54" s="168" t="s">
        <v>27</v>
      </c>
      <c r="G54" s="169">
        <v>4176.8999999999996</v>
      </c>
      <c r="H54" s="169">
        <v>4171.51</v>
      </c>
      <c r="I54" s="169">
        <f t="shared" si="0"/>
        <v>99.870956929780462</v>
      </c>
    </row>
    <row r="55" spans="1:11" ht="22.5">
      <c r="A55" s="167" t="s">
        <v>140</v>
      </c>
      <c r="B55" s="168">
        <v>946</v>
      </c>
      <c r="C55" s="168" t="s">
        <v>45</v>
      </c>
      <c r="D55" s="168" t="s">
        <v>73</v>
      </c>
      <c r="E55" s="168" t="s">
        <v>367</v>
      </c>
      <c r="F55" s="168" t="s">
        <v>141</v>
      </c>
      <c r="G55" s="169">
        <f>G56</f>
        <v>124.9</v>
      </c>
      <c r="H55" s="176">
        <f>H56</f>
        <v>124.9</v>
      </c>
      <c r="I55" s="169">
        <f t="shared" si="0"/>
        <v>100</v>
      </c>
    </row>
    <row r="56" spans="1:11" ht="33.75">
      <c r="A56" s="167" t="s">
        <v>184</v>
      </c>
      <c r="B56" s="168">
        <v>946</v>
      </c>
      <c r="C56" s="168" t="s">
        <v>45</v>
      </c>
      <c r="D56" s="168" t="s">
        <v>73</v>
      </c>
      <c r="E56" s="168" t="s">
        <v>367</v>
      </c>
      <c r="F56" s="168" t="s">
        <v>142</v>
      </c>
      <c r="G56" s="169">
        <v>124.9</v>
      </c>
      <c r="H56" s="176">
        <v>124.9</v>
      </c>
      <c r="I56" s="169">
        <f t="shared" si="0"/>
        <v>100</v>
      </c>
    </row>
    <row r="57" spans="1:11">
      <c r="A57" s="224" t="s">
        <v>454</v>
      </c>
      <c r="B57" s="168">
        <v>946</v>
      </c>
      <c r="C57" s="225" t="s">
        <v>45</v>
      </c>
      <c r="D57" s="225" t="s">
        <v>62</v>
      </c>
      <c r="E57" s="168"/>
      <c r="F57" s="168"/>
      <c r="G57" s="175">
        <f t="shared" ref="G57:G60" si="7">G58</f>
        <v>160</v>
      </c>
      <c r="H57" s="174">
        <f t="shared" ref="H57:H60" si="8">H58</f>
        <v>160</v>
      </c>
      <c r="I57" s="175">
        <f t="shared" si="0"/>
        <v>100</v>
      </c>
    </row>
    <row r="58" spans="1:11" ht="45">
      <c r="A58" s="167" t="s">
        <v>443</v>
      </c>
      <c r="B58" s="168">
        <v>946</v>
      </c>
      <c r="C58" s="168" t="s">
        <v>45</v>
      </c>
      <c r="D58" s="168" t="s">
        <v>62</v>
      </c>
      <c r="E58" s="168" t="s">
        <v>455</v>
      </c>
      <c r="F58" s="168"/>
      <c r="G58" s="169">
        <f t="shared" si="7"/>
        <v>160</v>
      </c>
      <c r="H58" s="176">
        <f t="shared" si="8"/>
        <v>160</v>
      </c>
      <c r="I58" s="169">
        <f t="shared" si="0"/>
        <v>100</v>
      </c>
    </row>
    <row r="59" spans="1:11" ht="22.5">
      <c r="A59" s="167" t="s">
        <v>439</v>
      </c>
      <c r="B59" s="168">
        <v>946</v>
      </c>
      <c r="C59" s="168" t="s">
        <v>45</v>
      </c>
      <c r="D59" s="168" t="s">
        <v>62</v>
      </c>
      <c r="E59" s="168" t="s">
        <v>455</v>
      </c>
      <c r="F59" s="168">
        <v>200</v>
      </c>
      <c r="G59" s="169">
        <f t="shared" si="7"/>
        <v>160</v>
      </c>
      <c r="H59" s="176">
        <f t="shared" si="8"/>
        <v>160</v>
      </c>
      <c r="I59" s="169">
        <f t="shared" si="0"/>
        <v>100</v>
      </c>
    </row>
    <row r="60" spans="1:11" ht="22.5">
      <c r="A60" s="167" t="s">
        <v>440</v>
      </c>
      <c r="B60" s="168">
        <v>946</v>
      </c>
      <c r="C60" s="168" t="s">
        <v>45</v>
      </c>
      <c r="D60" s="168" t="s">
        <v>62</v>
      </c>
      <c r="E60" s="168" t="s">
        <v>455</v>
      </c>
      <c r="F60" s="168">
        <v>240</v>
      </c>
      <c r="G60" s="169">
        <f t="shared" si="7"/>
        <v>160</v>
      </c>
      <c r="H60" s="176">
        <f t="shared" si="8"/>
        <v>160</v>
      </c>
      <c r="I60" s="169">
        <f t="shared" si="0"/>
        <v>100</v>
      </c>
    </row>
    <row r="61" spans="1:11" ht="22.5">
      <c r="A61" s="167" t="s">
        <v>441</v>
      </c>
      <c r="B61" s="168">
        <v>946</v>
      </c>
      <c r="C61" s="168" t="s">
        <v>45</v>
      </c>
      <c r="D61" s="168" t="s">
        <v>62</v>
      </c>
      <c r="E61" s="168" t="s">
        <v>455</v>
      </c>
      <c r="F61" s="168">
        <v>244</v>
      </c>
      <c r="G61" s="169">
        <v>160</v>
      </c>
      <c r="H61" s="176">
        <v>160</v>
      </c>
      <c r="I61" s="169">
        <f t="shared" si="0"/>
        <v>100</v>
      </c>
    </row>
    <row r="62" spans="1:11">
      <c r="A62" s="224" t="s">
        <v>84</v>
      </c>
      <c r="B62" s="225">
        <v>946</v>
      </c>
      <c r="C62" s="225" t="s">
        <v>45</v>
      </c>
      <c r="D62" s="225" t="s">
        <v>85</v>
      </c>
      <c r="E62" s="225" t="s">
        <v>43</v>
      </c>
      <c r="F62" s="225" t="s">
        <v>44</v>
      </c>
      <c r="G62" s="175">
        <f t="shared" ref="G62:G65" si="9">G63</f>
        <v>62</v>
      </c>
      <c r="H62" s="175">
        <f t="shared" ref="H62:H65" si="10">H63</f>
        <v>0</v>
      </c>
      <c r="I62" s="175">
        <f t="shared" si="0"/>
        <v>0</v>
      </c>
      <c r="K62" s="259"/>
    </row>
    <row r="63" spans="1:11" ht="22.5">
      <c r="A63" s="167" t="s">
        <v>84</v>
      </c>
      <c r="B63" s="168">
        <v>946</v>
      </c>
      <c r="C63" s="168" t="s">
        <v>45</v>
      </c>
      <c r="D63" s="168" t="s">
        <v>85</v>
      </c>
      <c r="E63" s="168" t="s">
        <v>374</v>
      </c>
      <c r="F63" s="168" t="s">
        <v>44</v>
      </c>
      <c r="G63" s="169">
        <f t="shared" si="9"/>
        <v>62</v>
      </c>
      <c r="H63" s="176">
        <f t="shared" si="10"/>
        <v>0</v>
      </c>
      <c r="I63" s="169">
        <f t="shared" si="0"/>
        <v>0</v>
      </c>
    </row>
    <row r="64" spans="1:11" ht="22.5">
      <c r="A64" s="167" t="s">
        <v>100</v>
      </c>
      <c r="B64" s="168">
        <v>946</v>
      </c>
      <c r="C64" s="168" t="s">
        <v>45</v>
      </c>
      <c r="D64" s="168" t="s">
        <v>85</v>
      </c>
      <c r="E64" s="168" t="s">
        <v>374</v>
      </c>
      <c r="F64" s="168" t="s">
        <v>44</v>
      </c>
      <c r="G64" s="169">
        <f t="shared" si="9"/>
        <v>62</v>
      </c>
      <c r="H64" s="176">
        <f t="shared" si="10"/>
        <v>0</v>
      </c>
      <c r="I64" s="169">
        <f t="shared" si="0"/>
        <v>0</v>
      </c>
    </row>
    <row r="65" spans="1:11" ht="22.5">
      <c r="A65" s="167" t="s">
        <v>140</v>
      </c>
      <c r="B65" s="168">
        <v>946</v>
      </c>
      <c r="C65" s="168" t="s">
        <v>45</v>
      </c>
      <c r="D65" s="168" t="s">
        <v>85</v>
      </c>
      <c r="E65" s="168" t="s">
        <v>374</v>
      </c>
      <c r="F65" s="168" t="s">
        <v>141</v>
      </c>
      <c r="G65" s="169">
        <f t="shared" si="9"/>
        <v>62</v>
      </c>
      <c r="H65" s="176">
        <f t="shared" si="10"/>
        <v>0</v>
      </c>
      <c r="I65" s="169">
        <f t="shared" si="0"/>
        <v>0</v>
      </c>
    </row>
    <row r="66" spans="1:11" ht="22.5">
      <c r="A66" s="167" t="s">
        <v>101</v>
      </c>
      <c r="B66" s="168">
        <v>946</v>
      </c>
      <c r="C66" s="168" t="s">
        <v>45</v>
      </c>
      <c r="D66" s="168" t="s">
        <v>85</v>
      </c>
      <c r="E66" s="168" t="s">
        <v>374</v>
      </c>
      <c r="F66" s="168" t="s">
        <v>102</v>
      </c>
      <c r="G66" s="169">
        <v>62</v>
      </c>
      <c r="H66" s="176"/>
      <c r="I66" s="169">
        <f t="shared" si="0"/>
        <v>0</v>
      </c>
    </row>
    <row r="67" spans="1:11">
      <c r="A67" s="224" t="s">
        <v>75</v>
      </c>
      <c r="B67" s="225">
        <v>946</v>
      </c>
      <c r="C67" s="225" t="s">
        <v>45</v>
      </c>
      <c r="D67" s="225">
        <v>13</v>
      </c>
      <c r="E67" s="225"/>
      <c r="F67" s="225"/>
      <c r="G67" s="175">
        <f t="shared" ref="G67:H67" si="11">G71+G81+G77+G68</f>
        <v>4289.8999999999996</v>
      </c>
      <c r="H67" s="175">
        <f t="shared" si="11"/>
        <v>4206.21</v>
      </c>
      <c r="I67" s="175">
        <f t="shared" si="0"/>
        <v>98.049138674561192</v>
      </c>
      <c r="K67" s="259"/>
    </row>
    <row r="68" spans="1:11">
      <c r="A68" s="167" t="s">
        <v>495</v>
      </c>
      <c r="B68" s="168">
        <v>946</v>
      </c>
      <c r="C68" s="168" t="s">
        <v>45</v>
      </c>
      <c r="D68" s="168">
        <v>13</v>
      </c>
      <c r="E68" s="168" t="s">
        <v>498</v>
      </c>
      <c r="F68" s="168"/>
      <c r="G68" s="169">
        <v>100</v>
      </c>
      <c r="H68" s="169">
        <f>H69</f>
        <v>100</v>
      </c>
      <c r="I68" s="169">
        <f t="shared" si="0"/>
        <v>100</v>
      </c>
      <c r="K68" s="259"/>
    </row>
    <row r="69" spans="1:11">
      <c r="A69" s="167" t="s">
        <v>496</v>
      </c>
      <c r="B69" s="168">
        <v>946</v>
      </c>
      <c r="C69" s="168" t="s">
        <v>45</v>
      </c>
      <c r="D69" s="168">
        <v>13</v>
      </c>
      <c r="E69" s="168" t="s">
        <v>498</v>
      </c>
      <c r="F69" s="168">
        <v>800</v>
      </c>
      <c r="G69" s="169">
        <v>100</v>
      </c>
      <c r="H69" s="169">
        <f>H70</f>
        <v>100</v>
      </c>
      <c r="I69" s="169">
        <f t="shared" si="0"/>
        <v>100</v>
      </c>
      <c r="K69" s="259"/>
    </row>
    <row r="70" spans="1:11">
      <c r="A70" s="167" t="s">
        <v>497</v>
      </c>
      <c r="B70" s="168">
        <v>946</v>
      </c>
      <c r="C70" s="168" t="s">
        <v>45</v>
      </c>
      <c r="D70" s="168">
        <v>13</v>
      </c>
      <c r="E70" s="168" t="s">
        <v>498</v>
      </c>
      <c r="F70" s="168">
        <v>850</v>
      </c>
      <c r="G70" s="169">
        <v>100</v>
      </c>
      <c r="H70" s="169">
        <v>100</v>
      </c>
      <c r="I70" s="169">
        <f t="shared" si="0"/>
        <v>100</v>
      </c>
      <c r="K70" s="259"/>
    </row>
    <row r="71" spans="1:11" ht="56.25">
      <c r="A71" s="167" t="s">
        <v>190</v>
      </c>
      <c r="B71" s="168">
        <v>946</v>
      </c>
      <c r="C71" s="168" t="s">
        <v>45</v>
      </c>
      <c r="D71" s="168">
        <v>13</v>
      </c>
      <c r="E71" s="168" t="s">
        <v>322</v>
      </c>
      <c r="F71" s="168"/>
      <c r="G71" s="169">
        <f>G72+G74</f>
        <v>436.3</v>
      </c>
      <c r="H71" s="176">
        <f>H72+H74</f>
        <v>436.3</v>
      </c>
      <c r="I71" s="169">
        <f t="shared" si="0"/>
        <v>99.999999999999986</v>
      </c>
    </row>
    <row r="72" spans="1:11" ht="67.5">
      <c r="A72" s="167" t="s">
        <v>191</v>
      </c>
      <c r="B72" s="168">
        <v>946</v>
      </c>
      <c r="C72" s="168" t="s">
        <v>45</v>
      </c>
      <c r="D72" s="168">
        <v>13</v>
      </c>
      <c r="E72" s="168" t="s">
        <v>322</v>
      </c>
      <c r="F72" s="168">
        <v>100</v>
      </c>
      <c r="G72" s="169">
        <f>G73</f>
        <v>436.3</v>
      </c>
      <c r="H72" s="176">
        <f>H73</f>
        <v>436.3</v>
      </c>
      <c r="I72" s="169">
        <f t="shared" si="0"/>
        <v>99.999999999999986</v>
      </c>
    </row>
    <row r="73" spans="1:11" ht="22.5">
      <c r="A73" s="167" t="s">
        <v>138</v>
      </c>
      <c r="B73" s="168">
        <v>946</v>
      </c>
      <c r="C73" s="168" t="s">
        <v>45</v>
      </c>
      <c r="D73" s="168">
        <v>13</v>
      </c>
      <c r="E73" s="168" t="s">
        <v>322</v>
      </c>
      <c r="F73" s="168">
        <v>120</v>
      </c>
      <c r="G73" s="169">
        <v>436.3</v>
      </c>
      <c r="H73" s="169">
        <v>436.3</v>
      </c>
      <c r="I73" s="169">
        <f t="shared" si="0"/>
        <v>99.999999999999986</v>
      </c>
    </row>
    <row r="74" spans="1:11" ht="22.5">
      <c r="A74" s="167" t="s">
        <v>131</v>
      </c>
      <c r="B74" s="168">
        <v>946</v>
      </c>
      <c r="C74" s="168" t="s">
        <v>45</v>
      </c>
      <c r="D74" s="168">
        <v>13</v>
      </c>
      <c r="E74" s="168" t="s">
        <v>322</v>
      </c>
      <c r="F74" s="168">
        <v>200</v>
      </c>
      <c r="G74" s="169">
        <f t="shared" ref="G74:G75" si="12">G75</f>
        <v>0</v>
      </c>
      <c r="H74" s="176">
        <f t="shared" ref="H74:H75" si="13">H75</f>
        <v>0</v>
      </c>
      <c r="I74" s="169"/>
    </row>
    <row r="75" spans="1:11" ht="22.5">
      <c r="A75" s="167" t="s">
        <v>181</v>
      </c>
      <c r="B75" s="168">
        <v>946</v>
      </c>
      <c r="C75" s="168" t="s">
        <v>45</v>
      </c>
      <c r="D75" s="168">
        <v>13</v>
      </c>
      <c r="E75" s="168" t="s">
        <v>322</v>
      </c>
      <c r="F75" s="168">
        <v>240</v>
      </c>
      <c r="G75" s="169">
        <f t="shared" si="12"/>
        <v>0</v>
      </c>
      <c r="H75" s="176">
        <f t="shared" si="13"/>
        <v>0</v>
      </c>
      <c r="I75" s="169"/>
    </row>
    <row r="76" spans="1:11" ht="22.5">
      <c r="A76" s="167" t="s">
        <v>183</v>
      </c>
      <c r="B76" s="168">
        <v>946</v>
      </c>
      <c r="C76" s="168" t="s">
        <v>45</v>
      </c>
      <c r="D76" s="168">
        <v>13</v>
      </c>
      <c r="E76" s="168" t="s">
        <v>322</v>
      </c>
      <c r="F76" s="168">
        <v>244</v>
      </c>
      <c r="G76" s="169"/>
      <c r="H76" s="176"/>
      <c r="I76" s="169"/>
    </row>
    <row r="77" spans="1:11" ht="22.5">
      <c r="A77" s="167" t="s">
        <v>186</v>
      </c>
      <c r="B77" s="168">
        <v>946</v>
      </c>
      <c r="C77" s="168" t="s">
        <v>45</v>
      </c>
      <c r="D77" s="168">
        <v>13</v>
      </c>
      <c r="E77" s="168"/>
      <c r="F77" s="168"/>
      <c r="G77" s="169">
        <f t="shared" ref="G77:G79" si="14">G78</f>
        <v>1</v>
      </c>
      <c r="H77" s="176">
        <f t="shared" ref="H77:H79" si="15">H78</f>
        <v>1</v>
      </c>
      <c r="I77" s="169">
        <f t="shared" ref="I77:I132" si="16">H77/G77%</f>
        <v>100</v>
      </c>
    </row>
    <row r="78" spans="1:11" ht="33.75">
      <c r="A78" s="167" t="s">
        <v>187</v>
      </c>
      <c r="B78" s="168">
        <v>946</v>
      </c>
      <c r="C78" s="168" t="s">
        <v>45</v>
      </c>
      <c r="D78" s="168">
        <v>13</v>
      </c>
      <c r="E78" s="168" t="s">
        <v>324</v>
      </c>
      <c r="F78" s="168">
        <v>200</v>
      </c>
      <c r="G78" s="169">
        <f t="shared" si="14"/>
        <v>1</v>
      </c>
      <c r="H78" s="176">
        <f t="shared" si="15"/>
        <v>1</v>
      </c>
      <c r="I78" s="169">
        <f t="shared" si="16"/>
        <v>100</v>
      </c>
    </row>
    <row r="79" spans="1:11" ht="22.5">
      <c r="A79" s="167" t="s">
        <v>188</v>
      </c>
      <c r="B79" s="168">
        <v>946</v>
      </c>
      <c r="C79" s="168" t="s">
        <v>45</v>
      </c>
      <c r="D79" s="168">
        <v>13</v>
      </c>
      <c r="E79" s="168" t="s">
        <v>324</v>
      </c>
      <c r="F79" s="168">
        <v>240</v>
      </c>
      <c r="G79" s="169">
        <f t="shared" si="14"/>
        <v>1</v>
      </c>
      <c r="H79" s="176">
        <f t="shared" si="15"/>
        <v>1</v>
      </c>
      <c r="I79" s="169">
        <f t="shared" si="16"/>
        <v>100</v>
      </c>
    </row>
    <row r="80" spans="1:11" ht="22.5">
      <c r="A80" s="167" t="s">
        <v>189</v>
      </c>
      <c r="B80" s="168">
        <v>946</v>
      </c>
      <c r="C80" s="168" t="s">
        <v>45</v>
      </c>
      <c r="D80" s="168">
        <v>13</v>
      </c>
      <c r="E80" s="168" t="s">
        <v>324</v>
      </c>
      <c r="F80" s="168">
        <v>244</v>
      </c>
      <c r="G80" s="169">
        <v>1</v>
      </c>
      <c r="H80" s="176">
        <v>1</v>
      </c>
      <c r="I80" s="169">
        <f t="shared" si="16"/>
        <v>100</v>
      </c>
    </row>
    <row r="81" spans="1:9" ht="22.5">
      <c r="A81" s="167" t="s">
        <v>76</v>
      </c>
      <c r="B81" s="168">
        <v>946</v>
      </c>
      <c r="C81" s="168" t="s">
        <v>45</v>
      </c>
      <c r="D81" s="168">
        <v>13</v>
      </c>
      <c r="E81" s="225"/>
      <c r="F81" s="225"/>
      <c r="G81" s="169">
        <f t="shared" ref="G81:G82" si="17">G82</f>
        <v>3752.6</v>
      </c>
      <c r="H81" s="169">
        <f t="shared" ref="H81:H82" si="18">H82</f>
        <v>3668.91</v>
      </c>
      <c r="I81" s="169">
        <f t="shared" si="16"/>
        <v>97.769812929702084</v>
      </c>
    </row>
    <row r="82" spans="1:9" ht="67.5">
      <c r="A82" s="167" t="s">
        <v>191</v>
      </c>
      <c r="B82" s="168">
        <v>946</v>
      </c>
      <c r="C82" s="168" t="s">
        <v>45</v>
      </c>
      <c r="D82" s="168">
        <v>13</v>
      </c>
      <c r="E82" s="168" t="s">
        <v>378</v>
      </c>
      <c r="F82" s="168">
        <v>100</v>
      </c>
      <c r="G82" s="169">
        <f t="shared" si="17"/>
        <v>3752.6</v>
      </c>
      <c r="H82" s="169">
        <f t="shared" si="18"/>
        <v>3668.91</v>
      </c>
      <c r="I82" s="169">
        <f t="shared" si="16"/>
        <v>97.769812929702084</v>
      </c>
    </row>
    <row r="83" spans="1:9" ht="22.5">
      <c r="A83" s="167" t="s">
        <v>306</v>
      </c>
      <c r="B83" s="168">
        <v>946</v>
      </c>
      <c r="C83" s="168" t="s">
        <v>45</v>
      </c>
      <c r="D83" s="168">
        <v>13</v>
      </c>
      <c r="E83" s="168" t="s">
        <v>378</v>
      </c>
      <c r="F83" s="168">
        <v>110</v>
      </c>
      <c r="G83" s="169">
        <v>3752.6</v>
      </c>
      <c r="H83" s="169">
        <v>3668.91</v>
      </c>
      <c r="I83" s="169">
        <f t="shared" si="16"/>
        <v>97.769812929702084</v>
      </c>
    </row>
    <row r="84" spans="1:9" ht="21">
      <c r="A84" s="224" t="s">
        <v>194</v>
      </c>
      <c r="B84" s="225">
        <v>946</v>
      </c>
      <c r="C84" s="225" t="s">
        <v>47</v>
      </c>
      <c r="D84" s="225"/>
      <c r="E84" s="225"/>
      <c r="F84" s="225"/>
      <c r="G84" s="175">
        <f t="shared" ref="G84:H84" si="19">G85</f>
        <v>1441.9</v>
      </c>
      <c r="H84" s="175">
        <f t="shared" si="19"/>
        <v>1439</v>
      </c>
      <c r="I84" s="175">
        <f t="shared" si="16"/>
        <v>99.798876482419033</v>
      </c>
    </row>
    <row r="85" spans="1:9" ht="45">
      <c r="A85" s="167" t="s">
        <v>196</v>
      </c>
      <c r="B85" s="168">
        <v>946</v>
      </c>
      <c r="C85" s="168" t="s">
        <v>47</v>
      </c>
      <c r="D85" s="168" t="s">
        <v>197</v>
      </c>
      <c r="E85" s="168"/>
      <c r="F85" s="168"/>
      <c r="G85" s="169">
        <f t="shared" ref="G85:H87" si="20">G86</f>
        <v>1441.9</v>
      </c>
      <c r="H85" s="176">
        <f t="shared" si="20"/>
        <v>1439</v>
      </c>
      <c r="I85" s="169">
        <f t="shared" si="16"/>
        <v>99.798876482419033</v>
      </c>
    </row>
    <row r="86" spans="1:9" ht="45">
      <c r="A86" s="167" t="s">
        <v>198</v>
      </c>
      <c r="B86" s="168">
        <v>946</v>
      </c>
      <c r="C86" s="168" t="s">
        <v>47</v>
      </c>
      <c r="D86" s="168" t="s">
        <v>197</v>
      </c>
      <c r="E86" s="168" t="s">
        <v>379</v>
      </c>
      <c r="F86" s="168"/>
      <c r="G86" s="169">
        <f t="shared" si="20"/>
        <v>1441.9</v>
      </c>
      <c r="H86" s="169">
        <f t="shared" si="20"/>
        <v>1439</v>
      </c>
      <c r="I86" s="169">
        <f t="shared" si="16"/>
        <v>99.798876482419033</v>
      </c>
    </row>
    <row r="87" spans="1:9" ht="67.5">
      <c r="A87" s="167" t="s">
        <v>191</v>
      </c>
      <c r="B87" s="168">
        <v>946</v>
      </c>
      <c r="C87" s="168" t="s">
        <v>47</v>
      </c>
      <c r="D87" s="168" t="s">
        <v>197</v>
      </c>
      <c r="E87" s="168" t="s">
        <v>379</v>
      </c>
      <c r="F87" s="168">
        <v>100</v>
      </c>
      <c r="G87" s="169">
        <f t="shared" si="20"/>
        <v>1441.9</v>
      </c>
      <c r="H87" s="169">
        <f t="shared" si="20"/>
        <v>1439</v>
      </c>
      <c r="I87" s="169">
        <f t="shared" si="16"/>
        <v>99.798876482419033</v>
      </c>
    </row>
    <row r="88" spans="1:9" ht="22.5">
      <c r="A88" s="167" t="s">
        <v>138</v>
      </c>
      <c r="B88" s="168">
        <v>946</v>
      </c>
      <c r="C88" s="168" t="s">
        <v>47</v>
      </c>
      <c r="D88" s="168" t="s">
        <v>197</v>
      </c>
      <c r="E88" s="168" t="s">
        <v>379</v>
      </c>
      <c r="F88" s="168">
        <v>110</v>
      </c>
      <c r="G88" s="169">
        <v>1441.9</v>
      </c>
      <c r="H88" s="176">
        <v>1439</v>
      </c>
      <c r="I88" s="169">
        <f t="shared" si="16"/>
        <v>99.798876482419033</v>
      </c>
    </row>
    <row r="89" spans="1:9">
      <c r="A89" s="228" t="s">
        <v>418</v>
      </c>
      <c r="B89" s="225">
        <v>946</v>
      </c>
      <c r="C89" s="225" t="s">
        <v>47</v>
      </c>
      <c r="D89" s="225">
        <v>10</v>
      </c>
      <c r="E89" s="225"/>
      <c r="F89" s="225"/>
      <c r="G89" s="175">
        <f t="shared" ref="G89:H89" si="21">G90</f>
        <v>131.6</v>
      </c>
      <c r="H89" s="175">
        <f t="shared" si="21"/>
        <v>121.64</v>
      </c>
      <c r="I89" s="260">
        <f t="shared" si="16"/>
        <v>92.43161094224925</v>
      </c>
    </row>
    <row r="90" spans="1:9" ht="42">
      <c r="A90" s="224" t="s">
        <v>409</v>
      </c>
      <c r="B90" s="225">
        <v>946</v>
      </c>
      <c r="C90" s="225" t="s">
        <v>47</v>
      </c>
      <c r="D90" s="225">
        <v>10</v>
      </c>
      <c r="E90" s="222"/>
      <c r="F90" s="222"/>
      <c r="G90" s="261">
        <f>G91+G94+G97</f>
        <v>131.6</v>
      </c>
      <c r="H90" s="261">
        <f>H91+H94+H97</f>
        <v>121.64</v>
      </c>
      <c r="I90" s="177">
        <f t="shared" si="16"/>
        <v>92.43161094224925</v>
      </c>
    </row>
    <row r="91" spans="1:9" ht="31.5">
      <c r="A91" s="224" t="s">
        <v>234</v>
      </c>
      <c r="B91" s="225">
        <v>946</v>
      </c>
      <c r="C91" s="225" t="s">
        <v>47</v>
      </c>
      <c r="D91" s="225">
        <v>10</v>
      </c>
      <c r="E91" s="225" t="s">
        <v>345</v>
      </c>
      <c r="F91" s="225"/>
      <c r="G91" s="175">
        <f>G92</f>
        <v>50.7</v>
      </c>
      <c r="H91" s="175">
        <f>H92</f>
        <v>50.71</v>
      </c>
      <c r="I91" s="175">
        <f t="shared" si="16"/>
        <v>100.01972386587771</v>
      </c>
    </row>
    <row r="92" spans="1:9" ht="22.5">
      <c r="A92" s="167" t="s">
        <v>131</v>
      </c>
      <c r="B92" s="168">
        <v>946</v>
      </c>
      <c r="C92" s="168" t="s">
        <v>47</v>
      </c>
      <c r="D92" s="168">
        <v>10</v>
      </c>
      <c r="E92" s="168" t="s">
        <v>345</v>
      </c>
      <c r="F92" s="168">
        <v>200</v>
      </c>
      <c r="G92" s="169">
        <f>G93</f>
        <v>50.7</v>
      </c>
      <c r="H92" s="169">
        <f t="shared" ref="H92" si="22">H93</f>
        <v>50.71</v>
      </c>
      <c r="I92" s="169">
        <f t="shared" si="16"/>
        <v>100.01972386587771</v>
      </c>
    </row>
    <row r="93" spans="1:9" ht="22.5">
      <c r="A93" s="167" t="s">
        <v>181</v>
      </c>
      <c r="B93" s="168">
        <v>946</v>
      </c>
      <c r="C93" s="168" t="s">
        <v>47</v>
      </c>
      <c r="D93" s="168">
        <v>10</v>
      </c>
      <c r="E93" s="168" t="s">
        <v>345</v>
      </c>
      <c r="F93" s="168">
        <v>240</v>
      </c>
      <c r="G93" s="169">
        <v>50.7</v>
      </c>
      <c r="H93" s="176">
        <v>50.71</v>
      </c>
      <c r="I93" s="169">
        <f t="shared" si="16"/>
        <v>100.01972386587771</v>
      </c>
    </row>
    <row r="94" spans="1:9" ht="21">
      <c r="A94" s="224" t="s">
        <v>340</v>
      </c>
      <c r="B94" s="225">
        <v>946</v>
      </c>
      <c r="C94" s="225" t="s">
        <v>47</v>
      </c>
      <c r="D94" s="225">
        <v>10</v>
      </c>
      <c r="E94" s="225" t="s">
        <v>346</v>
      </c>
      <c r="F94" s="225"/>
      <c r="G94" s="175">
        <f>G95</f>
        <v>42.5</v>
      </c>
      <c r="H94" s="175">
        <f>H95</f>
        <v>42.52</v>
      </c>
      <c r="I94" s="175">
        <f t="shared" si="16"/>
        <v>100.04705882352943</v>
      </c>
    </row>
    <row r="95" spans="1:9" ht="22.5">
      <c r="A95" s="167" t="s">
        <v>131</v>
      </c>
      <c r="B95" s="168">
        <v>946</v>
      </c>
      <c r="C95" s="168" t="s">
        <v>47</v>
      </c>
      <c r="D95" s="168">
        <v>10</v>
      </c>
      <c r="E95" s="168" t="s">
        <v>346</v>
      </c>
      <c r="F95" s="168">
        <v>200</v>
      </c>
      <c r="G95" s="169">
        <f>G96</f>
        <v>42.5</v>
      </c>
      <c r="H95" s="169">
        <f>H96</f>
        <v>42.52</v>
      </c>
      <c r="I95" s="169">
        <f t="shared" si="16"/>
        <v>100.04705882352943</v>
      </c>
    </row>
    <row r="96" spans="1:9" ht="22.5">
      <c r="A96" s="167" t="s">
        <v>181</v>
      </c>
      <c r="B96" s="168">
        <v>946</v>
      </c>
      <c r="C96" s="168" t="s">
        <v>47</v>
      </c>
      <c r="D96" s="168">
        <v>10</v>
      </c>
      <c r="E96" s="168" t="s">
        <v>346</v>
      </c>
      <c r="F96" s="168">
        <v>240</v>
      </c>
      <c r="G96" s="169">
        <v>42.5</v>
      </c>
      <c r="H96" s="176">
        <v>42.52</v>
      </c>
      <c r="I96" s="169">
        <f t="shared" si="16"/>
        <v>100.04705882352943</v>
      </c>
    </row>
    <row r="97" spans="1:9" ht="21">
      <c r="A97" s="224" t="s">
        <v>341</v>
      </c>
      <c r="B97" s="225">
        <v>946</v>
      </c>
      <c r="C97" s="225" t="s">
        <v>47</v>
      </c>
      <c r="D97" s="225">
        <v>10</v>
      </c>
      <c r="E97" s="225" t="s">
        <v>347</v>
      </c>
      <c r="F97" s="225"/>
      <c r="G97" s="175">
        <f t="shared" ref="G97:H98" si="23">G98</f>
        <v>38.4</v>
      </c>
      <c r="H97" s="175">
        <f t="shared" si="23"/>
        <v>28.41</v>
      </c>
      <c r="I97" s="175">
        <f t="shared" si="16"/>
        <v>73.984375</v>
      </c>
    </row>
    <row r="98" spans="1:9" ht="22.5">
      <c r="A98" s="167" t="s">
        <v>131</v>
      </c>
      <c r="B98" s="168">
        <v>946</v>
      </c>
      <c r="C98" s="168" t="s">
        <v>47</v>
      </c>
      <c r="D98" s="168">
        <v>10</v>
      </c>
      <c r="E98" s="168" t="s">
        <v>347</v>
      </c>
      <c r="F98" s="168">
        <v>200</v>
      </c>
      <c r="G98" s="169">
        <f t="shared" si="23"/>
        <v>38.4</v>
      </c>
      <c r="H98" s="176">
        <f t="shared" ref="H98" si="24">H99</f>
        <v>28.41</v>
      </c>
      <c r="I98" s="169">
        <f t="shared" si="16"/>
        <v>73.984375</v>
      </c>
    </row>
    <row r="99" spans="1:9" ht="22.5">
      <c r="A99" s="167" t="s">
        <v>181</v>
      </c>
      <c r="B99" s="168">
        <v>946</v>
      </c>
      <c r="C99" s="168" t="s">
        <v>47</v>
      </c>
      <c r="D99" s="168">
        <v>10</v>
      </c>
      <c r="E99" s="168" t="s">
        <v>347</v>
      </c>
      <c r="F99" s="168">
        <v>240</v>
      </c>
      <c r="G99" s="169">
        <v>38.4</v>
      </c>
      <c r="H99" s="176">
        <v>28.41</v>
      </c>
      <c r="I99" s="169">
        <f t="shared" si="16"/>
        <v>73.984375</v>
      </c>
    </row>
    <row r="100" spans="1:9">
      <c r="A100" s="224" t="s">
        <v>199</v>
      </c>
      <c r="B100" s="225">
        <v>946</v>
      </c>
      <c r="C100" s="225" t="s">
        <v>73</v>
      </c>
      <c r="D100" s="225" t="s">
        <v>42</v>
      </c>
      <c r="E100" s="225" t="s">
        <v>43</v>
      </c>
      <c r="F100" s="225" t="s">
        <v>44</v>
      </c>
      <c r="G100" s="175">
        <f>G101+G136+G154</f>
        <v>25798.760000000002</v>
      </c>
      <c r="H100" s="175">
        <f>H101+H136+H154</f>
        <v>25070.86</v>
      </c>
      <c r="I100" s="175">
        <f t="shared" si="16"/>
        <v>97.178546565803927</v>
      </c>
    </row>
    <row r="101" spans="1:9">
      <c r="A101" s="224" t="s">
        <v>70</v>
      </c>
      <c r="B101" s="225">
        <v>946</v>
      </c>
      <c r="C101" s="225" t="s">
        <v>73</v>
      </c>
      <c r="D101" s="225" t="s">
        <v>62</v>
      </c>
      <c r="E101" s="225" t="s">
        <v>43</v>
      </c>
      <c r="F101" s="225" t="s">
        <v>44</v>
      </c>
      <c r="G101" s="175">
        <f>G102+G108+G112+G105</f>
        <v>3030.1000000000004</v>
      </c>
      <c r="H101" s="175">
        <f>H102+H108+H112+H105</f>
        <v>2951.04</v>
      </c>
      <c r="I101" s="175">
        <f t="shared" si="16"/>
        <v>97.390845186627502</v>
      </c>
    </row>
    <row r="102" spans="1:9" ht="22.5">
      <c r="A102" s="167" t="s">
        <v>317</v>
      </c>
      <c r="B102" s="168">
        <v>946</v>
      </c>
      <c r="C102" s="168" t="s">
        <v>73</v>
      </c>
      <c r="D102" s="168" t="s">
        <v>62</v>
      </c>
      <c r="E102" s="168" t="s">
        <v>380</v>
      </c>
      <c r="F102" s="168" t="s">
        <v>44</v>
      </c>
      <c r="G102" s="169">
        <f t="shared" ref="G102:H102" si="25">G103</f>
        <v>1988.9</v>
      </c>
      <c r="H102" s="169">
        <f t="shared" si="25"/>
        <v>1924.81</v>
      </c>
      <c r="I102" s="169">
        <f t="shared" si="16"/>
        <v>96.777615767509673</v>
      </c>
    </row>
    <row r="103" spans="1:9" ht="67.5">
      <c r="A103" s="167" t="s">
        <v>98</v>
      </c>
      <c r="B103" s="168">
        <v>946</v>
      </c>
      <c r="C103" s="168" t="s">
        <v>73</v>
      </c>
      <c r="D103" s="168" t="s">
        <v>62</v>
      </c>
      <c r="E103" s="168" t="s">
        <v>381</v>
      </c>
      <c r="F103" s="168" t="s">
        <v>137</v>
      </c>
      <c r="G103" s="169">
        <f>G104</f>
        <v>1988.9</v>
      </c>
      <c r="H103" s="169">
        <f>H104</f>
        <v>1924.81</v>
      </c>
      <c r="I103" s="169">
        <f t="shared" si="16"/>
        <v>96.777615767509673</v>
      </c>
    </row>
    <row r="104" spans="1:9" ht="22.5">
      <c r="A104" s="167" t="s">
        <v>138</v>
      </c>
      <c r="B104" s="168">
        <v>946</v>
      </c>
      <c r="C104" s="168" t="s">
        <v>73</v>
      </c>
      <c r="D104" s="168" t="s">
        <v>62</v>
      </c>
      <c r="E104" s="168" t="s">
        <v>381</v>
      </c>
      <c r="F104" s="168" t="s">
        <v>139</v>
      </c>
      <c r="G104" s="169">
        <v>1988.9</v>
      </c>
      <c r="H104" s="176">
        <v>1924.81</v>
      </c>
      <c r="I104" s="169">
        <f t="shared" si="16"/>
        <v>96.777615767509673</v>
      </c>
    </row>
    <row r="105" spans="1:9" ht="22.5">
      <c r="A105" s="167" t="s">
        <v>577</v>
      </c>
      <c r="B105" s="168">
        <v>946</v>
      </c>
      <c r="C105" s="168" t="s">
        <v>73</v>
      </c>
      <c r="D105" s="168" t="s">
        <v>62</v>
      </c>
      <c r="E105" s="168" t="s">
        <v>382</v>
      </c>
      <c r="F105" s="168"/>
      <c r="G105" s="169">
        <v>111</v>
      </c>
      <c r="H105" s="169">
        <v>111</v>
      </c>
      <c r="I105" s="169">
        <f t="shared" si="16"/>
        <v>99.999999999999986</v>
      </c>
    </row>
    <row r="106" spans="1:9" ht="22.5">
      <c r="A106" s="167" t="s">
        <v>439</v>
      </c>
      <c r="B106" s="168">
        <v>946</v>
      </c>
      <c r="C106" s="168" t="s">
        <v>73</v>
      </c>
      <c r="D106" s="168" t="s">
        <v>62</v>
      </c>
      <c r="E106" s="168" t="s">
        <v>382</v>
      </c>
      <c r="F106" s="168">
        <v>200</v>
      </c>
      <c r="G106" s="169">
        <v>111</v>
      </c>
      <c r="H106" s="176">
        <f>H107</f>
        <v>111</v>
      </c>
      <c r="I106" s="169">
        <f t="shared" si="16"/>
        <v>99.999999999999986</v>
      </c>
    </row>
    <row r="107" spans="1:9" ht="22.5">
      <c r="A107" s="167" t="s">
        <v>440</v>
      </c>
      <c r="B107" s="168">
        <v>946</v>
      </c>
      <c r="C107" s="168" t="s">
        <v>73</v>
      </c>
      <c r="D107" s="168" t="s">
        <v>62</v>
      </c>
      <c r="E107" s="168" t="s">
        <v>382</v>
      </c>
      <c r="F107" s="168">
        <v>240</v>
      </c>
      <c r="G107" s="169">
        <v>111</v>
      </c>
      <c r="H107" s="169">
        <v>111</v>
      </c>
      <c r="I107" s="169">
        <f t="shared" si="16"/>
        <v>99.999999999999986</v>
      </c>
    </row>
    <row r="108" spans="1:9" ht="22.5">
      <c r="A108" s="167" t="s">
        <v>200</v>
      </c>
      <c r="B108" s="168">
        <v>946</v>
      </c>
      <c r="C108" s="168" t="s">
        <v>73</v>
      </c>
      <c r="D108" s="168" t="s">
        <v>62</v>
      </c>
      <c r="E108" s="168" t="s">
        <v>383</v>
      </c>
      <c r="F108" s="168"/>
      <c r="G108" s="169">
        <f t="shared" ref="G108:H110" si="26">G109</f>
        <v>196.3</v>
      </c>
      <c r="H108" s="169">
        <f t="shared" si="26"/>
        <v>196.3</v>
      </c>
      <c r="I108" s="169">
        <f t="shared" si="16"/>
        <v>100</v>
      </c>
    </row>
    <row r="109" spans="1:9" ht="22.5">
      <c r="A109" s="167" t="s">
        <v>201</v>
      </c>
      <c r="B109" s="168">
        <v>946</v>
      </c>
      <c r="C109" s="168" t="s">
        <v>73</v>
      </c>
      <c r="D109" s="168" t="s">
        <v>62</v>
      </c>
      <c r="E109" s="168" t="s">
        <v>383</v>
      </c>
      <c r="F109" s="168"/>
      <c r="G109" s="169">
        <f t="shared" si="26"/>
        <v>196.3</v>
      </c>
      <c r="H109" s="169">
        <f t="shared" si="26"/>
        <v>196.3</v>
      </c>
      <c r="I109" s="169">
        <f t="shared" si="16"/>
        <v>100</v>
      </c>
    </row>
    <row r="110" spans="1:9" ht="22.5">
      <c r="A110" s="167" t="s">
        <v>439</v>
      </c>
      <c r="B110" s="168">
        <v>946</v>
      </c>
      <c r="C110" s="168" t="s">
        <v>73</v>
      </c>
      <c r="D110" s="168" t="s">
        <v>62</v>
      </c>
      <c r="E110" s="168" t="s">
        <v>383</v>
      </c>
      <c r="F110" s="168">
        <v>200</v>
      </c>
      <c r="G110" s="169">
        <f t="shared" si="26"/>
        <v>196.3</v>
      </c>
      <c r="H110" s="169">
        <f t="shared" si="26"/>
        <v>196.3</v>
      </c>
      <c r="I110" s="169">
        <f t="shared" si="16"/>
        <v>100</v>
      </c>
    </row>
    <row r="111" spans="1:9" ht="22.5">
      <c r="A111" s="167" t="s">
        <v>440</v>
      </c>
      <c r="B111" s="168">
        <v>946</v>
      </c>
      <c r="C111" s="168" t="s">
        <v>73</v>
      </c>
      <c r="D111" s="168" t="s">
        <v>62</v>
      </c>
      <c r="E111" s="168" t="s">
        <v>383</v>
      </c>
      <c r="F111" s="168">
        <v>240</v>
      </c>
      <c r="G111" s="169">
        <v>196.3</v>
      </c>
      <c r="H111" s="176">
        <v>196.3</v>
      </c>
      <c r="I111" s="169">
        <f t="shared" si="16"/>
        <v>100</v>
      </c>
    </row>
    <row r="112" spans="1:9" ht="42">
      <c r="A112" s="224" t="s">
        <v>410</v>
      </c>
      <c r="B112" s="225">
        <v>946</v>
      </c>
      <c r="C112" s="225" t="s">
        <v>73</v>
      </c>
      <c r="D112" s="226" t="s">
        <v>62</v>
      </c>
      <c r="E112" s="225" t="s">
        <v>403</v>
      </c>
      <c r="F112" s="225" t="s">
        <v>44</v>
      </c>
      <c r="G112" s="175">
        <f>G113+G117++G121+G128+G132+G125</f>
        <v>733.9</v>
      </c>
      <c r="H112" s="175">
        <f>H113+H117++H121+H128+H132+H125</f>
        <v>718.93000000000006</v>
      </c>
      <c r="I112" s="262">
        <f t="shared" si="16"/>
        <v>97.960212563019496</v>
      </c>
    </row>
    <row r="113" spans="1:9" ht="45">
      <c r="A113" s="167" t="s">
        <v>411</v>
      </c>
      <c r="B113" s="168">
        <v>946</v>
      </c>
      <c r="C113" s="168" t="s">
        <v>73</v>
      </c>
      <c r="D113" s="168" t="s">
        <v>62</v>
      </c>
      <c r="E113" s="168" t="s">
        <v>348</v>
      </c>
      <c r="F113" s="168"/>
      <c r="G113" s="169">
        <f>G114</f>
        <v>186.4</v>
      </c>
      <c r="H113" s="176">
        <f t="shared" ref="H113:H115" si="27">H114</f>
        <v>186.41</v>
      </c>
      <c r="I113" s="169">
        <f t="shared" si="16"/>
        <v>100.00536480686695</v>
      </c>
    </row>
    <row r="114" spans="1:9" ht="22.5">
      <c r="A114" s="167" t="s">
        <v>439</v>
      </c>
      <c r="B114" s="168">
        <v>946</v>
      </c>
      <c r="C114" s="168" t="s">
        <v>73</v>
      </c>
      <c r="D114" s="168" t="s">
        <v>62</v>
      </c>
      <c r="E114" s="168" t="s">
        <v>348</v>
      </c>
      <c r="F114" s="168">
        <v>200</v>
      </c>
      <c r="G114" s="169">
        <f>G115</f>
        <v>186.4</v>
      </c>
      <c r="H114" s="176">
        <f t="shared" si="27"/>
        <v>186.41</v>
      </c>
      <c r="I114" s="169">
        <f t="shared" si="16"/>
        <v>100.00536480686695</v>
      </c>
    </row>
    <row r="115" spans="1:9" ht="22.5">
      <c r="A115" s="167" t="s">
        <v>440</v>
      </c>
      <c r="B115" s="168">
        <v>946</v>
      </c>
      <c r="C115" s="168" t="s">
        <v>73</v>
      </c>
      <c r="D115" s="168" t="s">
        <v>62</v>
      </c>
      <c r="E115" s="168" t="s">
        <v>348</v>
      </c>
      <c r="F115" s="168">
        <v>240</v>
      </c>
      <c r="G115" s="169">
        <f>G116</f>
        <v>186.4</v>
      </c>
      <c r="H115" s="176">
        <f t="shared" si="27"/>
        <v>186.41</v>
      </c>
      <c r="I115" s="169">
        <f t="shared" si="16"/>
        <v>100.00536480686695</v>
      </c>
    </row>
    <row r="116" spans="1:9" ht="22.5">
      <c r="A116" s="167" t="s">
        <v>441</v>
      </c>
      <c r="B116" s="168">
        <v>946</v>
      </c>
      <c r="C116" s="168" t="s">
        <v>73</v>
      </c>
      <c r="D116" s="168" t="s">
        <v>62</v>
      </c>
      <c r="E116" s="168" t="s">
        <v>348</v>
      </c>
      <c r="F116" s="168">
        <v>244</v>
      </c>
      <c r="G116" s="169">
        <v>186.4</v>
      </c>
      <c r="H116" s="176">
        <v>186.41</v>
      </c>
      <c r="I116" s="169">
        <f t="shared" si="16"/>
        <v>100.00536480686695</v>
      </c>
    </row>
    <row r="117" spans="1:9" ht="33.75">
      <c r="A117" s="231" t="s">
        <v>414</v>
      </c>
      <c r="B117" s="168">
        <v>946</v>
      </c>
      <c r="C117" s="168" t="s">
        <v>73</v>
      </c>
      <c r="D117" s="168" t="s">
        <v>62</v>
      </c>
      <c r="E117" s="168" t="s">
        <v>349</v>
      </c>
      <c r="F117" s="168"/>
      <c r="G117" s="169">
        <f>G118</f>
        <v>117.4</v>
      </c>
      <c r="H117" s="169">
        <f>H118</f>
        <v>102.41</v>
      </c>
      <c r="I117" s="169">
        <f t="shared" si="16"/>
        <v>87.231686541737631</v>
      </c>
    </row>
    <row r="118" spans="1:9" ht="22.5">
      <c r="A118" s="167" t="s">
        <v>439</v>
      </c>
      <c r="B118" s="168">
        <v>946</v>
      </c>
      <c r="C118" s="168" t="s">
        <v>73</v>
      </c>
      <c r="D118" s="168" t="s">
        <v>62</v>
      </c>
      <c r="E118" s="168" t="s">
        <v>349</v>
      </c>
      <c r="F118" s="168">
        <v>200</v>
      </c>
      <c r="G118" s="169">
        <f>G119</f>
        <v>117.4</v>
      </c>
      <c r="H118" s="169">
        <f>H119</f>
        <v>102.41</v>
      </c>
      <c r="I118" s="169">
        <f t="shared" si="16"/>
        <v>87.231686541737631</v>
      </c>
    </row>
    <row r="119" spans="1:9" ht="22.5">
      <c r="A119" s="167" t="s">
        <v>440</v>
      </c>
      <c r="B119" s="168">
        <v>946</v>
      </c>
      <c r="C119" s="168" t="s">
        <v>73</v>
      </c>
      <c r="D119" s="168" t="s">
        <v>62</v>
      </c>
      <c r="E119" s="168" t="s">
        <v>349</v>
      </c>
      <c r="F119" s="168">
        <v>240</v>
      </c>
      <c r="G119" s="169">
        <f>G120</f>
        <v>117.4</v>
      </c>
      <c r="H119" s="169">
        <f t="shared" ref="H119" si="28">H120</f>
        <v>102.41</v>
      </c>
      <c r="I119" s="169">
        <f t="shared" si="16"/>
        <v>87.231686541737631</v>
      </c>
    </row>
    <row r="120" spans="1:9" ht="22.5">
      <c r="A120" s="167" t="s">
        <v>441</v>
      </c>
      <c r="B120" s="168">
        <v>946</v>
      </c>
      <c r="C120" s="168" t="s">
        <v>73</v>
      </c>
      <c r="D120" s="168" t="s">
        <v>62</v>
      </c>
      <c r="E120" s="168" t="s">
        <v>349</v>
      </c>
      <c r="F120" s="168">
        <v>244</v>
      </c>
      <c r="G120" s="169">
        <v>117.4</v>
      </c>
      <c r="H120" s="176">
        <v>102.41</v>
      </c>
      <c r="I120" s="169">
        <f t="shared" si="16"/>
        <v>87.231686541737631</v>
      </c>
    </row>
    <row r="121" spans="1:9" ht="22.5">
      <c r="A121" s="231" t="s">
        <v>415</v>
      </c>
      <c r="B121" s="168">
        <v>946</v>
      </c>
      <c r="C121" s="168" t="s">
        <v>73</v>
      </c>
      <c r="D121" s="168" t="s">
        <v>62</v>
      </c>
      <c r="E121" s="168" t="s">
        <v>350</v>
      </c>
      <c r="F121" s="168"/>
      <c r="G121" s="169">
        <f>G122</f>
        <v>134.1</v>
      </c>
      <c r="H121" s="169">
        <f>H122</f>
        <v>134.11000000000001</v>
      </c>
      <c r="I121" s="169">
        <f t="shared" si="16"/>
        <v>100.0074571215511</v>
      </c>
    </row>
    <row r="122" spans="1:9" ht="22.5">
      <c r="A122" s="167" t="s">
        <v>439</v>
      </c>
      <c r="B122" s="168">
        <v>946</v>
      </c>
      <c r="C122" s="168" t="s">
        <v>73</v>
      </c>
      <c r="D122" s="168" t="s">
        <v>62</v>
      </c>
      <c r="E122" s="168" t="s">
        <v>350</v>
      </c>
      <c r="F122" s="168">
        <v>200</v>
      </c>
      <c r="G122" s="169">
        <f>G123</f>
        <v>134.1</v>
      </c>
      <c r="H122" s="169">
        <f>H123</f>
        <v>134.11000000000001</v>
      </c>
      <c r="I122" s="169">
        <f t="shared" si="16"/>
        <v>100.0074571215511</v>
      </c>
    </row>
    <row r="123" spans="1:9" ht="22.5">
      <c r="A123" s="167" t="s">
        <v>440</v>
      </c>
      <c r="B123" s="168">
        <v>946</v>
      </c>
      <c r="C123" s="168" t="s">
        <v>73</v>
      </c>
      <c r="D123" s="168" t="s">
        <v>62</v>
      </c>
      <c r="E123" s="168" t="s">
        <v>350</v>
      </c>
      <c r="F123" s="168">
        <v>240</v>
      </c>
      <c r="G123" s="169">
        <f>G124</f>
        <v>134.1</v>
      </c>
      <c r="H123" s="176">
        <f t="shared" ref="H123" si="29">H124</f>
        <v>134.11000000000001</v>
      </c>
      <c r="I123" s="169">
        <f t="shared" si="16"/>
        <v>100.0074571215511</v>
      </c>
    </row>
    <row r="124" spans="1:9" ht="22.5">
      <c r="A124" s="167" t="s">
        <v>441</v>
      </c>
      <c r="B124" s="168">
        <v>946</v>
      </c>
      <c r="C124" s="168" t="s">
        <v>73</v>
      </c>
      <c r="D124" s="168" t="s">
        <v>62</v>
      </c>
      <c r="E124" s="168" t="s">
        <v>350</v>
      </c>
      <c r="F124" s="168">
        <v>244</v>
      </c>
      <c r="G124" s="169">
        <v>134.1</v>
      </c>
      <c r="H124" s="176">
        <v>134.11000000000001</v>
      </c>
      <c r="I124" s="169">
        <f t="shared" si="16"/>
        <v>100.0074571215511</v>
      </c>
    </row>
    <row r="125" spans="1:9" ht="22.5">
      <c r="A125" s="167" t="s">
        <v>140</v>
      </c>
      <c r="B125" s="168">
        <v>946</v>
      </c>
      <c r="C125" s="168" t="s">
        <v>73</v>
      </c>
      <c r="D125" s="168" t="s">
        <v>62</v>
      </c>
      <c r="E125" s="168" t="s">
        <v>350</v>
      </c>
      <c r="F125" s="168">
        <v>800</v>
      </c>
      <c r="G125" s="169">
        <v>143</v>
      </c>
      <c r="H125" s="169">
        <v>143</v>
      </c>
      <c r="I125" s="169">
        <f t="shared" si="16"/>
        <v>100</v>
      </c>
    </row>
    <row r="126" spans="1:9" ht="45">
      <c r="A126" s="167" t="s">
        <v>533</v>
      </c>
      <c r="B126" s="168">
        <v>946</v>
      </c>
      <c r="C126" s="168" t="s">
        <v>73</v>
      </c>
      <c r="D126" s="168" t="s">
        <v>62</v>
      </c>
      <c r="E126" s="168" t="s">
        <v>350</v>
      </c>
      <c r="F126" s="168">
        <v>810</v>
      </c>
      <c r="G126" s="169">
        <v>143</v>
      </c>
      <c r="H126" s="169">
        <v>143</v>
      </c>
      <c r="I126" s="169">
        <f t="shared" si="16"/>
        <v>100</v>
      </c>
    </row>
    <row r="127" spans="1:9" ht="22.5">
      <c r="A127" s="167" t="s">
        <v>534</v>
      </c>
      <c r="B127" s="168">
        <v>946</v>
      </c>
      <c r="C127" s="168" t="s">
        <v>73</v>
      </c>
      <c r="D127" s="168" t="s">
        <v>62</v>
      </c>
      <c r="E127" s="168" t="s">
        <v>350</v>
      </c>
      <c r="F127" s="168">
        <v>812</v>
      </c>
      <c r="G127" s="169">
        <v>143</v>
      </c>
      <c r="H127" s="176">
        <v>143</v>
      </c>
      <c r="I127" s="169">
        <f t="shared" si="16"/>
        <v>100</v>
      </c>
    </row>
    <row r="128" spans="1:9" ht="22.5">
      <c r="A128" s="231" t="s">
        <v>416</v>
      </c>
      <c r="B128" s="168">
        <v>946</v>
      </c>
      <c r="C128" s="168" t="s">
        <v>73</v>
      </c>
      <c r="D128" s="168" t="s">
        <v>62</v>
      </c>
      <c r="E128" s="168" t="s">
        <v>419</v>
      </c>
      <c r="F128" s="168"/>
      <c r="G128" s="169">
        <f t="shared" ref="G128:H130" si="30">G129</f>
        <v>140</v>
      </c>
      <c r="H128" s="169">
        <f t="shared" si="30"/>
        <v>140</v>
      </c>
      <c r="I128" s="169">
        <f t="shared" si="16"/>
        <v>100</v>
      </c>
    </row>
    <row r="129" spans="1:9" ht="22.5">
      <c r="A129" s="167" t="s">
        <v>439</v>
      </c>
      <c r="B129" s="168">
        <v>946</v>
      </c>
      <c r="C129" s="168" t="s">
        <v>73</v>
      </c>
      <c r="D129" s="168" t="s">
        <v>62</v>
      </c>
      <c r="E129" s="168" t="s">
        <v>419</v>
      </c>
      <c r="F129" s="168">
        <v>200</v>
      </c>
      <c r="G129" s="169">
        <f t="shared" si="30"/>
        <v>140</v>
      </c>
      <c r="H129" s="169">
        <f t="shared" si="30"/>
        <v>140</v>
      </c>
      <c r="I129" s="169">
        <f t="shared" si="16"/>
        <v>100</v>
      </c>
    </row>
    <row r="130" spans="1:9" ht="22.5">
      <c r="A130" s="167" t="s">
        <v>440</v>
      </c>
      <c r="B130" s="168">
        <v>946</v>
      </c>
      <c r="C130" s="168" t="s">
        <v>73</v>
      </c>
      <c r="D130" s="168" t="s">
        <v>62</v>
      </c>
      <c r="E130" s="168" t="s">
        <v>419</v>
      </c>
      <c r="F130" s="168">
        <v>240</v>
      </c>
      <c r="G130" s="169">
        <f t="shared" si="30"/>
        <v>140</v>
      </c>
      <c r="H130" s="169">
        <f t="shared" si="30"/>
        <v>140</v>
      </c>
      <c r="I130" s="169">
        <f t="shared" si="16"/>
        <v>100</v>
      </c>
    </row>
    <row r="131" spans="1:9" ht="22.5">
      <c r="A131" s="167" t="s">
        <v>441</v>
      </c>
      <c r="B131" s="168">
        <v>946</v>
      </c>
      <c r="C131" s="168" t="s">
        <v>73</v>
      </c>
      <c r="D131" s="168" t="s">
        <v>62</v>
      </c>
      <c r="E131" s="168" t="s">
        <v>419</v>
      </c>
      <c r="F131" s="168">
        <v>244</v>
      </c>
      <c r="G131" s="169">
        <v>140</v>
      </c>
      <c r="H131" s="176">
        <v>140</v>
      </c>
      <c r="I131" s="169">
        <f t="shared" si="16"/>
        <v>100</v>
      </c>
    </row>
    <row r="132" spans="1:9" ht="33.75">
      <c r="A132" s="231" t="s">
        <v>417</v>
      </c>
      <c r="B132" s="168">
        <v>946</v>
      </c>
      <c r="C132" s="168" t="s">
        <v>73</v>
      </c>
      <c r="D132" s="168" t="s">
        <v>62</v>
      </c>
      <c r="E132" s="168" t="s">
        <v>420</v>
      </c>
      <c r="F132" s="168"/>
      <c r="G132" s="169">
        <f t="shared" ref="G132:H134" si="31">G133</f>
        <v>13</v>
      </c>
      <c r="H132" s="169">
        <f t="shared" si="31"/>
        <v>13</v>
      </c>
      <c r="I132" s="169">
        <f t="shared" si="16"/>
        <v>100</v>
      </c>
    </row>
    <row r="133" spans="1:9" ht="22.5">
      <c r="A133" s="167" t="s">
        <v>439</v>
      </c>
      <c r="B133" s="168">
        <v>946</v>
      </c>
      <c r="C133" s="168" t="s">
        <v>73</v>
      </c>
      <c r="D133" s="168" t="s">
        <v>62</v>
      </c>
      <c r="E133" s="168" t="s">
        <v>420</v>
      </c>
      <c r="F133" s="168">
        <v>200</v>
      </c>
      <c r="G133" s="169">
        <f t="shared" si="31"/>
        <v>13</v>
      </c>
      <c r="H133" s="169">
        <f t="shared" si="31"/>
        <v>13</v>
      </c>
      <c r="I133" s="169">
        <f t="shared" ref="I133:I192" si="32">H133/G133%</f>
        <v>100</v>
      </c>
    </row>
    <row r="134" spans="1:9" ht="22.5">
      <c r="A134" s="167" t="s">
        <v>440</v>
      </c>
      <c r="B134" s="168">
        <v>946</v>
      </c>
      <c r="C134" s="168" t="s">
        <v>73</v>
      </c>
      <c r="D134" s="168" t="s">
        <v>62</v>
      </c>
      <c r="E134" s="168" t="s">
        <v>420</v>
      </c>
      <c r="F134" s="168">
        <v>240</v>
      </c>
      <c r="G134" s="169">
        <f t="shared" si="31"/>
        <v>13</v>
      </c>
      <c r="H134" s="169">
        <f t="shared" si="31"/>
        <v>13</v>
      </c>
      <c r="I134" s="169">
        <f t="shared" si="32"/>
        <v>100</v>
      </c>
    </row>
    <row r="135" spans="1:9" ht="22.5">
      <c r="A135" s="167" t="s">
        <v>441</v>
      </c>
      <c r="B135" s="168">
        <v>946</v>
      </c>
      <c r="C135" s="168" t="s">
        <v>73</v>
      </c>
      <c r="D135" s="168" t="s">
        <v>62</v>
      </c>
      <c r="E135" s="168" t="s">
        <v>420</v>
      </c>
      <c r="F135" s="168">
        <v>244</v>
      </c>
      <c r="G135" s="169">
        <v>13</v>
      </c>
      <c r="H135" s="169">
        <v>13</v>
      </c>
      <c r="I135" s="169">
        <f t="shared" si="32"/>
        <v>100</v>
      </c>
    </row>
    <row r="136" spans="1:9">
      <c r="A136" s="224" t="s">
        <v>430</v>
      </c>
      <c r="B136" s="168">
        <v>946</v>
      </c>
      <c r="C136" s="225" t="s">
        <v>73</v>
      </c>
      <c r="D136" s="226" t="s">
        <v>96</v>
      </c>
      <c r="E136" s="168"/>
      <c r="F136" s="168"/>
      <c r="G136" s="175">
        <f>G137</f>
        <v>21686.66</v>
      </c>
      <c r="H136" s="175">
        <f>H137</f>
        <v>21037.82</v>
      </c>
      <c r="I136" s="175">
        <f t="shared" si="32"/>
        <v>97.008114665882161</v>
      </c>
    </row>
    <row r="137" spans="1:9" ht="31.5">
      <c r="A137" s="224" t="s">
        <v>431</v>
      </c>
      <c r="B137" s="168">
        <v>946</v>
      </c>
      <c r="C137" s="225" t="s">
        <v>73</v>
      </c>
      <c r="D137" s="226" t="s">
        <v>96</v>
      </c>
      <c r="E137" s="225" t="s">
        <v>404</v>
      </c>
      <c r="F137" s="225"/>
      <c r="G137" s="175">
        <f>G138+G146+G150+G142+G144</f>
        <v>21686.66</v>
      </c>
      <c r="H137" s="175">
        <f>H138+H146+H150+H142+H144</f>
        <v>21037.82</v>
      </c>
      <c r="I137" s="175">
        <f t="shared" si="32"/>
        <v>97.008114665882161</v>
      </c>
    </row>
    <row r="138" spans="1:9" ht="22.5">
      <c r="A138" s="263" t="s">
        <v>432</v>
      </c>
      <c r="B138" s="168">
        <v>946</v>
      </c>
      <c r="C138" s="236" t="s">
        <v>73</v>
      </c>
      <c r="D138" s="264" t="s">
        <v>96</v>
      </c>
      <c r="E138" s="236" t="s">
        <v>351</v>
      </c>
      <c r="F138" s="236"/>
      <c r="G138" s="184">
        <f>G139</f>
        <v>2596.6</v>
      </c>
      <c r="H138" s="169">
        <f t="shared" ref="H138:H140" si="33">H139</f>
        <v>2547.81</v>
      </c>
      <c r="I138" s="169">
        <f t="shared" si="32"/>
        <v>98.121004390356632</v>
      </c>
    </row>
    <row r="139" spans="1:9" ht="22.5">
      <c r="A139" s="167" t="s">
        <v>439</v>
      </c>
      <c r="B139" s="168">
        <v>946</v>
      </c>
      <c r="C139" s="168" t="s">
        <v>73</v>
      </c>
      <c r="D139" s="235" t="s">
        <v>96</v>
      </c>
      <c r="E139" s="168" t="s">
        <v>351</v>
      </c>
      <c r="F139" s="168">
        <v>200</v>
      </c>
      <c r="G139" s="169">
        <f>G140</f>
        <v>2596.6</v>
      </c>
      <c r="H139" s="169">
        <f t="shared" si="33"/>
        <v>2547.81</v>
      </c>
      <c r="I139" s="169">
        <f t="shared" si="32"/>
        <v>98.121004390356632</v>
      </c>
    </row>
    <row r="140" spans="1:9" ht="22.5">
      <c r="A140" s="167" t="s">
        <v>440</v>
      </c>
      <c r="B140" s="168">
        <v>946</v>
      </c>
      <c r="C140" s="168" t="s">
        <v>73</v>
      </c>
      <c r="D140" s="235" t="s">
        <v>96</v>
      </c>
      <c r="E140" s="168" t="s">
        <v>351</v>
      </c>
      <c r="F140" s="168">
        <v>240</v>
      </c>
      <c r="G140" s="169">
        <f>G141</f>
        <v>2596.6</v>
      </c>
      <c r="H140" s="169">
        <f t="shared" si="33"/>
        <v>2547.81</v>
      </c>
      <c r="I140" s="169">
        <f t="shared" si="32"/>
        <v>98.121004390356632</v>
      </c>
    </row>
    <row r="141" spans="1:9" ht="22.5">
      <c r="A141" s="167" t="s">
        <v>441</v>
      </c>
      <c r="B141" s="168">
        <v>946</v>
      </c>
      <c r="C141" s="168" t="s">
        <v>73</v>
      </c>
      <c r="D141" s="235" t="s">
        <v>96</v>
      </c>
      <c r="E141" s="168" t="s">
        <v>351</v>
      </c>
      <c r="F141" s="168">
        <v>244</v>
      </c>
      <c r="G141" s="169">
        <v>2596.6</v>
      </c>
      <c r="H141" s="176">
        <v>2547.81</v>
      </c>
      <c r="I141" s="169">
        <f t="shared" si="32"/>
        <v>98.121004390356632</v>
      </c>
    </row>
    <row r="142" spans="1:9" ht="22.5">
      <c r="A142" s="167" t="s">
        <v>539</v>
      </c>
      <c r="B142" s="168">
        <v>946</v>
      </c>
      <c r="C142" s="168" t="s">
        <v>73</v>
      </c>
      <c r="D142" s="235" t="s">
        <v>96</v>
      </c>
      <c r="E142" s="168" t="s">
        <v>351</v>
      </c>
      <c r="F142" s="168">
        <v>410</v>
      </c>
      <c r="G142" s="169">
        <v>4056.6</v>
      </c>
      <c r="H142" s="169">
        <f>H143</f>
        <v>3855</v>
      </c>
      <c r="I142" s="169">
        <f t="shared" si="32"/>
        <v>95.030320958438097</v>
      </c>
    </row>
    <row r="143" spans="1:9" ht="22.5">
      <c r="A143" s="167" t="s">
        <v>561</v>
      </c>
      <c r="B143" s="168">
        <v>946</v>
      </c>
      <c r="C143" s="168" t="s">
        <v>73</v>
      </c>
      <c r="D143" s="235" t="s">
        <v>96</v>
      </c>
      <c r="E143" s="168" t="s">
        <v>351</v>
      </c>
      <c r="F143" s="168">
        <v>414</v>
      </c>
      <c r="G143" s="169">
        <v>4056.6</v>
      </c>
      <c r="H143" s="169">
        <v>3855</v>
      </c>
      <c r="I143" s="169">
        <f t="shared" si="32"/>
        <v>95.030320958438097</v>
      </c>
    </row>
    <row r="144" spans="1:9" ht="22.5">
      <c r="A144" s="167" t="s">
        <v>539</v>
      </c>
      <c r="B144" s="168">
        <v>946</v>
      </c>
      <c r="C144" s="168" t="s">
        <v>73</v>
      </c>
      <c r="D144" s="235" t="s">
        <v>96</v>
      </c>
      <c r="E144" s="168" t="s">
        <v>562</v>
      </c>
      <c r="F144" s="168">
        <v>410</v>
      </c>
      <c r="G144" s="169">
        <v>12941.8</v>
      </c>
      <c r="H144" s="169">
        <f>H145</f>
        <v>12543.31</v>
      </c>
      <c r="I144" s="169">
        <f t="shared" si="32"/>
        <v>96.920907447186622</v>
      </c>
    </row>
    <row r="145" spans="1:9" ht="22.5">
      <c r="A145" s="167" t="s">
        <v>561</v>
      </c>
      <c r="B145" s="168">
        <v>946</v>
      </c>
      <c r="C145" s="168" t="s">
        <v>73</v>
      </c>
      <c r="D145" s="235" t="s">
        <v>96</v>
      </c>
      <c r="E145" s="168" t="s">
        <v>562</v>
      </c>
      <c r="F145" s="168">
        <v>414</v>
      </c>
      <c r="G145" s="169">
        <v>12941.8</v>
      </c>
      <c r="H145" s="169">
        <v>12543.31</v>
      </c>
      <c r="I145" s="169">
        <f t="shared" si="32"/>
        <v>96.920907447186622</v>
      </c>
    </row>
    <row r="146" spans="1:9" ht="33.75">
      <c r="A146" s="263" t="s">
        <v>433</v>
      </c>
      <c r="B146" s="168">
        <v>946</v>
      </c>
      <c r="C146" s="236" t="s">
        <v>73</v>
      </c>
      <c r="D146" s="264" t="s">
        <v>96</v>
      </c>
      <c r="E146" s="236" t="s">
        <v>434</v>
      </c>
      <c r="F146" s="236"/>
      <c r="G146" s="184">
        <f>G147</f>
        <v>30</v>
      </c>
      <c r="H146" s="184">
        <f>H147</f>
        <v>30</v>
      </c>
      <c r="I146" s="184">
        <f t="shared" si="32"/>
        <v>100</v>
      </c>
    </row>
    <row r="147" spans="1:9" ht="22.5">
      <c r="A147" s="167" t="s">
        <v>439</v>
      </c>
      <c r="B147" s="168">
        <v>946</v>
      </c>
      <c r="C147" s="168" t="s">
        <v>73</v>
      </c>
      <c r="D147" s="235" t="s">
        <v>96</v>
      </c>
      <c r="E147" s="168" t="s">
        <v>434</v>
      </c>
      <c r="F147" s="168">
        <v>200</v>
      </c>
      <c r="G147" s="169">
        <f>G148</f>
        <v>30</v>
      </c>
      <c r="H147" s="169">
        <f>H148</f>
        <v>30</v>
      </c>
      <c r="I147" s="169">
        <f t="shared" si="32"/>
        <v>100</v>
      </c>
    </row>
    <row r="148" spans="1:9" ht="22.5">
      <c r="A148" s="167" t="s">
        <v>440</v>
      </c>
      <c r="B148" s="168">
        <v>946</v>
      </c>
      <c r="C148" s="168" t="s">
        <v>73</v>
      </c>
      <c r="D148" s="235" t="s">
        <v>96</v>
      </c>
      <c r="E148" s="168" t="s">
        <v>434</v>
      </c>
      <c r="F148" s="168">
        <v>240</v>
      </c>
      <c r="G148" s="169">
        <f>G149</f>
        <v>30</v>
      </c>
      <c r="H148" s="176">
        <v>30</v>
      </c>
      <c r="I148" s="169">
        <f t="shared" si="32"/>
        <v>100</v>
      </c>
    </row>
    <row r="149" spans="1:9" ht="22.5">
      <c r="A149" s="167" t="s">
        <v>441</v>
      </c>
      <c r="B149" s="168">
        <v>946</v>
      </c>
      <c r="C149" s="168" t="s">
        <v>73</v>
      </c>
      <c r="D149" s="235" t="s">
        <v>96</v>
      </c>
      <c r="E149" s="168" t="s">
        <v>434</v>
      </c>
      <c r="F149" s="168">
        <v>244</v>
      </c>
      <c r="G149" s="169">
        <v>30</v>
      </c>
      <c r="H149" s="176">
        <v>30</v>
      </c>
      <c r="I149" s="169">
        <f t="shared" si="32"/>
        <v>100</v>
      </c>
    </row>
    <row r="150" spans="1:9" ht="33.75">
      <c r="A150" s="263" t="s">
        <v>435</v>
      </c>
      <c r="B150" s="168">
        <v>946</v>
      </c>
      <c r="C150" s="236" t="s">
        <v>73</v>
      </c>
      <c r="D150" s="264" t="s">
        <v>96</v>
      </c>
      <c r="E150" s="236" t="s">
        <v>436</v>
      </c>
      <c r="F150" s="236"/>
      <c r="G150" s="184">
        <f>G151</f>
        <v>2061.66</v>
      </c>
      <c r="H150" s="184">
        <f>H151</f>
        <v>2061.6999999999998</v>
      </c>
      <c r="I150" s="184">
        <f t="shared" si="32"/>
        <v>100.00194018412347</v>
      </c>
    </row>
    <row r="151" spans="1:9" ht="22.5">
      <c r="A151" s="167" t="s">
        <v>439</v>
      </c>
      <c r="B151" s="168">
        <v>946</v>
      </c>
      <c r="C151" s="168" t="s">
        <v>73</v>
      </c>
      <c r="D151" s="235" t="s">
        <v>96</v>
      </c>
      <c r="E151" s="168" t="s">
        <v>436</v>
      </c>
      <c r="F151" s="168">
        <v>200</v>
      </c>
      <c r="G151" s="169">
        <f>G152</f>
        <v>2061.66</v>
      </c>
      <c r="H151" s="169">
        <f>H152</f>
        <v>2061.6999999999998</v>
      </c>
      <c r="I151" s="169">
        <f t="shared" si="32"/>
        <v>100.00194018412347</v>
      </c>
    </row>
    <row r="152" spans="1:9" ht="22.5">
      <c r="A152" s="167" t="s">
        <v>440</v>
      </c>
      <c r="B152" s="168">
        <v>946</v>
      </c>
      <c r="C152" s="168" t="s">
        <v>73</v>
      </c>
      <c r="D152" s="235" t="s">
        <v>96</v>
      </c>
      <c r="E152" s="168" t="s">
        <v>436</v>
      </c>
      <c r="F152" s="168">
        <v>240</v>
      </c>
      <c r="G152" s="169">
        <f>G153</f>
        <v>2061.66</v>
      </c>
      <c r="H152" s="176">
        <f t="shared" ref="H152" si="34">H153</f>
        <v>2061.6999999999998</v>
      </c>
      <c r="I152" s="169">
        <f t="shared" si="32"/>
        <v>100.00194018412347</v>
      </c>
    </row>
    <row r="153" spans="1:9" ht="22.5">
      <c r="A153" s="167" t="s">
        <v>441</v>
      </c>
      <c r="B153" s="168">
        <v>946</v>
      </c>
      <c r="C153" s="168" t="s">
        <v>73</v>
      </c>
      <c r="D153" s="235" t="s">
        <v>96</v>
      </c>
      <c r="E153" s="168" t="s">
        <v>436</v>
      </c>
      <c r="F153" s="168">
        <v>244</v>
      </c>
      <c r="G153" s="169">
        <v>2061.66</v>
      </c>
      <c r="H153" s="169">
        <v>2061.6999999999998</v>
      </c>
      <c r="I153" s="169">
        <f t="shared" si="32"/>
        <v>100.00194018412347</v>
      </c>
    </row>
    <row r="154" spans="1:9" ht="21">
      <c r="A154" s="224" t="s">
        <v>78</v>
      </c>
      <c r="B154" s="225">
        <v>946</v>
      </c>
      <c r="C154" s="225" t="s">
        <v>73</v>
      </c>
      <c r="D154" s="225" t="s">
        <v>79</v>
      </c>
      <c r="E154" s="168"/>
      <c r="F154" s="168"/>
      <c r="G154" s="175">
        <f>G160+G155</f>
        <v>1082</v>
      </c>
      <c r="H154" s="175">
        <f>H160+H155</f>
        <v>1082</v>
      </c>
      <c r="I154" s="175">
        <f t="shared" si="32"/>
        <v>100</v>
      </c>
    </row>
    <row r="155" spans="1:9" ht="56.25">
      <c r="A155" s="167" t="s">
        <v>493</v>
      </c>
      <c r="B155" s="168">
        <v>946</v>
      </c>
      <c r="C155" s="168" t="s">
        <v>73</v>
      </c>
      <c r="D155" s="168">
        <v>12</v>
      </c>
      <c r="E155" s="168" t="s">
        <v>492</v>
      </c>
      <c r="F155" s="168"/>
      <c r="G155" s="169">
        <f>G156</f>
        <v>882</v>
      </c>
      <c r="H155" s="169">
        <f>H156</f>
        <v>882</v>
      </c>
      <c r="I155" s="169">
        <f t="shared" si="32"/>
        <v>100</v>
      </c>
    </row>
    <row r="156" spans="1:9" ht="22.5">
      <c r="A156" s="167" t="s">
        <v>439</v>
      </c>
      <c r="B156" s="168">
        <v>946</v>
      </c>
      <c r="C156" s="168" t="s">
        <v>73</v>
      </c>
      <c r="D156" s="168">
        <v>12</v>
      </c>
      <c r="E156" s="168" t="s">
        <v>492</v>
      </c>
      <c r="F156" s="168">
        <v>200</v>
      </c>
      <c r="G156" s="169">
        <f>G157</f>
        <v>882</v>
      </c>
      <c r="H156" s="169">
        <f>H157</f>
        <v>882</v>
      </c>
      <c r="I156" s="169">
        <f t="shared" si="32"/>
        <v>100</v>
      </c>
    </row>
    <row r="157" spans="1:9" ht="22.5">
      <c r="A157" s="167" t="s">
        <v>440</v>
      </c>
      <c r="B157" s="168">
        <v>946</v>
      </c>
      <c r="C157" s="168" t="s">
        <v>73</v>
      </c>
      <c r="D157" s="168">
        <v>12</v>
      </c>
      <c r="E157" s="168" t="s">
        <v>492</v>
      </c>
      <c r="F157" s="168">
        <v>240</v>
      </c>
      <c r="G157" s="169">
        <f>G158+G159</f>
        <v>882</v>
      </c>
      <c r="H157" s="169">
        <f>H158+H159</f>
        <v>882</v>
      </c>
      <c r="I157" s="169">
        <f>H157/G157*100</f>
        <v>100</v>
      </c>
    </row>
    <row r="158" spans="1:9" ht="22.5">
      <c r="A158" s="167" t="s">
        <v>441</v>
      </c>
      <c r="B158" s="168">
        <v>946</v>
      </c>
      <c r="C158" s="168" t="s">
        <v>73</v>
      </c>
      <c r="D158" s="168">
        <v>12</v>
      </c>
      <c r="E158" s="168" t="s">
        <v>492</v>
      </c>
      <c r="F158" s="168">
        <v>244</v>
      </c>
      <c r="G158" s="169">
        <v>867</v>
      </c>
      <c r="H158" s="169">
        <v>867</v>
      </c>
      <c r="I158" s="169">
        <f t="shared" si="32"/>
        <v>100</v>
      </c>
    </row>
    <row r="159" spans="1:9" ht="22.5">
      <c r="A159" s="167" t="s">
        <v>182</v>
      </c>
      <c r="B159" s="168">
        <v>946</v>
      </c>
      <c r="C159" s="168" t="s">
        <v>73</v>
      </c>
      <c r="D159" s="168">
        <v>12</v>
      </c>
      <c r="E159" s="168" t="s">
        <v>492</v>
      </c>
      <c r="F159" s="168">
        <v>242</v>
      </c>
      <c r="G159" s="169">
        <v>15</v>
      </c>
      <c r="H159" s="169">
        <v>15</v>
      </c>
      <c r="I159" s="169">
        <f t="shared" si="32"/>
        <v>100</v>
      </c>
    </row>
    <row r="160" spans="1:9" ht="31.5">
      <c r="A160" s="224" t="s">
        <v>444</v>
      </c>
      <c r="B160" s="168">
        <v>946</v>
      </c>
      <c r="C160" s="225" t="s">
        <v>73</v>
      </c>
      <c r="D160" s="225">
        <v>12</v>
      </c>
      <c r="E160" s="225" t="s">
        <v>406</v>
      </c>
      <c r="F160" s="225"/>
      <c r="G160" s="175">
        <f t="shared" ref="G160:H162" si="35">G161</f>
        <v>200</v>
      </c>
      <c r="H160" s="175">
        <f t="shared" si="35"/>
        <v>200</v>
      </c>
      <c r="I160" s="175">
        <f t="shared" si="32"/>
        <v>100</v>
      </c>
    </row>
    <row r="161" spans="1:9" ht="22.5">
      <c r="A161" s="167" t="s">
        <v>439</v>
      </c>
      <c r="B161" s="168">
        <v>946</v>
      </c>
      <c r="C161" s="168" t="s">
        <v>73</v>
      </c>
      <c r="D161" s="168">
        <v>12</v>
      </c>
      <c r="E161" s="168" t="s">
        <v>352</v>
      </c>
      <c r="F161" s="168">
        <v>200</v>
      </c>
      <c r="G161" s="169">
        <f t="shared" si="35"/>
        <v>200</v>
      </c>
      <c r="H161" s="169">
        <f t="shared" ref="H161" si="36">H162</f>
        <v>200</v>
      </c>
      <c r="I161" s="169">
        <f>H161/G161*100</f>
        <v>100</v>
      </c>
    </row>
    <row r="162" spans="1:9" ht="22.5">
      <c r="A162" s="167" t="s">
        <v>440</v>
      </c>
      <c r="B162" s="168">
        <v>946</v>
      </c>
      <c r="C162" s="168" t="s">
        <v>73</v>
      </c>
      <c r="D162" s="168">
        <v>12</v>
      </c>
      <c r="E162" s="168" t="s">
        <v>352</v>
      </c>
      <c r="F162" s="168">
        <v>240</v>
      </c>
      <c r="G162" s="169">
        <f t="shared" si="35"/>
        <v>200</v>
      </c>
      <c r="H162" s="169">
        <f t="shared" ref="H162" si="37">H163</f>
        <v>200</v>
      </c>
      <c r="I162" s="169">
        <f t="shared" si="32"/>
        <v>100</v>
      </c>
    </row>
    <row r="163" spans="1:9" ht="22.5">
      <c r="A163" s="167" t="s">
        <v>441</v>
      </c>
      <c r="B163" s="168">
        <v>946</v>
      </c>
      <c r="C163" s="168" t="s">
        <v>73</v>
      </c>
      <c r="D163" s="168">
        <v>12</v>
      </c>
      <c r="E163" s="168" t="s">
        <v>352</v>
      </c>
      <c r="F163" s="168">
        <v>244</v>
      </c>
      <c r="G163" s="169">
        <v>200</v>
      </c>
      <c r="H163" s="176">
        <v>200</v>
      </c>
      <c r="I163" s="169">
        <f t="shared" si="32"/>
        <v>100</v>
      </c>
    </row>
    <row r="164" spans="1:9" ht="31.5">
      <c r="A164" s="224" t="s">
        <v>422</v>
      </c>
      <c r="B164" s="225">
        <v>946</v>
      </c>
      <c r="C164" s="225">
        <v>10</v>
      </c>
      <c r="D164" s="226" t="s">
        <v>47</v>
      </c>
      <c r="E164" s="225" t="s">
        <v>405</v>
      </c>
      <c r="F164" s="225"/>
      <c r="G164" s="175">
        <f>G165+G168</f>
        <v>8348.1</v>
      </c>
      <c r="H164" s="175">
        <f>H165+H168</f>
        <v>7902.61</v>
      </c>
      <c r="I164" s="175">
        <f t="shared" si="32"/>
        <v>94.663576143074465</v>
      </c>
    </row>
    <row r="165" spans="1:9" ht="22.5">
      <c r="A165" s="167" t="s">
        <v>134</v>
      </c>
      <c r="B165" s="168">
        <v>946</v>
      </c>
      <c r="C165" s="168">
        <v>10</v>
      </c>
      <c r="D165" s="235" t="s">
        <v>47</v>
      </c>
      <c r="E165" s="168" t="s">
        <v>536</v>
      </c>
      <c r="F165" s="168">
        <v>300</v>
      </c>
      <c r="G165" s="169">
        <f>G166</f>
        <v>8207.1</v>
      </c>
      <c r="H165" s="169">
        <f>H166</f>
        <v>7761.61</v>
      </c>
      <c r="I165" s="169">
        <f t="shared" ref="I165" si="38">I166+I169</f>
        <v>194.57189506646682</v>
      </c>
    </row>
    <row r="166" spans="1:9" ht="22.5">
      <c r="A166" s="167" t="s">
        <v>339</v>
      </c>
      <c r="B166" s="168">
        <v>946</v>
      </c>
      <c r="C166" s="168">
        <v>10</v>
      </c>
      <c r="D166" s="235" t="s">
        <v>47</v>
      </c>
      <c r="E166" s="168" t="s">
        <v>536</v>
      </c>
      <c r="F166" s="168">
        <v>320</v>
      </c>
      <c r="G166" s="169">
        <f>G167</f>
        <v>8207.1</v>
      </c>
      <c r="H166" s="169">
        <f t="shared" ref="H166" si="39">H167</f>
        <v>7761.61</v>
      </c>
      <c r="I166" s="169">
        <f t="shared" si="32"/>
        <v>94.571895066466837</v>
      </c>
    </row>
    <row r="167" spans="1:9" ht="22.5">
      <c r="A167" s="167" t="s">
        <v>423</v>
      </c>
      <c r="B167" s="168">
        <v>946</v>
      </c>
      <c r="C167" s="168">
        <v>10</v>
      </c>
      <c r="D167" s="235" t="s">
        <v>47</v>
      </c>
      <c r="E167" s="168" t="s">
        <v>536</v>
      </c>
      <c r="F167" s="168">
        <v>322</v>
      </c>
      <c r="G167" s="169">
        <v>8207.1</v>
      </c>
      <c r="H167" s="176">
        <v>7761.61</v>
      </c>
      <c r="I167" s="169">
        <f t="shared" si="32"/>
        <v>94.571895066466837</v>
      </c>
    </row>
    <row r="168" spans="1:9" ht="22.5">
      <c r="A168" s="167" t="s">
        <v>134</v>
      </c>
      <c r="B168" s="168">
        <v>946</v>
      </c>
      <c r="C168" s="168">
        <v>10</v>
      </c>
      <c r="D168" s="235" t="s">
        <v>47</v>
      </c>
      <c r="E168" s="168" t="s">
        <v>537</v>
      </c>
      <c r="F168" s="168">
        <v>300</v>
      </c>
      <c r="G168" s="169">
        <f>G169</f>
        <v>141</v>
      </c>
      <c r="H168" s="169">
        <f>H169</f>
        <v>141</v>
      </c>
      <c r="I168" s="169">
        <f t="shared" si="32"/>
        <v>100</v>
      </c>
    </row>
    <row r="169" spans="1:9" ht="22.5">
      <c r="A169" s="167" t="s">
        <v>339</v>
      </c>
      <c r="B169" s="168">
        <v>946</v>
      </c>
      <c r="C169" s="168">
        <v>10</v>
      </c>
      <c r="D169" s="235" t="s">
        <v>47</v>
      </c>
      <c r="E169" s="168" t="s">
        <v>537</v>
      </c>
      <c r="F169" s="168">
        <v>320</v>
      </c>
      <c r="G169" s="169">
        <f>G170</f>
        <v>141</v>
      </c>
      <c r="H169" s="169">
        <f>H170</f>
        <v>141</v>
      </c>
      <c r="I169" s="169">
        <f t="shared" si="32"/>
        <v>100</v>
      </c>
    </row>
    <row r="170" spans="1:9" ht="22.5">
      <c r="A170" s="167" t="s">
        <v>423</v>
      </c>
      <c r="B170" s="168">
        <v>946</v>
      </c>
      <c r="C170" s="168">
        <v>10</v>
      </c>
      <c r="D170" s="235" t="s">
        <v>47</v>
      </c>
      <c r="E170" s="168" t="s">
        <v>537</v>
      </c>
      <c r="F170" s="168">
        <v>322</v>
      </c>
      <c r="G170" s="169">
        <v>141</v>
      </c>
      <c r="H170" s="169">
        <v>141</v>
      </c>
      <c r="I170" s="169">
        <f t="shared" si="32"/>
        <v>100</v>
      </c>
    </row>
    <row r="171" spans="1:9">
      <c r="A171" s="224" t="s">
        <v>202</v>
      </c>
      <c r="B171" s="225">
        <v>946</v>
      </c>
      <c r="C171" s="225" t="s">
        <v>62</v>
      </c>
      <c r="D171" s="226"/>
      <c r="E171" s="225"/>
      <c r="F171" s="168"/>
      <c r="G171" s="175">
        <f t="shared" ref="G171:H172" si="40">G172</f>
        <v>2905.58</v>
      </c>
      <c r="H171" s="175">
        <f t="shared" si="40"/>
        <v>2774.98</v>
      </c>
      <c r="I171" s="175">
        <f t="shared" si="32"/>
        <v>95.505200338658724</v>
      </c>
    </row>
    <row r="172" spans="1:9">
      <c r="A172" s="224" t="s">
        <v>424</v>
      </c>
      <c r="B172" s="225">
        <v>946</v>
      </c>
      <c r="C172" s="225" t="s">
        <v>62</v>
      </c>
      <c r="D172" s="226" t="s">
        <v>47</v>
      </c>
      <c r="E172" s="225"/>
      <c r="F172" s="168"/>
      <c r="G172" s="175">
        <f t="shared" si="40"/>
        <v>2905.58</v>
      </c>
      <c r="H172" s="175">
        <f t="shared" si="40"/>
        <v>2774.98</v>
      </c>
      <c r="I172" s="175">
        <f>H172/G172%</f>
        <v>95.505200338658724</v>
      </c>
    </row>
    <row r="173" spans="1:9" ht="42">
      <c r="A173" s="224" t="s">
        <v>425</v>
      </c>
      <c r="B173" s="225">
        <v>946</v>
      </c>
      <c r="C173" s="225" t="s">
        <v>62</v>
      </c>
      <c r="D173" s="226" t="s">
        <v>47</v>
      </c>
      <c r="E173" s="225" t="s">
        <v>402</v>
      </c>
      <c r="F173" s="225"/>
      <c r="G173" s="175">
        <f>G174+G180+G192+G196</f>
        <v>2905.58</v>
      </c>
      <c r="H173" s="175">
        <f>H174+H180+H192+H196</f>
        <v>2774.98</v>
      </c>
      <c r="I173" s="175">
        <f>H173/G173%</f>
        <v>95.505200338658724</v>
      </c>
    </row>
    <row r="174" spans="1:9" ht="45">
      <c r="A174" s="263" t="s">
        <v>426</v>
      </c>
      <c r="B174" s="168">
        <v>946</v>
      </c>
      <c r="C174" s="168" t="s">
        <v>62</v>
      </c>
      <c r="D174" s="235" t="s">
        <v>47</v>
      </c>
      <c r="E174" s="236" t="s">
        <v>353</v>
      </c>
      <c r="F174" s="236"/>
      <c r="G174" s="184">
        <f>G175+G178</f>
        <v>477.08000000000004</v>
      </c>
      <c r="H174" s="184">
        <f>H175+H178</f>
        <v>351.40999999999997</v>
      </c>
      <c r="I174" s="184">
        <f>H174/G174%</f>
        <v>73.658505910958311</v>
      </c>
    </row>
    <row r="175" spans="1:9" ht="22.5">
      <c r="A175" s="167" t="s">
        <v>439</v>
      </c>
      <c r="B175" s="168">
        <v>946</v>
      </c>
      <c r="C175" s="168" t="s">
        <v>62</v>
      </c>
      <c r="D175" s="235" t="s">
        <v>47</v>
      </c>
      <c r="E175" s="168" t="s">
        <v>353</v>
      </c>
      <c r="F175" s="168">
        <v>200</v>
      </c>
      <c r="G175" s="169">
        <f t="shared" ref="G175:H176" si="41">G176</f>
        <v>252.08</v>
      </c>
      <c r="H175" s="169">
        <f t="shared" si="41"/>
        <v>126.41</v>
      </c>
      <c r="I175" s="169">
        <f t="shared" si="32"/>
        <v>50.146778800380829</v>
      </c>
    </row>
    <row r="176" spans="1:9" ht="22.5">
      <c r="A176" s="167" t="s">
        <v>440</v>
      </c>
      <c r="B176" s="168">
        <v>946</v>
      </c>
      <c r="C176" s="168" t="s">
        <v>62</v>
      </c>
      <c r="D176" s="235" t="s">
        <v>47</v>
      </c>
      <c r="E176" s="168" t="s">
        <v>353</v>
      </c>
      <c r="F176" s="168">
        <v>240</v>
      </c>
      <c r="G176" s="169">
        <f t="shared" si="41"/>
        <v>252.08</v>
      </c>
      <c r="H176" s="169">
        <f>H177</f>
        <v>126.41</v>
      </c>
      <c r="I176" s="169">
        <f t="shared" si="32"/>
        <v>50.146778800380829</v>
      </c>
    </row>
    <row r="177" spans="1:9" ht="22.5">
      <c r="A177" s="167" t="s">
        <v>441</v>
      </c>
      <c r="B177" s="168">
        <v>946</v>
      </c>
      <c r="C177" s="168" t="s">
        <v>62</v>
      </c>
      <c r="D177" s="235" t="s">
        <v>47</v>
      </c>
      <c r="E177" s="168" t="s">
        <v>353</v>
      </c>
      <c r="F177" s="168">
        <v>244</v>
      </c>
      <c r="G177" s="169">
        <v>252.08</v>
      </c>
      <c r="H177" s="169">
        <v>126.41</v>
      </c>
      <c r="I177" s="169">
        <f t="shared" si="32"/>
        <v>50.146778800380829</v>
      </c>
    </row>
    <row r="178" spans="1:9" ht="22.5">
      <c r="A178" s="167" t="s">
        <v>140</v>
      </c>
      <c r="B178" s="168">
        <v>946</v>
      </c>
      <c r="C178" s="168" t="s">
        <v>62</v>
      </c>
      <c r="D178" s="235" t="s">
        <v>47</v>
      </c>
      <c r="E178" s="168" t="s">
        <v>353</v>
      </c>
      <c r="F178" s="168">
        <v>800</v>
      </c>
      <c r="G178" s="169">
        <f>G179</f>
        <v>225</v>
      </c>
      <c r="H178" s="169">
        <f t="shared" ref="H178" si="42">H179</f>
        <v>225</v>
      </c>
      <c r="I178" s="169">
        <f t="shared" si="32"/>
        <v>100</v>
      </c>
    </row>
    <row r="179" spans="1:9" ht="33.75">
      <c r="A179" s="167" t="s">
        <v>184</v>
      </c>
      <c r="B179" s="168">
        <v>946</v>
      </c>
      <c r="C179" s="168" t="s">
        <v>62</v>
      </c>
      <c r="D179" s="235" t="s">
        <v>47</v>
      </c>
      <c r="E179" s="168" t="s">
        <v>353</v>
      </c>
      <c r="F179" s="168">
        <v>850</v>
      </c>
      <c r="G179" s="169">
        <v>225</v>
      </c>
      <c r="H179" s="169">
        <v>225</v>
      </c>
      <c r="I179" s="169">
        <f t="shared" si="32"/>
        <v>100</v>
      </c>
    </row>
    <row r="180" spans="1:9" ht="33.75">
      <c r="A180" s="263" t="s">
        <v>427</v>
      </c>
      <c r="B180" s="168">
        <v>946</v>
      </c>
      <c r="C180" s="168" t="s">
        <v>62</v>
      </c>
      <c r="D180" s="235" t="s">
        <v>47</v>
      </c>
      <c r="E180" s="236" t="s">
        <v>354</v>
      </c>
      <c r="F180" s="236"/>
      <c r="G180" s="184">
        <f>G181+G186+G184+G188</f>
        <v>1890.8</v>
      </c>
      <c r="H180" s="184">
        <f>H181+H186+H184+H188</f>
        <v>1885.8700000000001</v>
      </c>
      <c r="I180" s="184">
        <f t="shared" si="32"/>
        <v>99.739263803680984</v>
      </c>
    </row>
    <row r="181" spans="1:9" ht="22.5">
      <c r="A181" s="167" t="s">
        <v>439</v>
      </c>
      <c r="B181" s="168">
        <v>946</v>
      </c>
      <c r="C181" s="168" t="s">
        <v>62</v>
      </c>
      <c r="D181" s="235" t="s">
        <v>47</v>
      </c>
      <c r="E181" s="168" t="s">
        <v>354</v>
      </c>
      <c r="F181" s="168">
        <v>200</v>
      </c>
      <c r="G181" s="169">
        <f t="shared" ref="G181:H182" si="43">G182</f>
        <v>722.4</v>
      </c>
      <c r="H181" s="169">
        <f t="shared" si="43"/>
        <v>717.44</v>
      </c>
      <c r="I181" s="169">
        <f t="shared" si="32"/>
        <v>99.313399778516057</v>
      </c>
    </row>
    <row r="182" spans="1:9" ht="22.5">
      <c r="A182" s="167" t="s">
        <v>440</v>
      </c>
      <c r="B182" s="168">
        <v>946</v>
      </c>
      <c r="C182" s="168" t="s">
        <v>62</v>
      </c>
      <c r="D182" s="235" t="s">
        <v>47</v>
      </c>
      <c r="E182" s="168" t="s">
        <v>354</v>
      </c>
      <c r="F182" s="168">
        <v>240</v>
      </c>
      <c r="G182" s="169">
        <f t="shared" si="43"/>
        <v>722.4</v>
      </c>
      <c r="H182" s="169">
        <f t="shared" ref="H182" si="44">H183</f>
        <v>717.44</v>
      </c>
      <c r="I182" s="169">
        <f t="shared" si="32"/>
        <v>99.313399778516057</v>
      </c>
    </row>
    <row r="183" spans="1:9" ht="22.5">
      <c r="A183" s="167" t="s">
        <v>441</v>
      </c>
      <c r="B183" s="168">
        <v>946</v>
      </c>
      <c r="C183" s="168" t="s">
        <v>62</v>
      </c>
      <c r="D183" s="235" t="s">
        <v>47</v>
      </c>
      <c r="E183" s="168" t="s">
        <v>354</v>
      </c>
      <c r="F183" s="168">
        <v>244</v>
      </c>
      <c r="G183" s="169">
        <v>722.4</v>
      </c>
      <c r="H183" s="169">
        <v>717.44</v>
      </c>
      <c r="I183" s="169">
        <f t="shared" si="32"/>
        <v>99.313399778516057</v>
      </c>
    </row>
    <row r="184" spans="1:9" ht="33.75">
      <c r="A184" s="167" t="s">
        <v>538</v>
      </c>
      <c r="B184" s="168">
        <v>946</v>
      </c>
      <c r="C184" s="168" t="s">
        <v>62</v>
      </c>
      <c r="D184" s="235" t="s">
        <v>47</v>
      </c>
      <c r="E184" s="168" t="s">
        <v>354</v>
      </c>
      <c r="F184" s="168">
        <v>400</v>
      </c>
      <c r="G184" s="169">
        <v>200</v>
      </c>
      <c r="H184" s="169">
        <v>200</v>
      </c>
      <c r="I184" s="169">
        <f t="shared" si="32"/>
        <v>100</v>
      </c>
    </row>
    <row r="185" spans="1:9" ht="22.5">
      <c r="A185" s="167" t="s">
        <v>539</v>
      </c>
      <c r="B185" s="168">
        <v>946</v>
      </c>
      <c r="C185" s="168" t="s">
        <v>62</v>
      </c>
      <c r="D185" s="235" t="s">
        <v>47</v>
      </c>
      <c r="E185" s="168" t="s">
        <v>354</v>
      </c>
      <c r="F185" s="168">
        <v>410</v>
      </c>
      <c r="G185" s="169">
        <v>200</v>
      </c>
      <c r="H185" s="169">
        <v>200</v>
      </c>
      <c r="I185" s="169">
        <f t="shared" si="32"/>
        <v>100</v>
      </c>
    </row>
    <row r="186" spans="1:9" ht="22.5">
      <c r="A186" s="167" t="s">
        <v>140</v>
      </c>
      <c r="B186" s="168">
        <v>946</v>
      </c>
      <c r="C186" s="168" t="s">
        <v>62</v>
      </c>
      <c r="D186" s="235" t="s">
        <v>47</v>
      </c>
      <c r="E186" s="168" t="s">
        <v>354</v>
      </c>
      <c r="F186" s="168">
        <v>800</v>
      </c>
      <c r="G186" s="169">
        <f>G187</f>
        <v>10.8</v>
      </c>
      <c r="H186" s="169">
        <f t="shared" ref="H186" si="45">H187</f>
        <v>10.83</v>
      </c>
      <c r="I186" s="169">
        <f t="shared" si="32"/>
        <v>100.27777777777777</v>
      </c>
    </row>
    <row r="187" spans="1:9" ht="33.75">
      <c r="A187" s="167" t="s">
        <v>184</v>
      </c>
      <c r="B187" s="168">
        <v>946</v>
      </c>
      <c r="C187" s="168" t="s">
        <v>62</v>
      </c>
      <c r="D187" s="235" t="s">
        <v>47</v>
      </c>
      <c r="E187" s="168" t="s">
        <v>354</v>
      </c>
      <c r="F187" s="168">
        <v>850</v>
      </c>
      <c r="G187" s="169">
        <v>10.8</v>
      </c>
      <c r="H187" s="169">
        <v>10.83</v>
      </c>
      <c r="I187" s="169">
        <f t="shared" si="32"/>
        <v>100.27777777777777</v>
      </c>
    </row>
    <row r="188" spans="1:9" ht="22.5">
      <c r="A188" s="167" t="s">
        <v>540</v>
      </c>
      <c r="B188" s="168">
        <v>946</v>
      </c>
      <c r="C188" s="168" t="s">
        <v>203</v>
      </c>
      <c r="D188" s="168" t="s">
        <v>204</v>
      </c>
      <c r="E188" s="168" t="s">
        <v>541</v>
      </c>
      <c r="F188" s="168"/>
      <c r="G188" s="169">
        <v>957.6</v>
      </c>
      <c r="H188" s="169">
        <f t="shared" ref="H188:H189" si="46">H189</f>
        <v>957.6</v>
      </c>
      <c r="I188" s="169">
        <f t="shared" si="32"/>
        <v>100</v>
      </c>
    </row>
    <row r="189" spans="1:9" ht="22.5">
      <c r="A189" s="167" t="s">
        <v>439</v>
      </c>
      <c r="B189" s="168">
        <v>946</v>
      </c>
      <c r="C189" s="168" t="s">
        <v>203</v>
      </c>
      <c r="D189" s="168" t="s">
        <v>204</v>
      </c>
      <c r="E189" s="168" t="s">
        <v>541</v>
      </c>
      <c r="F189" s="168">
        <v>200</v>
      </c>
      <c r="G189" s="169">
        <v>957.6</v>
      </c>
      <c r="H189" s="169">
        <f t="shared" si="46"/>
        <v>957.6</v>
      </c>
      <c r="I189" s="169">
        <f t="shared" si="32"/>
        <v>100</v>
      </c>
    </row>
    <row r="190" spans="1:9" ht="22.5">
      <c r="A190" s="167" t="s">
        <v>440</v>
      </c>
      <c r="B190" s="168">
        <v>946</v>
      </c>
      <c r="C190" s="168" t="s">
        <v>203</v>
      </c>
      <c r="D190" s="168" t="s">
        <v>204</v>
      </c>
      <c r="E190" s="168" t="s">
        <v>541</v>
      </c>
      <c r="F190" s="168">
        <v>240</v>
      </c>
      <c r="G190" s="169">
        <v>957.6</v>
      </c>
      <c r="H190" s="169">
        <f>H191</f>
        <v>957.6</v>
      </c>
      <c r="I190" s="169">
        <f t="shared" si="32"/>
        <v>100</v>
      </c>
    </row>
    <row r="191" spans="1:9" ht="22.5">
      <c r="A191" s="167" t="s">
        <v>441</v>
      </c>
      <c r="B191" s="168">
        <v>946</v>
      </c>
      <c r="C191" s="168" t="s">
        <v>203</v>
      </c>
      <c r="D191" s="168" t="s">
        <v>204</v>
      </c>
      <c r="E191" s="168" t="s">
        <v>541</v>
      </c>
      <c r="F191" s="168">
        <v>244</v>
      </c>
      <c r="G191" s="169">
        <v>957.6</v>
      </c>
      <c r="H191" s="169">
        <v>957.6</v>
      </c>
      <c r="I191" s="169">
        <f t="shared" si="32"/>
        <v>100</v>
      </c>
    </row>
    <row r="192" spans="1:9" ht="33.75">
      <c r="A192" s="263" t="s">
        <v>428</v>
      </c>
      <c r="B192" s="168">
        <v>946</v>
      </c>
      <c r="C192" s="168" t="s">
        <v>62</v>
      </c>
      <c r="D192" s="235" t="s">
        <v>47</v>
      </c>
      <c r="E192" s="236" t="s">
        <v>355</v>
      </c>
      <c r="F192" s="236"/>
      <c r="G192" s="184">
        <f>G193</f>
        <v>368.6</v>
      </c>
      <c r="H192" s="184">
        <f>H193</f>
        <v>368.6</v>
      </c>
      <c r="I192" s="184">
        <f t="shared" si="32"/>
        <v>100</v>
      </c>
    </row>
    <row r="193" spans="1:12" ht="22.5">
      <c r="A193" s="167" t="s">
        <v>439</v>
      </c>
      <c r="B193" s="168">
        <v>946</v>
      </c>
      <c r="C193" s="168" t="s">
        <v>62</v>
      </c>
      <c r="D193" s="235" t="s">
        <v>47</v>
      </c>
      <c r="E193" s="168" t="s">
        <v>355</v>
      </c>
      <c r="F193" s="168">
        <v>200</v>
      </c>
      <c r="G193" s="169">
        <f>G194</f>
        <v>368.6</v>
      </c>
      <c r="H193" s="169">
        <f t="shared" ref="H193:H194" si="47">H194</f>
        <v>368.6</v>
      </c>
      <c r="I193" s="169">
        <f t="shared" ref="I193:I256" si="48">H193/G193%</f>
        <v>100</v>
      </c>
    </row>
    <row r="194" spans="1:12" ht="22.5">
      <c r="A194" s="167" t="s">
        <v>440</v>
      </c>
      <c r="B194" s="168">
        <v>946</v>
      </c>
      <c r="C194" s="168" t="s">
        <v>62</v>
      </c>
      <c r="D194" s="235" t="s">
        <v>47</v>
      </c>
      <c r="E194" s="168" t="s">
        <v>355</v>
      </c>
      <c r="F194" s="168">
        <v>240</v>
      </c>
      <c r="G194" s="169">
        <f>G195</f>
        <v>368.6</v>
      </c>
      <c r="H194" s="169">
        <f t="shared" si="47"/>
        <v>368.6</v>
      </c>
      <c r="I194" s="169">
        <f t="shared" si="48"/>
        <v>100</v>
      </c>
    </row>
    <row r="195" spans="1:12" ht="22.5">
      <c r="A195" s="167" t="s">
        <v>441</v>
      </c>
      <c r="B195" s="168">
        <v>946</v>
      </c>
      <c r="C195" s="168" t="s">
        <v>62</v>
      </c>
      <c r="D195" s="235" t="s">
        <v>47</v>
      </c>
      <c r="E195" s="168" t="s">
        <v>355</v>
      </c>
      <c r="F195" s="168">
        <v>244</v>
      </c>
      <c r="G195" s="169">
        <v>368.6</v>
      </c>
      <c r="H195" s="169">
        <v>368.6</v>
      </c>
      <c r="I195" s="169">
        <f t="shared" si="48"/>
        <v>100</v>
      </c>
    </row>
    <row r="196" spans="1:12" ht="33.75">
      <c r="A196" s="263" t="s">
        <v>429</v>
      </c>
      <c r="B196" s="168">
        <v>946</v>
      </c>
      <c r="C196" s="168" t="s">
        <v>62</v>
      </c>
      <c r="D196" s="235" t="s">
        <v>47</v>
      </c>
      <c r="E196" s="236" t="s">
        <v>356</v>
      </c>
      <c r="F196" s="236">
        <v>244</v>
      </c>
      <c r="G196" s="184">
        <f>G197</f>
        <v>169.1</v>
      </c>
      <c r="H196" s="184">
        <f>H197</f>
        <v>169.1</v>
      </c>
      <c r="I196" s="184">
        <f t="shared" si="48"/>
        <v>100</v>
      </c>
      <c r="L196" s="259"/>
    </row>
    <row r="197" spans="1:12" ht="22.5">
      <c r="A197" s="167" t="s">
        <v>439</v>
      </c>
      <c r="B197" s="168">
        <v>946</v>
      </c>
      <c r="C197" s="168" t="s">
        <v>62</v>
      </c>
      <c r="D197" s="235" t="s">
        <v>47</v>
      </c>
      <c r="E197" s="168" t="s">
        <v>356</v>
      </c>
      <c r="F197" s="168">
        <v>200</v>
      </c>
      <c r="G197" s="169">
        <f>G198</f>
        <v>169.1</v>
      </c>
      <c r="H197" s="169">
        <f>H198</f>
        <v>169.1</v>
      </c>
      <c r="I197" s="169">
        <f t="shared" si="48"/>
        <v>100</v>
      </c>
    </row>
    <row r="198" spans="1:12" ht="22.5">
      <c r="A198" s="167" t="s">
        <v>440</v>
      </c>
      <c r="B198" s="168">
        <v>946</v>
      </c>
      <c r="C198" s="168" t="s">
        <v>62</v>
      </c>
      <c r="D198" s="235" t="s">
        <v>47</v>
      </c>
      <c r="E198" s="168" t="s">
        <v>356</v>
      </c>
      <c r="F198" s="168">
        <v>240</v>
      </c>
      <c r="G198" s="169">
        <f>G199</f>
        <v>169.1</v>
      </c>
      <c r="H198" s="176">
        <f t="shared" ref="H198" si="49">H199</f>
        <v>169.1</v>
      </c>
      <c r="I198" s="169">
        <f t="shared" si="48"/>
        <v>100</v>
      </c>
    </row>
    <row r="199" spans="1:12" ht="22.5">
      <c r="A199" s="167" t="s">
        <v>441</v>
      </c>
      <c r="B199" s="168">
        <v>946</v>
      </c>
      <c r="C199" s="168" t="s">
        <v>62</v>
      </c>
      <c r="D199" s="235" t="s">
        <v>47</v>
      </c>
      <c r="E199" s="168" t="s">
        <v>356</v>
      </c>
      <c r="F199" s="168">
        <v>244</v>
      </c>
      <c r="G199" s="169">
        <v>169.1</v>
      </c>
      <c r="H199" s="169">
        <v>169.1</v>
      </c>
      <c r="I199" s="169">
        <f t="shared" si="48"/>
        <v>100</v>
      </c>
    </row>
    <row r="200" spans="1:12">
      <c r="A200" s="224" t="s">
        <v>205</v>
      </c>
      <c r="B200" s="225">
        <v>946</v>
      </c>
      <c r="C200" s="265" t="s">
        <v>60</v>
      </c>
      <c r="D200" s="168"/>
      <c r="E200" s="168"/>
      <c r="F200" s="168"/>
      <c r="G200" s="175">
        <f>G201+G206+G226+G232</f>
        <v>80005.970000000016</v>
      </c>
      <c r="H200" s="175">
        <f>H201+H206+H226+H232</f>
        <v>79973.700000000012</v>
      </c>
      <c r="I200" s="175">
        <f t="shared" si="48"/>
        <v>99.959665509961312</v>
      </c>
    </row>
    <row r="201" spans="1:12" ht="21">
      <c r="A201" s="224" t="s">
        <v>338</v>
      </c>
      <c r="B201" s="225">
        <v>946</v>
      </c>
      <c r="C201" s="225" t="s">
        <v>60</v>
      </c>
      <c r="D201" s="225" t="s">
        <v>60</v>
      </c>
      <c r="E201" s="225" t="s">
        <v>438</v>
      </c>
      <c r="F201" s="225"/>
      <c r="G201" s="175">
        <f t="shared" ref="G201:H202" si="50">G202</f>
        <v>99.02</v>
      </c>
      <c r="H201" s="175">
        <f t="shared" si="50"/>
        <v>99</v>
      </c>
      <c r="I201" s="175">
        <f>H201/G201%</f>
        <v>99.979802060189868</v>
      </c>
    </row>
    <row r="202" spans="1:12" ht="22.5">
      <c r="A202" s="167" t="s">
        <v>439</v>
      </c>
      <c r="B202" s="168">
        <v>946</v>
      </c>
      <c r="C202" s="168" t="s">
        <v>60</v>
      </c>
      <c r="D202" s="168" t="s">
        <v>60</v>
      </c>
      <c r="E202" s="168" t="s">
        <v>445</v>
      </c>
      <c r="F202" s="168">
        <v>200</v>
      </c>
      <c r="G202" s="169">
        <f t="shared" si="50"/>
        <v>99.02</v>
      </c>
      <c r="H202" s="169">
        <f t="shared" si="50"/>
        <v>99</v>
      </c>
      <c r="I202" s="169">
        <f>H202/G202%</f>
        <v>99.979802060189868</v>
      </c>
    </row>
    <row r="203" spans="1:12" ht="22.5">
      <c r="A203" s="167" t="s">
        <v>440</v>
      </c>
      <c r="B203" s="168">
        <v>946</v>
      </c>
      <c r="C203" s="168" t="s">
        <v>60</v>
      </c>
      <c r="D203" s="168" t="s">
        <v>60</v>
      </c>
      <c r="E203" s="168" t="s">
        <v>445</v>
      </c>
      <c r="F203" s="168">
        <v>240</v>
      </c>
      <c r="G203" s="169">
        <f t="shared" ref="G203:H203" si="51">G205+G204</f>
        <v>99.02</v>
      </c>
      <c r="H203" s="169">
        <f t="shared" si="51"/>
        <v>99</v>
      </c>
      <c r="I203" s="169">
        <f t="shared" si="48"/>
        <v>99.979802060189868</v>
      </c>
      <c r="L203" s="259"/>
    </row>
    <row r="204" spans="1:12" ht="22.5">
      <c r="A204" s="167" t="s">
        <v>182</v>
      </c>
      <c r="B204" s="168">
        <v>946</v>
      </c>
      <c r="C204" s="168" t="s">
        <v>60</v>
      </c>
      <c r="D204" s="168" t="s">
        <v>60</v>
      </c>
      <c r="E204" s="168" t="s">
        <v>445</v>
      </c>
      <c r="F204" s="168">
        <v>242</v>
      </c>
      <c r="G204" s="169">
        <v>10.3</v>
      </c>
      <c r="H204" s="176">
        <v>10.3</v>
      </c>
      <c r="I204" s="169">
        <f t="shared" si="48"/>
        <v>100</v>
      </c>
    </row>
    <row r="205" spans="1:12" ht="22.5">
      <c r="A205" s="167" t="s">
        <v>441</v>
      </c>
      <c r="B205" s="168">
        <v>946</v>
      </c>
      <c r="C205" s="168" t="s">
        <v>60</v>
      </c>
      <c r="D205" s="168" t="s">
        <v>60</v>
      </c>
      <c r="E205" s="168" t="s">
        <v>445</v>
      </c>
      <c r="F205" s="168">
        <v>244</v>
      </c>
      <c r="G205" s="169">
        <v>88.72</v>
      </c>
      <c r="H205" s="176">
        <v>88.7</v>
      </c>
      <c r="I205" s="169">
        <f t="shared" si="48"/>
        <v>99.97745716862039</v>
      </c>
    </row>
    <row r="206" spans="1:12" ht="31.5">
      <c r="A206" s="224" t="s">
        <v>437</v>
      </c>
      <c r="B206" s="168">
        <v>946</v>
      </c>
      <c r="C206" s="225" t="s">
        <v>60</v>
      </c>
      <c r="D206" s="225" t="s">
        <v>195</v>
      </c>
      <c r="E206" s="225" t="s">
        <v>407</v>
      </c>
      <c r="F206" s="225"/>
      <c r="G206" s="175">
        <f>G207+G213+G217+G221</f>
        <v>72555.300000000017</v>
      </c>
      <c r="H206" s="175">
        <f>H207+H213+H217+H221</f>
        <v>72548.700000000012</v>
      </c>
      <c r="I206" s="175">
        <f>H206/G206%</f>
        <v>99.990903490165422</v>
      </c>
    </row>
    <row r="207" spans="1:12" ht="22.5">
      <c r="A207" s="231" t="s">
        <v>235</v>
      </c>
      <c r="B207" s="233">
        <v>946</v>
      </c>
      <c r="C207" s="233" t="s">
        <v>60</v>
      </c>
      <c r="D207" s="233" t="s">
        <v>206</v>
      </c>
      <c r="E207" s="233" t="s">
        <v>446</v>
      </c>
      <c r="F207" s="233"/>
      <c r="G207" s="177">
        <f>G208</f>
        <v>22509.3</v>
      </c>
      <c r="H207" s="177">
        <f>H208</f>
        <v>22509.3</v>
      </c>
      <c r="I207" s="177">
        <f t="shared" si="48"/>
        <v>100</v>
      </c>
    </row>
    <row r="208" spans="1:12" ht="45">
      <c r="A208" s="167" t="s">
        <v>207</v>
      </c>
      <c r="B208" s="168">
        <v>946</v>
      </c>
      <c r="C208" s="168" t="s">
        <v>60</v>
      </c>
      <c r="D208" s="168" t="s">
        <v>206</v>
      </c>
      <c r="E208" s="236" t="s">
        <v>446</v>
      </c>
      <c r="F208" s="168" t="s">
        <v>128</v>
      </c>
      <c r="G208" s="169">
        <f>G209+G211</f>
        <v>22509.3</v>
      </c>
      <c r="H208" s="169">
        <f>H209+H211</f>
        <v>22509.3</v>
      </c>
      <c r="I208" s="169">
        <f t="shared" si="48"/>
        <v>100</v>
      </c>
      <c r="K208" s="259"/>
      <c r="L208" s="259"/>
    </row>
    <row r="209" spans="1:12" ht="22.5">
      <c r="A209" s="167" t="s">
        <v>129</v>
      </c>
      <c r="B209" s="168">
        <v>946</v>
      </c>
      <c r="C209" s="168" t="s">
        <v>60</v>
      </c>
      <c r="D209" s="168" t="s">
        <v>206</v>
      </c>
      <c r="E209" s="236" t="s">
        <v>446</v>
      </c>
      <c r="F209" s="168" t="s">
        <v>130</v>
      </c>
      <c r="G209" s="169">
        <f>G210</f>
        <v>18535.3</v>
      </c>
      <c r="H209" s="169">
        <f>H210</f>
        <v>18535.3</v>
      </c>
      <c r="I209" s="169">
        <f t="shared" si="48"/>
        <v>100</v>
      </c>
      <c r="K209" s="259"/>
    </row>
    <row r="210" spans="1:12" ht="56.25">
      <c r="A210" s="167" t="s">
        <v>121</v>
      </c>
      <c r="B210" s="168">
        <v>946</v>
      </c>
      <c r="C210" s="168" t="s">
        <v>60</v>
      </c>
      <c r="D210" s="168" t="s">
        <v>206</v>
      </c>
      <c r="E210" s="236" t="s">
        <v>446</v>
      </c>
      <c r="F210" s="168" t="s">
        <v>97</v>
      </c>
      <c r="G210" s="169">
        <v>18535.3</v>
      </c>
      <c r="H210" s="169">
        <v>18535.3</v>
      </c>
      <c r="I210" s="169">
        <f t="shared" si="48"/>
        <v>100</v>
      </c>
      <c r="K210" s="259"/>
    </row>
    <row r="211" spans="1:12" ht="22.5">
      <c r="A211" s="167" t="s">
        <v>143</v>
      </c>
      <c r="B211" s="168">
        <v>946</v>
      </c>
      <c r="C211" s="168" t="s">
        <v>60</v>
      </c>
      <c r="D211" s="168" t="s">
        <v>206</v>
      </c>
      <c r="E211" s="236" t="s">
        <v>446</v>
      </c>
      <c r="F211" s="168" t="s">
        <v>144</v>
      </c>
      <c r="G211" s="169">
        <f>G212</f>
        <v>3974</v>
      </c>
      <c r="H211" s="176">
        <f t="shared" ref="H211" si="52">H212</f>
        <v>3974</v>
      </c>
      <c r="I211" s="169">
        <f t="shared" si="48"/>
        <v>100</v>
      </c>
      <c r="K211" s="259"/>
    </row>
    <row r="212" spans="1:12" ht="56.25">
      <c r="A212" s="167" t="s">
        <v>122</v>
      </c>
      <c r="B212" s="168">
        <v>946</v>
      </c>
      <c r="C212" s="168" t="s">
        <v>60</v>
      </c>
      <c r="D212" s="168" t="s">
        <v>206</v>
      </c>
      <c r="E212" s="236" t="s">
        <v>446</v>
      </c>
      <c r="F212" s="168" t="s">
        <v>29</v>
      </c>
      <c r="G212" s="169">
        <v>3974</v>
      </c>
      <c r="H212" s="176">
        <v>3974</v>
      </c>
      <c r="I212" s="169">
        <f t="shared" si="48"/>
        <v>100</v>
      </c>
      <c r="K212" s="259"/>
      <c r="L212" s="259"/>
    </row>
    <row r="213" spans="1:12" ht="22.5">
      <c r="A213" s="231" t="s">
        <v>236</v>
      </c>
      <c r="B213" s="233">
        <v>946</v>
      </c>
      <c r="C213" s="233" t="s">
        <v>60</v>
      </c>
      <c r="D213" s="233" t="s">
        <v>59</v>
      </c>
      <c r="E213" s="233" t="s">
        <v>447</v>
      </c>
      <c r="F213" s="233" t="s">
        <v>44</v>
      </c>
      <c r="G213" s="177">
        <f>G214</f>
        <v>46660.800000000003</v>
      </c>
      <c r="H213" s="177">
        <f>H214</f>
        <v>46660.800000000003</v>
      </c>
      <c r="I213" s="177">
        <f t="shared" si="48"/>
        <v>100</v>
      </c>
      <c r="K213" s="259"/>
    </row>
    <row r="214" spans="1:12" ht="45">
      <c r="A214" s="167" t="s">
        <v>207</v>
      </c>
      <c r="B214" s="168">
        <v>946</v>
      </c>
      <c r="C214" s="168" t="s">
        <v>60</v>
      </c>
      <c r="D214" s="168" t="s">
        <v>59</v>
      </c>
      <c r="E214" s="236" t="s">
        <v>447</v>
      </c>
      <c r="F214" s="168" t="s">
        <v>128</v>
      </c>
      <c r="G214" s="169">
        <f>G215</f>
        <v>46660.800000000003</v>
      </c>
      <c r="H214" s="169">
        <f t="shared" ref="H214:H215" si="53">H215</f>
        <v>46660.800000000003</v>
      </c>
      <c r="I214" s="169">
        <f t="shared" si="48"/>
        <v>100</v>
      </c>
    </row>
    <row r="215" spans="1:12" ht="22.5">
      <c r="A215" s="167" t="s">
        <v>129</v>
      </c>
      <c r="B215" s="168">
        <v>946</v>
      </c>
      <c r="C215" s="168" t="s">
        <v>60</v>
      </c>
      <c r="D215" s="168" t="s">
        <v>59</v>
      </c>
      <c r="E215" s="236" t="s">
        <v>447</v>
      </c>
      <c r="F215" s="168" t="s">
        <v>130</v>
      </c>
      <c r="G215" s="169">
        <f>G216</f>
        <v>46660.800000000003</v>
      </c>
      <c r="H215" s="169">
        <f t="shared" si="53"/>
        <v>46660.800000000003</v>
      </c>
      <c r="I215" s="169">
        <f t="shared" si="48"/>
        <v>100</v>
      </c>
    </row>
    <row r="216" spans="1:12" ht="56.25">
      <c r="A216" s="167" t="s">
        <v>121</v>
      </c>
      <c r="B216" s="168">
        <v>946</v>
      </c>
      <c r="C216" s="168" t="s">
        <v>60</v>
      </c>
      <c r="D216" s="168" t="s">
        <v>59</v>
      </c>
      <c r="E216" s="236" t="s">
        <v>447</v>
      </c>
      <c r="F216" s="168" t="s">
        <v>97</v>
      </c>
      <c r="G216" s="169">
        <v>46660.800000000003</v>
      </c>
      <c r="H216" s="169">
        <v>46660.800000000003</v>
      </c>
      <c r="I216" s="169">
        <f t="shared" si="48"/>
        <v>100</v>
      </c>
    </row>
    <row r="217" spans="1:12" ht="22.5">
      <c r="A217" s="231" t="s">
        <v>337</v>
      </c>
      <c r="B217" s="233">
        <v>946</v>
      </c>
      <c r="C217" s="233" t="s">
        <v>60</v>
      </c>
      <c r="D217" s="234" t="s">
        <v>47</v>
      </c>
      <c r="E217" s="233" t="s">
        <v>448</v>
      </c>
      <c r="F217" s="233" t="s">
        <v>44</v>
      </c>
      <c r="G217" s="177">
        <f>G218</f>
        <v>2718.6</v>
      </c>
      <c r="H217" s="177">
        <f>H218</f>
        <v>2712</v>
      </c>
      <c r="I217" s="177">
        <f t="shared" si="48"/>
        <v>99.757227984992269</v>
      </c>
    </row>
    <row r="218" spans="1:12" ht="45">
      <c r="A218" s="167" t="s">
        <v>207</v>
      </c>
      <c r="B218" s="168">
        <v>946</v>
      </c>
      <c r="C218" s="168" t="s">
        <v>60</v>
      </c>
      <c r="D218" s="235" t="s">
        <v>47</v>
      </c>
      <c r="E218" s="236" t="s">
        <v>448</v>
      </c>
      <c r="F218" s="168" t="s">
        <v>128</v>
      </c>
      <c r="G218" s="169">
        <f>G219</f>
        <v>2718.6</v>
      </c>
      <c r="H218" s="176">
        <f t="shared" ref="H218" si="54">H219</f>
        <v>2712</v>
      </c>
      <c r="I218" s="169">
        <f t="shared" si="48"/>
        <v>99.757227984992269</v>
      </c>
    </row>
    <row r="219" spans="1:12" ht="22.5">
      <c r="A219" s="167" t="s">
        <v>129</v>
      </c>
      <c r="B219" s="168">
        <v>946</v>
      </c>
      <c r="C219" s="168" t="s">
        <v>60</v>
      </c>
      <c r="D219" s="235" t="s">
        <v>47</v>
      </c>
      <c r="E219" s="236" t="s">
        <v>448</v>
      </c>
      <c r="F219" s="168" t="s">
        <v>130</v>
      </c>
      <c r="G219" s="169">
        <f>G220</f>
        <v>2718.6</v>
      </c>
      <c r="H219" s="176">
        <f>H220</f>
        <v>2712</v>
      </c>
      <c r="I219" s="169">
        <f t="shared" si="48"/>
        <v>99.757227984992269</v>
      </c>
    </row>
    <row r="220" spans="1:12" ht="56.25">
      <c r="A220" s="167" t="s">
        <v>121</v>
      </c>
      <c r="B220" s="168">
        <v>946</v>
      </c>
      <c r="C220" s="168" t="s">
        <v>60</v>
      </c>
      <c r="D220" s="235" t="s">
        <v>47</v>
      </c>
      <c r="E220" s="236" t="s">
        <v>448</v>
      </c>
      <c r="F220" s="168" t="s">
        <v>97</v>
      </c>
      <c r="G220" s="169">
        <v>2718.6</v>
      </c>
      <c r="H220" s="176">
        <v>2712</v>
      </c>
      <c r="I220" s="169">
        <f t="shared" si="48"/>
        <v>99.757227984992269</v>
      </c>
    </row>
    <row r="221" spans="1:12" ht="22.5">
      <c r="A221" s="231" t="s">
        <v>237</v>
      </c>
      <c r="B221" s="233">
        <v>946</v>
      </c>
      <c r="C221" s="233" t="s">
        <v>60</v>
      </c>
      <c r="D221" s="233" t="s">
        <v>60</v>
      </c>
      <c r="E221" s="233" t="s">
        <v>449</v>
      </c>
      <c r="F221" s="233" t="s">
        <v>44</v>
      </c>
      <c r="G221" s="177">
        <f>G222</f>
        <v>666.6</v>
      </c>
      <c r="H221" s="177">
        <f>H222</f>
        <v>666.6</v>
      </c>
      <c r="I221" s="175">
        <f t="shared" si="48"/>
        <v>100</v>
      </c>
    </row>
    <row r="222" spans="1:12" ht="22.5">
      <c r="A222" s="167" t="s">
        <v>210</v>
      </c>
      <c r="B222" s="168">
        <v>946</v>
      </c>
      <c r="C222" s="168" t="s">
        <v>60</v>
      </c>
      <c r="D222" s="168" t="s">
        <v>60</v>
      </c>
      <c r="E222" s="236" t="s">
        <v>449</v>
      </c>
      <c r="F222" s="168" t="s">
        <v>44</v>
      </c>
      <c r="G222" s="169">
        <f>G223</f>
        <v>666.6</v>
      </c>
      <c r="H222" s="176">
        <f>H223</f>
        <v>666.6</v>
      </c>
      <c r="I222" s="169">
        <f t="shared" si="48"/>
        <v>100</v>
      </c>
    </row>
    <row r="223" spans="1:12" ht="45">
      <c r="A223" s="167" t="s">
        <v>207</v>
      </c>
      <c r="B223" s="168">
        <v>946</v>
      </c>
      <c r="C223" s="168" t="s">
        <v>60</v>
      </c>
      <c r="D223" s="168" t="s">
        <v>60</v>
      </c>
      <c r="E223" s="236" t="s">
        <v>449</v>
      </c>
      <c r="F223" s="168">
        <v>600</v>
      </c>
      <c r="G223" s="169">
        <f>G224</f>
        <v>666.6</v>
      </c>
      <c r="H223" s="176">
        <f t="shared" ref="H223:H224" si="55">H224</f>
        <v>666.6</v>
      </c>
      <c r="I223" s="169">
        <f t="shared" si="48"/>
        <v>100</v>
      </c>
    </row>
    <row r="224" spans="1:12" ht="22.5">
      <c r="A224" s="167" t="s">
        <v>129</v>
      </c>
      <c r="B224" s="168">
        <v>946</v>
      </c>
      <c r="C224" s="168" t="s">
        <v>60</v>
      </c>
      <c r="D224" s="168" t="s">
        <v>60</v>
      </c>
      <c r="E224" s="236" t="s">
        <v>449</v>
      </c>
      <c r="F224" s="168">
        <v>610</v>
      </c>
      <c r="G224" s="169">
        <f>G225</f>
        <v>666.6</v>
      </c>
      <c r="H224" s="176">
        <f t="shared" si="55"/>
        <v>666.6</v>
      </c>
      <c r="I224" s="169">
        <f t="shared" si="48"/>
        <v>100</v>
      </c>
    </row>
    <row r="225" spans="1:9" ht="56.25">
      <c r="A225" s="167" t="s">
        <v>121</v>
      </c>
      <c r="B225" s="168">
        <v>946</v>
      </c>
      <c r="C225" s="168" t="s">
        <v>60</v>
      </c>
      <c r="D225" s="168" t="s">
        <v>60</v>
      </c>
      <c r="E225" s="236" t="s">
        <v>449</v>
      </c>
      <c r="F225" s="168">
        <v>611</v>
      </c>
      <c r="G225" s="169">
        <v>666.6</v>
      </c>
      <c r="H225" s="176">
        <v>666.6</v>
      </c>
      <c r="I225" s="169">
        <f t="shared" si="48"/>
        <v>100</v>
      </c>
    </row>
    <row r="226" spans="1:9" ht="31.5">
      <c r="A226" s="224" t="s">
        <v>61</v>
      </c>
      <c r="B226" s="225">
        <v>946</v>
      </c>
      <c r="C226" s="225" t="s">
        <v>60</v>
      </c>
      <c r="D226" s="225" t="s">
        <v>62</v>
      </c>
      <c r="E226" s="225" t="s">
        <v>43</v>
      </c>
      <c r="F226" s="225" t="s">
        <v>44</v>
      </c>
      <c r="G226" s="175">
        <f t="shared" ref="G226:G230" si="56">G227</f>
        <v>14.5</v>
      </c>
      <c r="H226" s="175">
        <f t="shared" ref="H226" si="57">H227</f>
        <v>14.5</v>
      </c>
      <c r="I226" s="175">
        <f t="shared" si="48"/>
        <v>100</v>
      </c>
    </row>
    <row r="227" spans="1:9" ht="22.5">
      <c r="A227" s="167" t="s">
        <v>208</v>
      </c>
      <c r="B227" s="168">
        <v>946</v>
      </c>
      <c r="C227" s="168" t="s">
        <v>60</v>
      </c>
      <c r="D227" s="168" t="s">
        <v>62</v>
      </c>
      <c r="E227" s="168" t="s">
        <v>384</v>
      </c>
      <c r="F227" s="168" t="s">
        <v>44</v>
      </c>
      <c r="G227" s="169">
        <f t="shared" si="56"/>
        <v>14.5</v>
      </c>
      <c r="H227" s="176">
        <f>H228</f>
        <v>14.5</v>
      </c>
      <c r="I227" s="169">
        <f t="shared" si="48"/>
        <v>100</v>
      </c>
    </row>
    <row r="228" spans="1:9" ht="22.5">
      <c r="A228" s="167" t="s">
        <v>209</v>
      </c>
      <c r="B228" s="168">
        <v>946</v>
      </c>
      <c r="C228" s="168" t="s">
        <v>60</v>
      </c>
      <c r="D228" s="168" t="s">
        <v>62</v>
      </c>
      <c r="E228" s="168" t="s">
        <v>384</v>
      </c>
      <c r="F228" s="168" t="s">
        <v>44</v>
      </c>
      <c r="G228" s="169">
        <f t="shared" si="56"/>
        <v>14.5</v>
      </c>
      <c r="H228" s="176">
        <f>H229</f>
        <v>14.5</v>
      </c>
      <c r="I228" s="169">
        <f t="shared" si="48"/>
        <v>100</v>
      </c>
    </row>
    <row r="229" spans="1:9" ht="22.5">
      <c r="A229" s="167" t="s">
        <v>439</v>
      </c>
      <c r="B229" s="168">
        <v>946</v>
      </c>
      <c r="C229" s="168" t="s">
        <v>60</v>
      </c>
      <c r="D229" s="168" t="s">
        <v>62</v>
      </c>
      <c r="E229" s="168" t="s">
        <v>384</v>
      </c>
      <c r="F229" s="168" t="s">
        <v>132</v>
      </c>
      <c r="G229" s="169">
        <f t="shared" si="56"/>
        <v>14.5</v>
      </c>
      <c r="H229" s="176">
        <f>H230</f>
        <v>14.5</v>
      </c>
      <c r="I229" s="169">
        <f t="shared" si="48"/>
        <v>100</v>
      </c>
    </row>
    <row r="230" spans="1:9" ht="22.5">
      <c r="A230" s="167" t="s">
        <v>440</v>
      </c>
      <c r="B230" s="168">
        <v>946</v>
      </c>
      <c r="C230" s="168" t="s">
        <v>60</v>
      </c>
      <c r="D230" s="168" t="s">
        <v>62</v>
      </c>
      <c r="E230" s="168" t="s">
        <v>384</v>
      </c>
      <c r="F230" s="168" t="s">
        <v>133</v>
      </c>
      <c r="G230" s="169">
        <f t="shared" si="56"/>
        <v>14.5</v>
      </c>
      <c r="H230" s="176">
        <f t="shared" ref="H230" si="58">H231</f>
        <v>14.5</v>
      </c>
      <c r="I230" s="169">
        <f t="shared" si="48"/>
        <v>100</v>
      </c>
    </row>
    <row r="231" spans="1:9" ht="22.5">
      <c r="A231" s="167" t="s">
        <v>441</v>
      </c>
      <c r="B231" s="168">
        <v>946</v>
      </c>
      <c r="C231" s="168" t="s">
        <v>60</v>
      </c>
      <c r="D231" s="168" t="s">
        <v>62</v>
      </c>
      <c r="E231" s="168" t="s">
        <v>384</v>
      </c>
      <c r="F231" s="168" t="s">
        <v>27</v>
      </c>
      <c r="G231" s="169">
        <v>14.5</v>
      </c>
      <c r="H231" s="176">
        <v>14.5</v>
      </c>
      <c r="I231" s="169">
        <f t="shared" si="48"/>
        <v>100</v>
      </c>
    </row>
    <row r="232" spans="1:9">
      <c r="A232" s="224" t="s">
        <v>108</v>
      </c>
      <c r="B232" s="225">
        <v>946</v>
      </c>
      <c r="C232" s="225" t="s">
        <v>60</v>
      </c>
      <c r="D232" s="225" t="s">
        <v>96</v>
      </c>
      <c r="E232" s="225" t="s">
        <v>43</v>
      </c>
      <c r="F232" s="225" t="s">
        <v>44</v>
      </c>
      <c r="G232" s="175">
        <f>G233+G236+G241</f>
        <v>7337.15</v>
      </c>
      <c r="H232" s="175">
        <f>H233+H236+H241</f>
        <v>7311.4999999999991</v>
      </c>
      <c r="I232" s="175">
        <f t="shared" si="48"/>
        <v>99.650409218838362</v>
      </c>
    </row>
    <row r="233" spans="1:9" ht="22.5">
      <c r="A233" s="167" t="s">
        <v>317</v>
      </c>
      <c r="B233" s="168">
        <v>946</v>
      </c>
      <c r="C233" s="168" t="s">
        <v>60</v>
      </c>
      <c r="D233" s="168" t="s">
        <v>96</v>
      </c>
      <c r="E233" s="168" t="s">
        <v>385</v>
      </c>
      <c r="F233" s="168" t="s">
        <v>44</v>
      </c>
      <c r="G233" s="169">
        <f t="shared" ref="G233:H234" si="59">G234</f>
        <v>283.60000000000002</v>
      </c>
      <c r="H233" s="169">
        <f t="shared" si="59"/>
        <v>271.2</v>
      </c>
      <c r="I233" s="169">
        <f t="shared" si="48"/>
        <v>95.627644569816624</v>
      </c>
    </row>
    <row r="234" spans="1:9" ht="67.5">
      <c r="A234" s="167" t="s">
        <v>98</v>
      </c>
      <c r="B234" s="168">
        <v>946</v>
      </c>
      <c r="C234" s="168" t="s">
        <v>60</v>
      </c>
      <c r="D234" s="168" t="s">
        <v>96</v>
      </c>
      <c r="E234" s="168" t="s">
        <v>386</v>
      </c>
      <c r="F234" s="168" t="s">
        <v>137</v>
      </c>
      <c r="G234" s="169">
        <f t="shared" si="59"/>
        <v>283.60000000000002</v>
      </c>
      <c r="H234" s="169">
        <f t="shared" si="59"/>
        <v>271.2</v>
      </c>
      <c r="I234" s="169">
        <f t="shared" si="48"/>
        <v>95.627644569816624</v>
      </c>
    </row>
    <row r="235" spans="1:9" ht="22.5">
      <c r="A235" s="167" t="s">
        <v>138</v>
      </c>
      <c r="B235" s="168">
        <v>946</v>
      </c>
      <c r="C235" s="168" t="s">
        <v>60</v>
      </c>
      <c r="D235" s="168" t="s">
        <v>96</v>
      </c>
      <c r="E235" s="168" t="s">
        <v>386</v>
      </c>
      <c r="F235" s="168" t="s">
        <v>139</v>
      </c>
      <c r="G235" s="169">
        <v>283.60000000000002</v>
      </c>
      <c r="H235" s="169">
        <v>271.2</v>
      </c>
      <c r="I235" s="169">
        <f t="shared" si="48"/>
        <v>95.627644569816624</v>
      </c>
    </row>
    <row r="236" spans="1:9" ht="22.5">
      <c r="A236" s="167" t="s">
        <v>307</v>
      </c>
      <c r="B236" s="168">
        <v>946</v>
      </c>
      <c r="C236" s="168" t="s">
        <v>60</v>
      </c>
      <c r="D236" s="168" t="s">
        <v>96</v>
      </c>
      <c r="E236" s="168" t="s">
        <v>323</v>
      </c>
      <c r="F236" s="168"/>
      <c r="G236" s="169">
        <f>G237+G239</f>
        <v>433.2</v>
      </c>
      <c r="H236" s="169">
        <f>H237+H239</f>
        <v>420</v>
      </c>
      <c r="I236" s="169">
        <f t="shared" si="48"/>
        <v>96.952908587257625</v>
      </c>
    </row>
    <row r="237" spans="1:9" ht="67.5">
      <c r="A237" s="167" t="s">
        <v>98</v>
      </c>
      <c r="B237" s="168">
        <v>946</v>
      </c>
      <c r="C237" s="168" t="s">
        <v>60</v>
      </c>
      <c r="D237" s="168" t="s">
        <v>96</v>
      </c>
      <c r="E237" s="168" t="s">
        <v>323</v>
      </c>
      <c r="F237" s="168">
        <v>100</v>
      </c>
      <c r="G237" s="169">
        <f>G238</f>
        <v>393.4</v>
      </c>
      <c r="H237" s="169">
        <f>H238</f>
        <v>393.4</v>
      </c>
      <c r="I237" s="169">
        <f t="shared" si="48"/>
        <v>100</v>
      </c>
    </row>
    <row r="238" spans="1:9" ht="22.5">
      <c r="A238" s="167" t="s">
        <v>306</v>
      </c>
      <c r="B238" s="168">
        <v>946</v>
      </c>
      <c r="C238" s="168" t="s">
        <v>60</v>
      </c>
      <c r="D238" s="168" t="s">
        <v>96</v>
      </c>
      <c r="E238" s="168" t="s">
        <v>323</v>
      </c>
      <c r="F238" s="168">
        <v>110</v>
      </c>
      <c r="G238" s="169">
        <v>393.4</v>
      </c>
      <c r="H238" s="176">
        <v>393.4</v>
      </c>
      <c r="I238" s="169">
        <f t="shared" si="48"/>
        <v>100</v>
      </c>
    </row>
    <row r="239" spans="1:9" ht="22.5">
      <c r="A239" s="167" t="s">
        <v>439</v>
      </c>
      <c r="B239" s="168">
        <v>946</v>
      </c>
      <c r="C239" s="168" t="s">
        <v>60</v>
      </c>
      <c r="D239" s="168" t="s">
        <v>96</v>
      </c>
      <c r="E239" s="168" t="s">
        <v>323</v>
      </c>
      <c r="F239" s="168">
        <v>200</v>
      </c>
      <c r="G239" s="169">
        <f t="shared" ref="G239" si="60">G240</f>
        <v>39.799999999999997</v>
      </c>
      <c r="H239" s="169">
        <f t="shared" ref="H239" si="61">H240</f>
        <v>26.6</v>
      </c>
      <c r="I239" s="169">
        <f t="shared" si="48"/>
        <v>66.834170854271363</v>
      </c>
    </row>
    <row r="240" spans="1:9" ht="22.5">
      <c r="A240" s="167" t="s">
        <v>440</v>
      </c>
      <c r="B240" s="168">
        <v>946</v>
      </c>
      <c r="C240" s="168" t="s">
        <v>60</v>
      </c>
      <c r="D240" s="168" t="s">
        <v>96</v>
      </c>
      <c r="E240" s="168" t="s">
        <v>323</v>
      </c>
      <c r="F240" s="168">
        <v>240</v>
      </c>
      <c r="G240" s="169">
        <v>39.799999999999997</v>
      </c>
      <c r="H240" s="176">
        <v>26.6</v>
      </c>
      <c r="I240" s="169">
        <f t="shared" si="48"/>
        <v>66.834170854271363</v>
      </c>
    </row>
    <row r="241" spans="1:11" ht="67.5">
      <c r="A241" s="167" t="s">
        <v>127</v>
      </c>
      <c r="B241" s="168">
        <v>946</v>
      </c>
      <c r="C241" s="168" t="s">
        <v>60</v>
      </c>
      <c r="D241" s="168" t="s">
        <v>96</v>
      </c>
      <c r="E241" s="168" t="s">
        <v>387</v>
      </c>
      <c r="F241" s="168" t="s">
        <v>44</v>
      </c>
      <c r="G241" s="169">
        <f t="shared" ref="G241:H241" si="62">G242+G244+G247</f>
        <v>6620.3499999999995</v>
      </c>
      <c r="H241" s="169">
        <f t="shared" si="62"/>
        <v>6620.2999999999993</v>
      </c>
      <c r="I241" s="169">
        <f t="shared" si="48"/>
        <v>99.999244752920916</v>
      </c>
    </row>
    <row r="242" spans="1:11" ht="67.5">
      <c r="A242" s="167" t="s">
        <v>98</v>
      </c>
      <c r="B242" s="168">
        <v>946</v>
      </c>
      <c r="C242" s="168" t="s">
        <v>60</v>
      </c>
      <c r="D242" s="168" t="s">
        <v>96</v>
      </c>
      <c r="E242" s="168" t="s">
        <v>387</v>
      </c>
      <c r="F242" s="168">
        <v>100</v>
      </c>
      <c r="G242" s="169">
        <f>G243</f>
        <v>6451</v>
      </c>
      <c r="H242" s="169">
        <f>H243</f>
        <v>6451</v>
      </c>
      <c r="I242" s="169">
        <f t="shared" si="48"/>
        <v>99.999999999999986</v>
      </c>
    </row>
    <row r="243" spans="1:11" s="230" customFormat="1" ht="22.5">
      <c r="A243" s="167" t="s">
        <v>306</v>
      </c>
      <c r="B243" s="168">
        <v>946</v>
      </c>
      <c r="C243" s="168" t="s">
        <v>60</v>
      </c>
      <c r="D243" s="168" t="s">
        <v>96</v>
      </c>
      <c r="E243" s="168" t="s">
        <v>387</v>
      </c>
      <c r="F243" s="168">
        <v>110</v>
      </c>
      <c r="G243" s="169">
        <v>6451</v>
      </c>
      <c r="H243" s="169">
        <v>6451</v>
      </c>
      <c r="I243" s="169">
        <f t="shared" si="48"/>
        <v>99.999999999999986</v>
      </c>
    </row>
    <row r="244" spans="1:11" s="230" customFormat="1" ht="22.5">
      <c r="A244" s="167" t="s">
        <v>131</v>
      </c>
      <c r="B244" s="168">
        <v>946</v>
      </c>
      <c r="C244" s="168" t="s">
        <v>60</v>
      </c>
      <c r="D244" s="168" t="s">
        <v>96</v>
      </c>
      <c r="E244" s="168" t="s">
        <v>387</v>
      </c>
      <c r="F244" s="168">
        <v>200</v>
      </c>
      <c r="G244" s="169">
        <f>G245</f>
        <v>14.45</v>
      </c>
      <c r="H244" s="169">
        <f>H245</f>
        <v>14.4</v>
      </c>
      <c r="I244" s="169">
        <f t="shared" si="48"/>
        <v>99.653979238754332</v>
      </c>
    </row>
    <row r="245" spans="1:11" ht="22.5">
      <c r="A245" s="167" t="s">
        <v>181</v>
      </c>
      <c r="B245" s="168">
        <v>946</v>
      </c>
      <c r="C245" s="168" t="s">
        <v>60</v>
      </c>
      <c r="D245" s="168" t="s">
        <v>96</v>
      </c>
      <c r="E245" s="168" t="s">
        <v>387</v>
      </c>
      <c r="F245" s="168">
        <v>240</v>
      </c>
      <c r="G245" s="169">
        <f t="shared" ref="G245" si="63">G246</f>
        <v>14.45</v>
      </c>
      <c r="H245" s="169">
        <f>H246</f>
        <v>14.4</v>
      </c>
      <c r="I245" s="169">
        <f t="shared" si="48"/>
        <v>99.653979238754332</v>
      </c>
    </row>
    <row r="246" spans="1:11" ht="22.5">
      <c r="A246" s="167" t="s">
        <v>182</v>
      </c>
      <c r="B246" s="168">
        <v>946</v>
      </c>
      <c r="C246" s="168" t="s">
        <v>60</v>
      </c>
      <c r="D246" s="168" t="s">
        <v>96</v>
      </c>
      <c r="E246" s="168" t="s">
        <v>387</v>
      </c>
      <c r="F246" s="168">
        <v>242</v>
      </c>
      <c r="G246" s="169">
        <v>14.45</v>
      </c>
      <c r="H246" s="169">
        <v>14.4</v>
      </c>
      <c r="I246" s="169">
        <f t="shared" si="48"/>
        <v>99.653979238754332</v>
      </c>
    </row>
    <row r="247" spans="1:11" ht="22.5">
      <c r="A247" s="167" t="s">
        <v>140</v>
      </c>
      <c r="B247" s="168">
        <v>946</v>
      </c>
      <c r="C247" s="168" t="s">
        <v>60</v>
      </c>
      <c r="D247" s="168" t="s">
        <v>96</v>
      </c>
      <c r="E247" s="168" t="s">
        <v>387</v>
      </c>
      <c r="F247" s="168">
        <v>800</v>
      </c>
      <c r="G247" s="169">
        <f>G248</f>
        <v>154.9</v>
      </c>
      <c r="H247" s="169">
        <v>154.9</v>
      </c>
      <c r="I247" s="169">
        <f t="shared" si="48"/>
        <v>100</v>
      </c>
    </row>
    <row r="248" spans="1:11" ht="33.75">
      <c r="A248" s="167" t="s">
        <v>184</v>
      </c>
      <c r="B248" s="168">
        <v>946</v>
      </c>
      <c r="C248" s="168" t="s">
        <v>60</v>
      </c>
      <c r="D248" s="168" t="s">
        <v>96</v>
      </c>
      <c r="E248" s="168" t="s">
        <v>387</v>
      </c>
      <c r="F248" s="168">
        <v>850</v>
      </c>
      <c r="G248" s="169">
        <v>154.9</v>
      </c>
      <c r="H248" s="169">
        <v>154.9</v>
      </c>
      <c r="I248" s="169">
        <f t="shared" si="48"/>
        <v>100</v>
      </c>
    </row>
    <row r="249" spans="1:11" ht="21">
      <c r="A249" s="224" t="s">
        <v>566</v>
      </c>
      <c r="B249" s="225">
        <v>946</v>
      </c>
      <c r="C249" s="226" t="s">
        <v>96</v>
      </c>
      <c r="D249" s="226" t="s">
        <v>45</v>
      </c>
      <c r="E249" s="225" t="s">
        <v>567</v>
      </c>
      <c r="F249" s="168"/>
      <c r="G249" s="175">
        <v>100</v>
      </c>
      <c r="H249" s="175">
        <v>100</v>
      </c>
      <c r="I249" s="175">
        <f t="shared" si="48"/>
        <v>100</v>
      </c>
    </row>
    <row r="250" spans="1:11" ht="21">
      <c r="A250" s="224" t="s">
        <v>568</v>
      </c>
      <c r="B250" s="225">
        <v>946</v>
      </c>
      <c r="C250" s="226" t="s">
        <v>96</v>
      </c>
      <c r="D250" s="226" t="s">
        <v>45</v>
      </c>
      <c r="E250" s="225" t="s">
        <v>567</v>
      </c>
      <c r="F250" s="168"/>
      <c r="G250" s="175">
        <v>100</v>
      </c>
      <c r="H250" s="175">
        <v>100</v>
      </c>
      <c r="I250" s="175">
        <f t="shared" si="48"/>
        <v>100</v>
      </c>
    </row>
    <row r="251" spans="1:11" ht="22.5">
      <c r="A251" s="167" t="s">
        <v>131</v>
      </c>
      <c r="B251" s="168">
        <v>946</v>
      </c>
      <c r="C251" s="235" t="s">
        <v>96</v>
      </c>
      <c r="D251" s="235" t="s">
        <v>45</v>
      </c>
      <c r="E251" s="168" t="s">
        <v>567</v>
      </c>
      <c r="F251" s="168">
        <v>200</v>
      </c>
      <c r="G251" s="169">
        <v>100</v>
      </c>
      <c r="H251" s="169">
        <v>100</v>
      </c>
      <c r="I251" s="169">
        <f t="shared" si="48"/>
        <v>100</v>
      </c>
    </row>
    <row r="252" spans="1:11" ht="22.5">
      <c r="A252" s="167" t="s">
        <v>441</v>
      </c>
      <c r="B252" s="168">
        <v>946</v>
      </c>
      <c r="C252" s="235" t="s">
        <v>96</v>
      </c>
      <c r="D252" s="235" t="s">
        <v>45</v>
      </c>
      <c r="E252" s="168" t="s">
        <v>567</v>
      </c>
      <c r="F252" s="168">
        <v>244</v>
      </c>
      <c r="G252" s="169">
        <v>100</v>
      </c>
      <c r="H252" s="169">
        <v>100</v>
      </c>
      <c r="I252" s="169">
        <f t="shared" si="48"/>
        <v>100</v>
      </c>
    </row>
    <row r="253" spans="1:11">
      <c r="A253" s="224" t="s">
        <v>212</v>
      </c>
      <c r="B253" s="225">
        <v>946</v>
      </c>
      <c r="C253" s="225">
        <v>10</v>
      </c>
      <c r="D253" s="225"/>
      <c r="E253" s="226"/>
      <c r="F253" s="225"/>
      <c r="G253" s="175">
        <f>G257+G254</f>
        <v>3371.6</v>
      </c>
      <c r="H253" s="175">
        <f>H257+H254</f>
        <v>3371.6</v>
      </c>
      <c r="I253" s="175">
        <f t="shared" si="48"/>
        <v>100</v>
      </c>
    </row>
    <row r="254" spans="1:11" ht="21">
      <c r="A254" s="224" t="s">
        <v>578</v>
      </c>
      <c r="B254" s="168">
        <v>946</v>
      </c>
      <c r="C254" s="225">
        <v>10</v>
      </c>
      <c r="D254" s="226" t="s">
        <v>47</v>
      </c>
      <c r="E254" s="225" t="s">
        <v>579</v>
      </c>
      <c r="F254" s="225"/>
      <c r="G254" s="175">
        <v>38</v>
      </c>
      <c r="H254" s="175">
        <v>38</v>
      </c>
      <c r="I254" s="175">
        <f t="shared" si="48"/>
        <v>100</v>
      </c>
      <c r="K254" s="259"/>
    </row>
    <row r="255" spans="1:11" ht="22.5">
      <c r="A255" s="167" t="s">
        <v>134</v>
      </c>
      <c r="B255" s="168">
        <v>946</v>
      </c>
      <c r="C255" s="168">
        <v>10</v>
      </c>
      <c r="D255" s="235" t="s">
        <v>47</v>
      </c>
      <c r="E255" s="168" t="s">
        <v>579</v>
      </c>
      <c r="F255" s="168">
        <v>300</v>
      </c>
      <c r="G255" s="169">
        <v>38</v>
      </c>
      <c r="H255" s="169">
        <f t="shared" ref="H255" si="64">H256</f>
        <v>38</v>
      </c>
      <c r="I255" s="169">
        <f t="shared" si="48"/>
        <v>100</v>
      </c>
    </row>
    <row r="256" spans="1:11" ht="22.5">
      <c r="A256" s="167" t="s">
        <v>580</v>
      </c>
      <c r="B256" s="168">
        <v>946</v>
      </c>
      <c r="C256" s="168">
        <v>10</v>
      </c>
      <c r="D256" s="235" t="s">
        <v>47</v>
      </c>
      <c r="E256" s="168" t="s">
        <v>579</v>
      </c>
      <c r="F256" s="168">
        <v>360</v>
      </c>
      <c r="G256" s="169">
        <v>38</v>
      </c>
      <c r="H256" s="176">
        <v>38</v>
      </c>
      <c r="I256" s="169">
        <f t="shared" si="48"/>
        <v>100</v>
      </c>
    </row>
    <row r="257" spans="1:9">
      <c r="A257" s="224" t="s">
        <v>69</v>
      </c>
      <c r="B257" s="225">
        <v>946</v>
      </c>
      <c r="C257" s="225" t="s">
        <v>74</v>
      </c>
      <c r="D257" s="225" t="s">
        <v>73</v>
      </c>
      <c r="E257" s="225" t="s">
        <v>43</v>
      </c>
      <c r="F257" s="225" t="s">
        <v>44</v>
      </c>
      <c r="G257" s="175">
        <f>G262</f>
        <v>3333.6</v>
      </c>
      <c r="H257" s="175">
        <f>H262</f>
        <v>3333.6</v>
      </c>
      <c r="I257" s="175">
        <f>H257/G257%</f>
        <v>100</v>
      </c>
    </row>
    <row r="258" spans="1:9" ht="67.5">
      <c r="A258" s="167" t="s">
        <v>218</v>
      </c>
      <c r="B258" s="168">
        <v>946</v>
      </c>
      <c r="C258" s="168" t="s">
        <v>74</v>
      </c>
      <c r="D258" s="168" t="s">
        <v>73</v>
      </c>
      <c r="E258" s="168" t="s">
        <v>326</v>
      </c>
      <c r="F258" s="168" t="s">
        <v>44</v>
      </c>
      <c r="G258" s="169">
        <f t="shared" ref="G258:H261" si="65">G259</f>
        <v>3333.6</v>
      </c>
      <c r="H258" s="169">
        <f t="shared" ref="H258" si="66">H259</f>
        <v>3333.6</v>
      </c>
      <c r="I258" s="169">
        <f>H258/G258%</f>
        <v>100</v>
      </c>
    </row>
    <row r="259" spans="1:9" ht="22.5">
      <c r="A259" s="167" t="s">
        <v>134</v>
      </c>
      <c r="B259" s="168">
        <v>946</v>
      </c>
      <c r="C259" s="168" t="s">
        <v>74</v>
      </c>
      <c r="D259" s="168" t="s">
        <v>73</v>
      </c>
      <c r="E259" s="168" t="s">
        <v>326</v>
      </c>
      <c r="F259" s="168"/>
      <c r="G259" s="169">
        <f t="shared" si="65"/>
        <v>3333.6</v>
      </c>
      <c r="H259" s="169">
        <f t="shared" si="65"/>
        <v>3333.6</v>
      </c>
      <c r="I259" s="169">
        <f t="shared" ref="I259:I315" si="67">H259/G259%</f>
        <v>100</v>
      </c>
    </row>
    <row r="260" spans="1:9" ht="22.5">
      <c r="A260" s="167" t="s">
        <v>136</v>
      </c>
      <c r="B260" s="168">
        <v>946</v>
      </c>
      <c r="C260" s="168" t="s">
        <v>74</v>
      </c>
      <c r="D260" s="168" t="s">
        <v>73</v>
      </c>
      <c r="E260" s="168" t="s">
        <v>326</v>
      </c>
      <c r="F260" s="168">
        <v>300</v>
      </c>
      <c r="G260" s="169">
        <f t="shared" si="65"/>
        <v>3333.6</v>
      </c>
      <c r="H260" s="169">
        <f t="shared" si="65"/>
        <v>3333.6</v>
      </c>
      <c r="I260" s="169">
        <f t="shared" si="67"/>
        <v>100</v>
      </c>
    </row>
    <row r="261" spans="1:9" ht="22.5">
      <c r="A261" s="167" t="s">
        <v>213</v>
      </c>
      <c r="B261" s="168">
        <v>946</v>
      </c>
      <c r="C261" s="168" t="s">
        <v>74</v>
      </c>
      <c r="D261" s="168" t="s">
        <v>73</v>
      </c>
      <c r="E261" s="168" t="s">
        <v>326</v>
      </c>
      <c r="F261" s="168">
        <v>310</v>
      </c>
      <c r="G261" s="169">
        <f t="shared" si="65"/>
        <v>3333.6</v>
      </c>
      <c r="H261" s="169">
        <f t="shared" si="65"/>
        <v>3333.6</v>
      </c>
      <c r="I261" s="169">
        <f t="shared" si="67"/>
        <v>100</v>
      </c>
    </row>
    <row r="262" spans="1:9" ht="33.75">
      <c r="A262" s="167" t="s">
        <v>231</v>
      </c>
      <c r="B262" s="168">
        <v>946</v>
      </c>
      <c r="C262" s="168" t="s">
        <v>74</v>
      </c>
      <c r="D262" s="168" t="s">
        <v>73</v>
      </c>
      <c r="E262" s="168" t="s">
        <v>326</v>
      </c>
      <c r="F262" s="168">
        <v>313</v>
      </c>
      <c r="G262" s="169">
        <v>3333.6</v>
      </c>
      <c r="H262" s="169">
        <v>3333.6</v>
      </c>
      <c r="I262" s="169">
        <f t="shared" si="67"/>
        <v>100</v>
      </c>
    </row>
    <row r="263" spans="1:9">
      <c r="A263" s="224" t="s">
        <v>219</v>
      </c>
      <c r="B263" s="225">
        <v>946</v>
      </c>
      <c r="C263" s="225">
        <v>11</v>
      </c>
      <c r="D263" s="225"/>
      <c r="E263" s="225"/>
      <c r="F263" s="225"/>
      <c r="G263" s="175">
        <f t="shared" ref="G263:H266" si="68">G264</f>
        <v>393.31</v>
      </c>
      <c r="H263" s="175">
        <f t="shared" si="68"/>
        <v>393.3</v>
      </c>
      <c r="I263" s="175">
        <f t="shared" si="67"/>
        <v>99.997457476290975</v>
      </c>
    </row>
    <row r="264" spans="1:9" ht="31.5">
      <c r="A264" s="224" t="s">
        <v>336</v>
      </c>
      <c r="B264" s="233">
        <v>946</v>
      </c>
      <c r="C264" s="225" t="s">
        <v>85</v>
      </c>
      <c r="D264" s="225" t="s">
        <v>45</v>
      </c>
      <c r="E264" s="225" t="s">
        <v>401</v>
      </c>
      <c r="F264" s="225" t="s">
        <v>44</v>
      </c>
      <c r="G264" s="175">
        <f t="shared" si="68"/>
        <v>393.31</v>
      </c>
      <c r="H264" s="175">
        <f t="shared" si="68"/>
        <v>393.3</v>
      </c>
      <c r="I264" s="175">
        <f t="shared" si="67"/>
        <v>99.997457476290975</v>
      </c>
    </row>
    <row r="265" spans="1:9" ht="22.5">
      <c r="A265" s="167" t="s">
        <v>439</v>
      </c>
      <c r="B265" s="225">
        <v>946</v>
      </c>
      <c r="C265" s="168" t="s">
        <v>85</v>
      </c>
      <c r="D265" s="168" t="s">
        <v>45</v>
      </c>
      <c r="E265" s="168" t="s">
        <v>451</v>
      </c>
      <c r="F265" s="168" t="s">
        <v>132</v>
      </c>
      <c r="G265" s="169">
        <f t="shared" si="68"/>
        <v>393.31</v>
      </c>
      <c r="H265" s="176">
        <f>H266</f>
        <v>393.3</v>
      </c>
      <c r="I265" s="169">
        <f t="shared" si="67"/>
        <v>99.997457476290975</v>
      </c>
    </row>
    <row r="266" spans="1:9" ht="22.5">
      <c r="A266" s="167" t="s">
        <v>440</v>
      </c>
      <c r="B266" s="168">
        <v>946</v>
      </c>
      <c r="C266" s="168" t="s">
        <v>85</v>
      </c>
      <c r="D266" s="168" t="s">
        <v>45</v>
      </c>
      <c r="E266" s="168" t="s">
        <v>451</v>
      </c>
      <c r="F266" s="168" t="s">
        <v>133</v>
      </c>
      <c r="G266" s="169">
        <f t="shared" si="68"/>
        <v>393.31</v>
      </c>
      <c r="H266" s="169">
        <f t="shared" ref="H266" si="69">H267</f>
        <v>393.3</v>
      </c>
      <c r="I266" s="169">
        <f t="shared" si="67"/>
        <v>99.997457476290975</v>
      </c>
    </row>
    <row r="267" spans="1:9" ht="22.5">
      <c r="A267" s="167" t="s">
        <v>441</v>
      </c>
      <c r="B267" s="168">
        <v>946</v>
      </c>
      <c r="C267" s="168" t="s">
        <v>85</v>
      </c>
      <c r="D267" s="168" t="s">
        <v>45</v>
      </c>
      <c r="E267" s="168" t="s">
        <v>451</v>
      </c>
      <c r="F267" s="168" t="s">
        <v>27</v>
      </c>
      <c r="G267" s="169">
        <v>393.31</v>
      </c>
      <c r="H267" s="169">
        <v>393.3</v>
      </c>
      <c r="I267" s="169">
        <f t="shared" si="67"/>
        <v>99.997457476290975</v>
      </c>
    </row>
    <row r="268" spans="1:9">
      <c r="A268" s="224" t="s">
        <v>220</v>
      </c>
      <c r="B268" s="168">
        <v>946</v>
      </c>
      <c r="C268" s="225" t="s">
        <v>79</v>
      </c>
      <c r="D268" s="225" t="s">
        <v>42</v>
      </c>
      <c r="E268" s="225" t="s">
        <v>43</v>
      </c>
      <c r="F268" s="225" t="s">
        <v>44</v>
      </c>
      <c r="G268" s="175">
        <f t="shared" ref="G268:H272" si="70">G269</f>
        <v>175</v>
      </c>
      <c r="H268" s="175">
        <f t="shared" si="70"/>
        <v>173.7</v>
      </c>
      <c r="I268" s="175">
        <f>H268/G268%</f>
        <v>99.257142857142853</v>
      </c>
    </row>
    <row r="269" spans="1:9">
      <c r="A269" s="224" t="s">
        <v>63</v>
      </c>
      <c r="B269" s="168">
        <v>946</v>
      </c>
      <c r="C269" s="225" t="s">
        <v>79</v>
      </c>
      <c r="D269" s="225" t="s">
        <v>59</v>
      </c>
      <c r="E269" s="225"/>
      <c r="F269" s="225" t="s">
        <v>44</v>
      </c>
      <c r="G269" s="175">
        <f t="shared" si="70"/>
        <v>175</v>
      </c>
      <c r="H269" s="175">
        <f t="shared" si="70"/>
        <v>173.7</v>
      </c>
      <c r="I269" s="175">
        <f t="shared" si="67"/>
        <v>99.257142857142853</v>
      </c>
    </row>
    <row r="270" spans="1:9" ht="33.75">
      <c r="A270" s="167" t="s">
        <v>221</v>
      </c>
      <c r="B270" s="168">
        <v>946</v>
      </c>
      <c r="C270" s="168" t="s">
        <v>79</v>
      </c>
      <c r="D270" s="168" t="s">
        <v>59</v>
      </c>
      <c r="E270" s="168" t="s">
        <v>393</v>
      </c>
      <c r="F270" s="168" t="s">
        <v>44</v>
      </c>
      <c r="G270" s="169">
        <f t="shared" si="70"/>
        <v>175</v>
      </c>
      <c r="H270" s="169">
        <f t="shared" si="70"/>
        <v>173.7</v>
      </c>
      <c r="I270" s="169">
        <f t="shared" si="67"/>
        <v>99.257142857142853</v>
      </c>
    </row>
    <row r="271" spans="1:9" ht="22.5">
      <c r="A271" s="167" t="s">
        <v>439</v>
      </c>
      <c r="B271" s="168">
        <v>946</v>
      </c>
      <c r="C271" s="168" t="s">
        <v>79</v>
      </c>
      <c r="D271" s="168" t="s">
        <v>59</v>
      </c>
      <c r="E271" s="168" t="s">
        <v>393</v>
      </c>
      <c r="F271" s="168" t="s">
        <v>132</v>
      </c>
      <c r="G271" s="169">
        <f t="shared" si="70"/>
        <v>175</v>
      </c>
      <c r="H271" s="169">
        <f t="shared" si="70"/>
        <v>173.7</v>
      </c>
      <c r="I271" s="169">
        <f t="shared" si="67"/>
        <v>99.257142857142853</v>
      </c>
    </row>
    <row r="272" spans="1:9" ht="22.5">
      <c r="A272" s="167" t="s">
        <v>440</v>
      </c>
      <c r="B272" s="168">
        <v>946</v>
      </c>
      <c r="C272" s="168" t="s">
        <v>79</v>
      </c>
      <c r="D272" s="168" t="s">
        <v>59</v>
      </c>
      <c r="E272" s="168" t="s">
        <v>393</v>
      </c>
      <c r="F272" s="168" t="s">
        <v>133</v>
      </c>
      <c r="G272" s="169">
        <f t="shared" si="70"/>
        <v>175</v>
      </c>
      <c r="H272" s="169">
        <f t="shared" si="70"/>
        <v>173.7</v>
      </c>
      <c r="I272" s="169">
        <f t="shared" si="67"/>
        <v>99.257142857142853</v>
      </c>
    </row>
    <row r="273" spans="1:9" ht="22.5">
      <c r="A273" s="167" t="s">
        <v>441</v>
      </c>
      <c r="B273" s="168">
        <v>946</v>
      </c>
      <c r="C273" s="168" t="s">
        <v>79</v>
      </c>
      <c r="D273" s="168" t="s">
        <v>59</v>
      </c>
      <c r="E273" s="168" t="s">
        <v>393</v>
      </c>
      <c r="F273" s="168" t="s">
        <v>27</v>
      </c>
      <c r="G273" s="169">
        <v>175</v>
      </c>
      <c r="H273" s="169">
        <v>173.7</v>
      </c>
      <c r="I273" s="169">
        <f t="shared" si="67"/>
        <v>99.257142857142853</v>
      </c>
    </row>
    <row r="274" spans="1:9" ht="42.75">
      <c r="A274" s="266" t="s">
        <v>165</v>
      </c>
      <c r="B274" s="267">
        <v>945</v>
      </c>
      <c r="C274" s="267" t="s">
        <v>42</v>
      </c>
      <c r="D274" s="267" t="s">
        <v>42</v>
      </c>
      <c r="E274" s="267" t="s">
        <v>43</v>
      </c>
      <c r="F274" s="267" t="s">
        <v>44</v>
      </c>
      <c r="G274" s="255">
        <f>G275+G293++G298</f>
        <v>22410.21</v>
      </c>
      <c r="H274" s="255">
        <f>H275+H293++H298</f>
        <v>22410.1</v>
      </c>
      <c r="I274" s="255">
        <f t="shared" si="67"/>
        <v>99.99950915230157</v>
      </c>
    </row>
    <row r="275" spans="1:9">
      <c r="A275" s="224" t="s">
        <v>180</v>
      </c>
      <c r="B275" s="225">
        <v>945</v>
      </c>
      <c r="C275" s="225" t="s">
        <v>45</v>
      </c>
      <c r="D275" s="225" t="s">
        <v>42</v>
      </c>
      <c r="E275" s="225" t="s">
        <v>43</v>
      </c>
      <c r="F275" s="225" t="s">
        <v>44</v>
      </c>
      <c r="G275" s="175">
        <f>G276+G288</f>
        <v>5866.1100000000006</v>
      </c>
      <c r="H275" s="175">
        <f>H276+H288</f>
        <v>5866.1</v>
      </c>
      <c r="I275" s="175">
        <f t="shared" si="67"/>
        <v>99.999829529279197</v>
      </c>
    </row>
    <row r="276" spans="1:9" ht="45">
      <c r="A276" s="167" t="s">
        <v>56</v>
      </c>
      <c r="B276" s="168">
        <v>945</v>
      </c>
      <c r="C276" s="168" t="s">
        <v>45</v>
      </c>
      <c r="D276" s="168" t="s">
        <v>57</v>
      </c>
      <c r="E276" s="168" t="s">
        <v>43</v>
      </c>
      <c r="F276" s="168" t="s">
        <v>44</v>
      </c>
      <c r="G276" s="169">
        <f>G277</f>
        <v>5860.1100000000006</v>
      </c>
      <c r="H276" s="169">
        <f>H277</f>
        <v>5860.1</v>
      </c>
      <c r="I276" s="169">
        <f t="shared" si="67"/>
        <v>99.999829354739077</v>
      </c>
    </row>
    <row r="277" spans="1:9" ht="22.5">
      <c r="A277" s="167" t="s">
        <v>297</v>
      </c>
      <c r="B277" s="168">
        <v>945</v>
      </c>
      <c r="C277" s="168" t="s">
        <v>45</v>
      </c>
      <c r="D277" s="168" t="s">
        <v>57</v>
      </c>
      <c r="E277" s="168" t="s">
        <v>371</v>
      </c>
      <c r="F277" s="168" t="s">
        <v>44</v>
      </c>
      <c r="G277" s="169">
        <f>G278+G281</f>
        <v>5860.1100000000006</v>
      </c>
      <c r="H277" s="169">
        <f>H278+H281</f>
        <v>5860.1</v>
      </c>
      <c r="I277" s="169">
        <f t="shared" si="67"/>
        <v>99.999829354739077</v>
      </c>
    </row>
    <row r="278" spans="1:9" ht="67.5">
      <c r="A278" s="167" t="s">
        <v>98</v>
      </c>
      <c r="B278" s="168">
        <v>945</v>
      </c>
      <c r="C278" s="168" t="s">
        <v>45</v>
      </c>
      <c r="D278" s="168" t="s">
        <v>57</v>
      </c>
      <c r="E278" s="168" t="s">
        <v>372</v>
      </c>
      <c r="F278" s="168" t="s">
        <v>137</v>
      </c>
      <c r="G278" s="169">
        <f>G280+G279</f>
        <v>4902.8</v>
      </c>
      <c r="H278" s="169">
        <f>H280+H279</f>
        <v>4902.8</v>
      </c>
      <c r="I278" s="169">
        <f t="shared" si="67"/>
        <v>100</v>
      </c>
    </row>
    <row r="279" spans="1:9" ht="22.5">
      <c r="A279" s="167" t="s">
        <v>306</v>
      </c>
      <c r="B279" s="168">
        <v>945</v>
      </c>
      <c r="C279" s="168" t="s">
        <v>45</v>
      </c>
      <c r="D279" s="168" t="s">
        <v>57</v>
      </c>
      <c r="E279" s="168" t="s">
        <v>372</v>
      </c>
      <c r="F279" s="168">
        <v>110</v>
      </c>
      <c r="G279" s="169">
        <v>10</v>
      </c>
      <c r="H279" s="176">
        <v>10</v>
      </c>
      <c r="I279" s="169">
        <f t="shared" si="67"/>
        <v>100</v>
      </c>
    </row>
    <row r="280" spans="1:9" ht="22.5">
      <c r="A280" s="167" t="s">
        <v>138</v>
      </c>
      <c r="B280" s="168">
        <v>945</v>
      </c>
      <c r="C280" s="168" t="s">
        <v>45</v>
      </c>
      <c r="D280" s="168" t="s">
        <v>57</v>
      </c>
      <c r="E280" s="168" t="s">
        <v>372</v>
      </c>
      <c r="F280" s="168" t="s">
        <v>139</v>
      </c>
      <c r="G280" s="169">
        <v>4892.8</v>
      </c>
      <c r="H280" s="169">
        <v>4892.8</v>
      </c>
      <c r="I280" s="169">
        <f t="shared" si="67"/>
        <v>100</v>
      </c>
    </row>
    <row r="281" spans="1:9" ht="33.75">
      <c r="A281" s="167" t="s">
        <v>298</v>
      </c>
      <c r="B281" s="168">
        <v>945</v>
      </c>
      <c r="C281" s="168" t="s">
        <v>45</v>
      </c>
      <c r="D281" s="168" t="s">
        <v>57</v>
      </c>
      <c r="E281" s="168" t="s">
        <v>373</v>
      </c>
      <c r="F281" s="168"/>
      <c r="G281" s="169">
        <f>G282+G286</f>
        <v>957.31</v>
      </c>
      <c r="H281" s="169">
        <f>H282+H286</f>
        <v>957.3</v>
      </c>
      <c r="I281" s="169">
        <f t="shared" si="67"/>
        <v>99.998955406294712</v>
      </c>
    </row>
    <row r="282" spans="1:9" ht="22.5">
      <c r="A282" s="167" t="s">
        <v>131</v>
      </c>
      <c r="B282" s="168">
        <v>945</v>
      </c>
      <c r="C282" s="168" t="s">
        <v>45</v>
      </c>
      <c r="D282" s="168" t="s">
        <v>57</v>
      </c>
      <c r="E282" s="168" t="s">
        <v>373</v>
      </c>
      <c r="F282" s="168" t="s">
        <v>132</v>
      </c>
      <c r="G282" s="169">
        <f>G283</f>
        <v>908.3</v>
      </c>
      <c r="H282" s="169">
        <f>H283</f>
        <v>908.3</v>
      </c>
      <c r="I282" s="169">
        <f t="shared" si="67"/>
        <v>100</v>
      </c>
    </row>
    <row r="283" spans="1:9" ht="22.5">
      <c r="A283" s="167" t="s">
        <v>181</v>
      </c>
      <c r="B283" s="168">
        <v>945</v>
      </c>
      <c r="C283" s="168" t="s">
        <v>45</v>
      </c>
      <c r="D283" s="168" t="s">
        <v>57</v>
      </c>
      <c r="E283" s="168" t="s">
        <v>373</v>
      </c>
      <c r="F283" s="168" t="s">
        <v>133</v>
      </c>
      <c r="G283" s="169">
        <f>G284+G285</f>
        <v>908.3</v>
      </c>
      <c r="H283" s="169">
        <f>H284+H285</f>
        <v>908.3</v>
      </c>
      <c r="I283" s="169">
        <f t="shared" si="67"/>
        <v>100</v>
      </c>
    </row>
    <row r="284" spans="1:9" ht="22.5">
      <c r="A284" s="167" t="s">
        <v>182</v>
      </c>
      <c r="B284" s="168">
        <v>945</v>
      </c>
      <c r="C284" s="168" t="s">
        <v>45</v>
      </c>
      <c r="D284" s="168" t="s">
        <v>57</v>
      </c>
      <c r="E284" s="168" t="s">
        <v>373</v>
      </c>
      <c r="F284" s="168">
        <v>242</v>
      </c>
      <c r="G284" s="169">
        <v>629.29999999999995</v>
      </c>
      <c r="H284" s="169">
        <v>629.29999999999995</v>
      </c>
      <c r="I284" s="169">
        <f t="shared" si="67"/>
        <v>100</v>
      </c>
    </row>
    <row r="285" spans="1:9" ht="22.5">
      <c r="A285" s="167" t="s">
        <v>183</v>
      </c>
      <c r="B285" s="168">
        <v>945</v>
      </c>
      <c r="C285" s="168" t="s">
        <v>45</v>
      </c>
      <c r="D285" s="168" t="s">
        <v>57</v>
      </c>
      <c r="E285" s="168" t="s">
        <v>373</v>
      </c>
      <c r="F285" s="168" t="s">
        <v>27</v>
      </c>
      <c r="G285" s="169">
        <v>279</v>
      </c>
      <c r="H285" s="169">
        <v>279</v>
      </c>
      <c r="I285" s="169">
        <f t="shared" si="67"/>
        <v>100</v>
      </c>
    </row>
    <row r="286" spans="1:9" ht="22.5">
      <c r="A286" s="167" t="s">
        <v>140</v>
      </c>
      <c r="B286" s="168">
        <v>945</v>
      </c>
      <c r="C286" s="168" t="s">
        <v>45</v>
      </c>
      <c r="D286" s="168" t="s">
        <v>57</v>
      </c>
      <c r="E286" s="168" t="s">
        <v>373</v>
      </c>
      <c r="F286" s="168" t="s">
        <v>141</v>
      </c>
      <c r="G286" s="169">
        <f>G287</f>
        <v>49.01</v>
      </c>
      <c r="H286" s="169">
        <f>H287</f>
        <v>49</v>
      </c>
      <c r="I286" s="169">
        <f t="shared" si="67"/>
        <v>99.979596000816159</v>
      </c>
    </row>
    <row r="287" spans="1:9" ht="33.75">
      <c r="A287" s="167" t="s">
        <v>184</v>
      </c>
      <c r="B287" s="168">
        <v>945</v>
      </c>
      <c r="C287" s="168" t="s">
        <v>45</v>
      </c>
      <c r="D287" s="168" t="s">
        <v>57</v>
      </c>
      <c r="E287" s="168" t="s">
        <v>373</v>
      </c>
      <c r="F287" s="168" t="s">
        <v>142</v>
      </c>
      <c r="G287" s="169">
        <v>49.01</v>
      </c>
      <c r="H287" s="176">
        <v>49</v>
      </c>
      <c r="I287" s="169">
        <f t="shared" si="67"/>
        <v>99.979596000816159</v>
      </c>
    </row>
    <row r="288" spans="1:9">
      <c r="A288" s="224" t="s">
        <v>75</v>
      </c>
      <c r="B288" s="168">
        <v>945</v>
      </c>
      <c r="C288" s="225" t="s">
        <v>45</v>
      </c>
      <c r="D288" s="225">
        <v>13</v>
      </c>
      <c r="E288" s="225"/>
      <c r="F288" s="225"/>
      <c r="G288" s="175">
        <f t="shared" ref="G288:H291" si="71">G289</f>
        <v>6</v>
      </c>
      <c r="H288" s="175">
        <f t="shared" si="71"/>
        <v>6</v>
      </c>
      <c r="I288" s="175">
        <f t="shared" si="67"/>
        <v>100</v>
      </c>
    </row>
    <row r="289" spans="1:9" ht="22.5">
      <c r="A289" s="167" t="s">
        <v>186</v>
      </c>
      <c r="B289" s="168">
        <v>945</v>
      </c>
      <c r="C289" s="168" t="s">
        <v>45</v>
      </c>
      <c r="D289" s="168">
        <v>13</v>
      </c>
      <c r="E289" s="168" t="s">
        <v>324</v>
      </c>
      <c r="F289" s="225"/>
      <c r="G289" s="169">
        <f t="shared" si="71"/>
        <v>6</v>
      </c>
      <c r="H289" s="169">
        <f t="shared" si="71"/>
        <v>6</v>
      </c>
      <c r="I289" s="169">
        <f t="shared" si="67"/>
        <v>100</v>
      </c>
    </row>
    <row r="290" spans="1:9" ht="33.75">
      <c r="A290" s="167" t="s">
        <v>187</v>
      </c>
      <c r="B290" s="168">
        <v>945</v>
      </c>
      <c r="C290" s="168" t="s">
        <v>45</v>
      </c>
      <c r="D290" s="168">
        <v>13</v>
      </c>
      <c r="E290" s="168" t="s">
        <v>324</v>
      </c>
      <c r="F290" s="225"/>
      <c r="G290" s="169">
        <f t="shared" si="71"/>
        <v>6</v>
      </c>
      <c r="H290" s="169">
        <f t="shared" si="71"/>
        <v>6</v>
      </c>
      <c r="I290" s="169">
        <f t="shared" si="67"/>
        <v>100</v>
      </c>
    </row>
    <row r="291" spans="1:9" ht="22.5">
      <c r="A291" s="167" t="s">
        <v>188</v>
      </c>
      <c r="B291" s="168">
        <v>945</v>
      </c>
      <c r="C291" s="168" t="s">
        <v>45</v>
      </c>
      <c r="D291" s="168">
        <v>13</v>
      </c>
      <c r="E291" s="168" t="s">
        <v>324</v>
      </c>
      <c r="F291" s="168">
        <v>530</v>
      </c>
      <c r="G291" s="169">
        <f t="shared" si="71"/>
        <v>6</v>
      </c>
      <c r="H291" s="169">
        <f t="shared" si="71"/>
        <v>6</v>
      </c>
      <c r="I291" s="169">
        <f t="shared" si="67"/>
        <v>100</v>
      </c>
    </row>
    <row r="292" spans="1:9" ht="22.5">
      <c r="A292" s="167" t="s">
        <v>189</v>
      </c>
      <c r="B292" s="168">
        <v>945</v>
      </c>
      <c r="C292" s="168" t="s">
        <v>45</v>
      </c>
      <c r="D292" s="168">
        <v>13</v>
      </c>
      <c r="E292" s="168" t="s">
        <v>324</v>
      </c>
      <c r="F292" s="168">
        <v>530</v>
      </c>
      <c r="G292" s="169">
        <v>6</v>
      </c>
      <c r="H292" s="169">
        <v>6</v>
      </c>
      <c r="I292" s="169">
        <f t="shared" si="67"/>
        <v>100</v>
      </c>
    </row>
    <row r="293" spans="1:9">
      <c r="A293" s="224" t="s">
        <v>192</v>
      </c>
      <c r="B293" s="225">
        <v>945</v>
      </c>
      <c r="C293" s="225" t="s">
        <v>59</v>
      </c>
      <c r="D293" s="225" t="s">
        <v>42</v>
      </c>
      <c r="E293" s="225" t="s">
        <v>43</v>
      </c>
      <c r="F293" s="225" t="s">
        <v>44</v>
      </c>
      <c r="G293" s="175">
        <f t="shared" ref="G293:H296" si="72">G294</f>
        <v>801.5</v>
      </c>
      <c r="H293" s="175">
        <f t="shared" si="72"/>
        <v>801.5</v>
      </c>
      <c r="I293" s="175">
        <f t="shared" si="67"/>
        <v>100</v>
      </c>
    </row>
    <row r="294" spans="1:9" ht="22.5">
      <c r="A294" s="167" t="s">
        <v>80</v>
      </c>
      <c r="B294" s="168">
        <v>945</v>
      </c>
      <c r="C294" s="168" t="s">
        <v>59</v>
      </c>
      <c r="D294" s="168" t="s">
        <v>47</v>
      </c>
      <c r="E294" s="168" t="s">
        <v>43</v>
      </c>
      <c r="F294" s="168" t="s">
        <v>44</v>
      </c>
      <c r="G294" s="169">
        <f t="shared" si="72"/>
        <v>801.5</v>
      </c>
      <c r="H294" s="169">
        <f t="shared" si="72"/>
        <v>801.5</v>
      </c>
      <c r="I294" s="169">
        <f t="shared" si="67"/>
        <v>100</v>
      </c>
    </row>
    <row r="295" spans="1:9" ht="33.75">
      <c r="A295" s="167" t="s">
        <v>193</v>
      </c>
      <c r="B295" s="168">
        <v>945</v>
      </c>
      <c r="C295" s="168" t="s">
        <v>59</v>
      </c>
      <c r="D295" s="168" t="s">
        <v>47</v>
      </c>
      <c r="E295" s="168" t="s">
        <v>325</v>
      </c>
      <c r="F295" s="168" t="s">
        <v>44</v>
      </c>
      <c r="G295" s="169">
        <f t="shared" si="72"/>
        <v>801.5</v>
      </c>
      <c r="H295" s="169">
        <f t="shared" si="72"/>
        <v>801.5</v>
      </c>
      <c r="I295" s="169">
        <f t="shared" si="67"/>
        <v>100</v>
      </c>
    </row>
    <row r="296" spans="1:9" ht="22.5">
      <c r="A296" s="167" t="s">
        <v>305</v>
      </c>
      <c r="B296" s="168">
        <v>945</v>
      </c>
      <c r="C296" s="168" t="s">
        <v>59</v>
      </c>
      <c r="D296" s="168" t="s">
        <v>47</v>
      </c>
      <c r="E296" s="168" t="s">
        <v>325</v>
      </c>
      <c r="F296" s="168" t="s">
        <v>135</v>
      </c>
      <c r="G296" s="169">
        <f t="shared" si="72"/>
        <v>801.5</v>
      </c>
      <c r="H296" s="169">
        <f t="shared" si="72"/>
        <v>801.5</v>
      </c>
      <c r="I296" s="169">
        <f t="shared" si="67"/>
        <v>100</v>
      </c>
    </row>
    <row r="297" spans="1:9" ht="22.5">
      <c r="A297" s="167" t="s">
        <v>32</v>
      </c>
      <c r="B297" s="168">
        <v>945</v>
      </c>
      <c r="C297" s="168" t="s">
        <v>59</v>
      </c>
      <c r="D297" s="168" t="s">
        <v>47</v>
      </c>
      <c r="E297" s="168" t="s">
        <v>325</v>
      </c>
      <c r="F297" s="168" t="s">
        <v>33</v>
      </c>
      <c r="G297" s="169">
        <v>801.5</v>
      </c>
      <c r="H297" s="169">
        <v>801.5</v>
      </c>
      <c r="I297" s="169">
        <f t="shared" si="67"/>
        <v>100</v>
      </c>
    </row>
    <row r="298" spans="1:9" ht="42">
      <c r="A298" s="224" t="s">
        <v>222</v>
      </c>
      <c r="B298" s="225">
        <v>945</v>
      </c>
      <c r="C298" s="225" t="s">
        <v>95</v>
      </c>
      <c r="D298" s="225" t="s">
        <v>42</v>
      </c>
      <c r="E298" s="225" t="s">
        <v>43</v>
      </c>
      <c r="F298" s="225" t="s">
        <v>44</v>
      </c>
      <c r="G298" s="175">
        <f t="shared" ref="G298:H301" si="73">G299</f>
        <v>15742.6</v>
      </c>
      <c r="H298" s="175">
        <f t="shared" si="73"/>
        <v>15742.5</v>
      </c>
      <c r="I298" s="175">
        <f t="shared" si="67"/>
        <v>99.999364780912927</v>
      </c>
    </row>
    <row r="299" spans="1:9" ht="42">
      <c r="A299" s="224" t="s">
        <v>110</v>
      </c>
      <c r="B299" s="225">
        <v>945</v>
      </c>
      <c r="C299" s="225" t="s">
        <v>95</v>
      </c>
      <c r="D299" s="225" t="s">
        <v>45</v>
      </c>
      <c r="E299" s="225" t="s">
        <v>43</v>
      </c>
      <c r="F299" s="225" t="s">
        <v>44</v>
      </c>
      <c r="G299" s="175">
        <f t="shared" si="73"/>
        <v>15742.6</v>
      </c>
      <c r="H299" s="175">
        <f t="shared" si="73"/>
        <v>15742.5</v>
      </c>
      <c r="I299" s="175">
        <f>H299/G299%</f>
        <v>99.999364780912927</v>
      </c>
    </row>
    <row r="300" spans="1:9" ht="22.5">
      <c r="A300" s="167" t="s">
        <v>583</v>
      </c>
      <c r="B300" s="168">
        <v>945</v>
      </c>
      <c r="C300" s="168" t="s">
        <v>95</v>
      </c>
      <c r="D300" s="168" t="s">
        <v>45</v>
      </c>
      <c r="E300" s="168" t="s">
        <v>397</v>
      </c>
      <c r="F300" s="168" t="s">
        <v>44</v>
      </c>
      <c r="G300" s="169">
        <f t="shared" si="73"/>
        <v>15742.6</v>
      </c>
      <c r="H300" s="169">
        <f t="shared" si="73"/>
        <v>15742.5</v>
      </c>
      <c r="I300" s="169">
        <f t="shared" si="67"/>
        <v>99.999364780912927</v>
      </c>
    </row>
    <row r="301" spans="1:9" ht="33.75">
      <c r="A301" s="167" t="s">
        <v>223</v>
      </c>
      <c r="B301" s="168">
        <v>945</v>
      </c>
      <c r="C301" s="168" t="s">
        <v>95</v>
      </c>
      <c r="D301" s="168" t="s">
        <v>45</v>
      </c>
      <c r="E301" s="168" t="s">
        <v>397</v>
      </c>
      <c r="F301" s="168" t="s">
        <v>103</v>
      </c>
      <c r="G301" s="169">
        <f t="shared" si="73"/>
        <v>15742.6</v>
      </c>
      <c r="H301" s="169">
        <f t="shared" si="73"/>
        <v>15742.5</v>
      </c>
      <c r="I301" s="169">
        <f t="shared" si="67"/>
        <v>99.999364780912927</v>
      </c>
    </row>
    <row r="302" spans="1:9" ht="33.75">
      <c r="A302" s="167" t="s">
        <v>224</v>
      </c>
      <c r="B302" s="168">
        <v>945</v>
      </c>
      <c r="C302" s="168" t="s">
        <v>95</v>
      </c>
      <c r="D302" s="168" t="s">
        <v>45</v>
      </c>
      <c r="E302" s="168" t="s">
        <v>397</v>
      </c>
      <c r="F302" s="168" t="s">
        <v>104</v>
      </c>
      <c r="G302" s="169">
        <v>15742.6</v>
      </c>
      <c r="H302" s="169">
        <v>15742.5</v>
      </c>
      <c r="I302" s="169">
        <f t="shared" si="67"/>
        <v>99.999364780912927</v>
      </c>
    </row>
    <row r="303" spans="1:9" ht="28.5">
      <c r="A303" s="256" t="s">
        <v>549</v>
      </c>
      <c r="B303" s="225">
        <v>973</v>
      </c>
      <c r="C303" s="168"/>
      <c r="D303" s="168"/>
      <c r="E303" s="168"/>
      <c r="F303" s="168"/>
      <c r="G303" s="175">
        <f t="shared" ref="G303:H303" si="74">G304</f>
        <v>263198.75</v>
      </c>
      <c r="H303" s="175">
        <f t="shared" si="74"/>
        <v>262883.12999999995</v>
      </c>
      <c r="I303" s="175">
        <f t="shared" si="67"/>
        <v>99.880083017111559</v>
      </c>
    </row>
    <row r="304" spans="1:9">
      <c r="A304" s="268" t="s">
        <v>205</v>
      </c>
      <c r="B304" s="225">
        <v>973</v>
      </c>
      <c r="C304" s="168"/>
      <c r="D304" s="168"/>
      <c r="E304" s="168"/>
      <c r="F304" s="168"/>
      <c r="G304" s="175">
        <f t="shared" ref="G304:H304" si="75">G305+G325+G340+G344</f>
        <v>263198.75</v>
      </c>
      <c r="H304" s="175">
        <f t="shared" si="75"/>
        <v>262883.12999999995</v>
      </c>
      <c r="I304" s="175">
        <f t="shared" si="67"/>
        <v>99.880083017111559</v>
      </c>
    </row>
    <row r="305" spans="1:9" ht="31.5">
      <c r="A305" s="224" t="s">
        <v>437</v>
      </c>
      <c r="B305" s="225">
        <v>973</v>
      </c>
      <c r="C305" s="225" t="s">
        <v>60</v>
      </c>
      <c r="D305" s="225" t="s">
        <v>195</v>
      </c>
      <c r="E305" s="225" t="s">
        <v>407</v>
      </c>
      <c r="F305" s="225"/>
      <c r="G305" s="175">
        <f t="shared" ref="G305:H305" si="76">G306+G312+G316+G320</f>
        <v>249792.69999999998</v>
      </c>
      <c r="H305" s="175">
        <f t="shared" si="76"/>
        <v>249665.05</v>
      </c>
      <c r="I305" s="175">
        <f t="shared" si="67"/>
        <v>99.948897625911414</v>
      </c>
    </row>
    <row r="306" spans="1:9" ht="22.5">
      <c r="A306" s="231" t="s">
        <v>235</v>
      </c>
      <c r="B306" s="225">
        <v>973</v>
      </c>
      <c r="C306" s="233" t="s">
        <v>60</v>
      </c>
      <c r="D306" s="233" t="s">
        <v>206</v>
      </c>
      <c r="E306" s="233" t="s">
        <v>446</v>
      </c>
      <c r="F306" s="233"/>
      <c r="G306" s="177">
        <f>G307</f>
        <v>83859.199999999997</v>
      </c>
      <c r="H306" s="177">
        <f>H307</f>
        <v>83859.22</v>
      </c>
      <c r="I306" s="177">
        <f t="shared" si="67"/>
        <v>100.00002384950012</v>
      </c>
    </row>
    <row r="307" spans="1:9" ht="45">
      <c r="A307" s="167" t="s">
        <v>207</v>
      </c>
      <c r="B307" s="168">
        <v>973</v>
      </c>
      <c r="C307" s="168" t="s">
        <v>60</v>
      </c>
      <c r="D307" s="168" t="s">
        <v>206</v>
      </c>
      <c r="E307" s="236" t="s">
        <v>446</v>
      </c>
      <c r="F307" s="168" t="s">
        <v>128</v>
      </c>
      <c r="G307" s="169">
        <f>G308+G310</f>
        <v>83859.199999999997</v>
      </c>
      <c r="H307" s="169">
        <f>H308+H310</f>
        <v>83859.22</v>
      </c>
      <c r="I307" s="169">
        <f t="shared" si="67"/>
        <v>100.00002384950012</v>
      </c>
    </row>
    <row r="308" spans="1:9" ht="22.5">
      <c r="A308" s="167" t="s">
        <v>129</v>
      </c>
      <c r="B308" s="168">
        <v>973</v>
      </c>
      <c r="C308" s="168" t="s">
        <v>60</v>
      </c>
      <c r="D308" s="168" t="s">
        <v>206</v>
      </c>
      <c r="E308" s="236" t="s">
        <v>446</v>
      </c>
      <c r="F308" s="168" t="s">
        <v>130</v>
      </c>
      <c r="G308" s="169">
        <f>G309</f>
        <v>69210.399999999994</v>
      </c>
      <c r="H308" s="176">
        <f t="shared" ref="H308" si="77">H309</f>
        <v>69210.41</v>
      </c>
      <c r="I308" s="169">
        <f t="shared" si="67"/>
        <v>100.00001444869558</v>
      </c>
    </row>
    <row r="309" spans="1:9" ht="56.25">
      <c r="A309" s="167" t="s">
        <v>121</v>
      </c>
      <c r="B309" s="168">
        <v>973</v>
      </c>
      <c r="C309" s="168" t="s">
        <v>60</v>
      </c>
      <c r="D309" s="168" t="s">
        <v>206</v>
      </c>
      <c r="E309" s="236" t="s">
        <v>446</v>
      </c>
      <c r="F309" s="168" t="s">
        <v>97</v>
      </c>
      <c r="G309" s="169">
        <v>69210.399999999994</v>
      </c>
      <c r="H309" s="176">
        <v>69210.41</v>
      </c>
      <c r="I309" s="169">
        <f t="shared" si="67"/>
        <v>100.00001444869558</v>
      </c>
    </row>
    <row r="310" spans="1:9" ht="22.5">
      <c r="A310" s="167" t="s">
        <v>143</v>
      </c>
      <c r="B310" s="168">
        <v>973</v>
      </c>
      <c r="C310" s="168" t="s">
        <v>60</v>
      </c>
      <c r="D310" s="168" t="s">
        <v>206</v>
      </c>
      <c r="E310" s="236" t="s">
        <v>446</v>
      </c>
      <c r="F310" s="168" t="s">
        <v>144</v>
      </c>
      <c r="G310" s="169">
        <f>G311</f>
        <v>14648.8</v>
      </c>
      <c r="H310" s="169">
        <f t="shared" ref="H310" si="78">H311</f>
        <v>14648.81</v>
      </c>
      <c r="I310" s="169">
        <f t="shared" si="67"/>
        <v>100.00006826497733</v>
      </c>
    </row>
    <row r="311" spans="1:9" ht="56.25">
      <c r="A311" s="167" t="s">
        <v>122</v>
      </c>
      <c r="B311" s="168">
        <v>973</v>
      </c>
      <c r="C311" s="168" t="s">
        <v>60</v>
      </c>
      <c r="D311" s="168" t="s">
        <v>206</v>
      </c>
      <c r="E311" s="236" t="s">
        <v>446</v>
      </c>
      <c r="F311" s="168" t="s">
        <v>29</v>
      </c>
      <c r="G311" s="169">
        <v>14648.8</v>
      </c>
      <c r="H311" s="176">
        <v>14648.81</v>
      </c>
      <c r="I311" s="169">
        <f t="shared" si="67"/>
        <v>100.00006826497733</v>
      </c>
    </row>
    <row r="312" spans="1:9" ht="22.5">
      <c r="A312" s="231" t="s">
        <v>236</v>
      </c>
      <c r="B312" s="225">
        <v>973</v>
      </c>
      <c r="C312" s="233" t="s">
        <v>60</v>
      </c>
      <c r="D312" s="233" t="s">
        <v>59</v>
      </c>
      <c r="E312" s="233" t="s">
        <v>447</v>
      </c>
      <c r="F312" s="233" t="s">
        <v>44</v>
      </c>
      <c r="G312" s="177">
        <f>G313</f>
        <v>153465.1</v>
      </c>
      <c r="H312" s="177">
        <f>H313</f>
        <v>153395.62</v>
      </c>
      <c r="I312" s="177">
        <f t="shared" si="67"/>
        <v>99.954725862753151</v>
      </c>
    </row>
    <row r="313" spans="1:9" ht="45">
      <c r="A313" s="167" t="s">
        <v>207</v>
      </c>
      <c r="B313" s="168">
        <v>973</v>
      </c>
      <c r="C313" s="168" t="s">
        <v>60</v>
      </c>
      <c r="D313" s="168" t="s">
        <v>59</v>
      </c>
      <c r="E313" s="236" t="s">
        <v>447</v>
      </c>
      <c r="F313" s="168" t="s">
        <v>128</v>
      </c>
      <c r="G313" s="169">
        <f>G314</f>
        <v>153465.1</v>
      </c>
      <c r="H313" s="169">
        <f>H314</f>
        <v>153395.62</v>
      </c>
      <c r="I313" s="169">
        <f t="shared" si="67"/>
        <v>99.954725862753151</v>
      </c>
    </row>
    <row r="314" spans="1:9" ht="22.5">
      <c r="A314" s="167" t="s">
        <v>129</v>
      </c>
      <c r="B314" s="168">
        <v>973</v>
      </c>
      <c r="C314" s="168" t="s">
        <v>60</v>
      </c>
      <c r="D314" s="168" t="s">
        <v>59</v>
      </c>
      <c r="E314" s="236" t="s">
        <v>447</v>
      </c>
      <c r="F314" s="168" t="s">
        <v>130</v>
      </c>
      <c r="G314" s="169">
        <f>G315</f>
        <v>153465.1</v>
      </c>
      <c r="H314" s="169">
        <f t="shared" ref="H314" si="79">H315</f>
        <v>153395.62</v>
      </c>
      <c r="I314" s="169">
        <f t="shared" si="67"/>
        <v>99.954725862753151</v>
      </c>
    </row>
    <row r="315" spans="1:9" ht="56.25">
      <c r="A315" s="167" t="s">
        <v>121</v>
      </c>
      <c r="B315" s="168">
        <v>973</v>
      </c>
      <c r="C315" s="168" t="s">
        <v>60</v>
      </c>
      <c r="D315" s="168" t="s">
        <v>59</v>
      </c>
      <c r="E315" s="236" t="s">
        <v>447</v>
      </c>
      <c r="F315" s="168" t="s">
        <v>97</v>
      </c>
      <c r="G315" s="169">
        <v>153465.1</v>
      </c>
      <c r="H315" s="169">
        <v>153395.62</v>
      </c>
      <c r="I315" s="169">
        <f t="shared" si="67"/>
        <v>99.954725862753151</v>
      </c>
    </row>
    <row r="316" spans="1:9" ht="22.5">
      <c r="A316" s="231" t="s">
        <v>337</v>
      </c>
      <c r="B316" s="225">
        <v>973</v>
      </c>
      <c r="C316" s="233" t="s">
        <v>60</v>
      </c>
      <c r="D316" s="234" t="s">
        <v>47</v>
      </c>
      <c r="E316" s="233" t="s">
        <v>448</v>
      </c>
      <c r="F316" s="233" t="s">
        <v>44</v>
      </c>
      <c r="G316" s="177">
        <f t="shared" ref="G316:H318" si="80">G317</f>
        <v>8914.7999999999993</v>
      </c>
      <c r="H316" s="177">
        <f t="shared" si="80"/>
        <v>8856.6</v>
      </c>
      <c r="I316" s="177">
        <f t="shared" ref="I316:I374" si="81">H316/G316%</f>
        <v>99.34715304886258</v>
      </c>
    </row>
    <row r="317" spans="1:9" ht="45">
      <c r="A317" s="167" t="s">
        <v>207</v>
      </c>
      <c r="B317" s="168">
        <v>973</v>
      </c>
      <c r="C317" s="168" t="s">
        <v>60</v>
      </c>
      <c r="D317" s="235" t="s">
        <v>47</v>
      </c>
      <c r="E317" s="236" t="s">
        <v>448</v>
      </c>
      <c r="F317" s="168" t="s">
        <v>128</v>
      </c>
      <c r="G317" s="169">
        <f t="shared" si="80"/>
        <v>8914.7999999999993</v>
      </c>
      <c r="H317" s="169">
        <f t="shared" si="80"/>
        <v>8856.6</v>
      </c>
      <c r="I317" s="169">
        <f t="shared" si="81"/>
        <v>99.34715304886258</v>
      </c>
    </row>
    <row r="318" spans="1:9" ht="22.5">
      <c r="A318" s="167" t="s">
        <v>129</v>
      </c>
      <c r="B318" s="168">
        <v>973</v>
      </c>
      <c r="C318" s="168" t="s">
        <v>60</v>
      </c>
      <c r="D318" s="235" t="s">
        <v>47</v>
      </c>
      <c r="E318" s="236" t="s">
        <v>448</v>
      </c>
      <c r="F318" s="168" t="s">
        <v>130</v>
      </c>
      <c r="G318" s="169">
        <f t="shared" si="80"/>
        <v>8914.7999999999993</v>
      </c>
      <c r="H318" s="169">
        <f t="shared" si="80"/>
        <v>8856.6</v>
      </c>
      <c r="I318" s="169">
        <f t="shared" si="81"/>
        <v>99.34715304886258</v>
      </c>
    </row>
    <row r="319" spans="1:9" ht="56.25">
      <c r="A319" s="167" t="s">
        <v>121</v>
      </c>
      <c r="B319" s="168">
        <v>973</v>
      </c>
      <c r="C319" s="168" t="s">
        <v>60</v>
      </c>
      <c r="D319" s="235" t="s">
        <v>47</v>
      </c>
      <c r="E319" s="236" t="s">
        <v>448</v>
      </c>
      <c r="F319" s="168" t="s">
        <v>97</v>
      </c>
      <c r="G319" s="169">
        <v>8914.7999999999993</v>
      </c>
      <c r="H319" s="169">
        <v>8856.6</v>
      </c>
      <c r="I319" s="169">
        <f t="shared" si="81"/>
        <v>99.34715304886258</v>
      </c>
    </row>
    <row r="320" spans="1:9" ht="22.5">
      <c r="A320" s="231" t="s">
        <v>237</v>
      </c>
      <c r="B320" s="225">
        <v>973</v>
      </c>
      <c r="C320" s="233" t="s">
        <v>60</v>
      </c>
      <c r="D320" s="233" t="s">
        <v>60</v>
      </c>
      <c r="E320" s="233" t="s">
        <v>449</v>
      </c>
      <c r="F320" s="233" t="s">
        <v>44</v>
      </c>
      <c r="G320" s="177">
        <f t="shared" ref="G320:H323" si="82">G321</f>
        <v>3553.6</v>
      </c>
      <c r="H320" s="177">
        <f t="shared" si="82"/>
        <v>3553.61</v>
      </c>
      <c r="I320" s="177">
        <f t="shared" si="81"/>
        <v>100.00028140477262</v>
      </c>
    </row>
    <row r="321" spans="1:9" ht="22.5">
      <c r="A321" s="167" t="s">
        <v>210</v>
      </c>
      <c r="B321" s="168">
        <v>973</v>
      </c>
      <c r="C321" s="168" t="s">
        <v>60</v>
      </c>
      <c r="D321" s="168" t="s">
        <v>60</v>
      </c>
      <c r="E321" s="236" t="s">
        <v>449</v>
      </c>
      <c r="F321" s="168" t="s">
        <v>44</v>
      </c>
      <c r="G321" s="169">
        <f t="shared" si="82"/>
        <v>3553.6</v>
      </c>
      <c r="H321" s="169">
        <f t="shared" si="82"/>
        <v>3553.61</v>
      </c>
      <c r="I321" s="169">
        <f t="shared" si="81"/>
        <v>100.00028140477262</v>
      </c>
    </row>
    <row r="322" spans="1:9" ht="45">
      <c r="A322" s="167" t="s">
        <v>207</v>
      </c>
      <c r="B322" s="168">
        <v>973</v>
      </c>
      <c r="C322" s="168" t="s">
        <v>60</v>
      </c>
      <c r="D322" s="168" t="s">
        <v>60</v>
      </c>
      <c r="E322" s="236" t="s">
        <v>449</v>
      </c>
      <c r="F322" s="168">
        <v>600</v>
      </c>
      <c r="G322" s="169">
        <f t="shared" si="82"/>
        <v>3553.6</v>
      </c>
      <c r="H322" s="169">
        <f t="shared" si="82"/>
        <v>3553.61</v>
      </c>
      <c r="I322" s="169">
        <f t="shared" si="81"/>
        <v>100.00028140477262</v>
      </c>
    </row>
    <row r="323" spans="1:9" ht="22.5">
      <c r="A323" s="167" t="s">
        <v>129</v>
      </c>
      <c r="B323" s="168">
        <v>973</v>
      </c>
      <c r="C323" s="168" t="s">
        <v>60</v>
      </c>
      <c r="D323" s="168" t="s">
        <v>60</v>
      </c>
      <c r="E323" s="236" t="s">
        <v>449</v>
      </c>
      <c r="F323" s="168">
        <v>610</v>
      </c>
      <c r="G323" s="169">
        <f t="shared" si="82"/>
        <v>3553.6</v>
      </c>
      <c r="H323" s="169">
        <f t="shared" si="82"/>
        <v>3553.61</v>
      </c>
      <c r="I323" s="169">
        <f t="shared" si="81"/>
        <v>100.00028140477262</v>
      </c>
    </row>
    <row r="324" spans="1:9" ht="56.25">
      <c r="A324" s="167" t="s">
        <v>121</v>
      </c>
      <c r="B324" s="168">
        <v>973</v>
      </c>
      <c r="C324" s="168" t="s">
        <v>60</v>
      </c>
      <c r="D324" s="168" t="s">
        <v>60</v>
      </c>
      <c r="E324" s="236" t="s">
        <v>449</v>
      </c>
      <c r="F324" s="168">
        <v>611</v>
      </c>
      <c r="G324" s="169">
        <v>3553.6</v>
      </c>
      <c r="H324" s="176">
        <v>3553.61</v>
      </c>
      <c r="I324" s="169">
        <f t="shared" si="81"/>
        <v>100.00028140477262</v>
      </c>
    </row>
    <row r="325" spans="1:9" ht="52.5">
      <c r="A325" s="224" t="s">
        <v>344</v>
      </c>
      <c r="B325" s="225">
        <v>973</v>
      </c>
      <c r="C325" s="225" t="s">
        <v>60</v>
      </c>
      <c r="D325" s="225"/>
      <c r="E325" s="226"/>
      <c r="F325" s="225"/>
      <c r="G325" s="175">
        <f t="shared" ref="G325:H325" si="83">G326+G331+G334+G337</f>
        <v>1206.5999999999999</v>
      </c>
      <c r="H325" s="175">
        <f t="shared" si="83"/>
        <v>1033.52</v>
      </c>
      <c r="I325" s="175">
        <f t="shared" si="81"/>
        <v>85.655561080722691</v>
      </c>
    </row>
    <row r="326" spans="1:9" ht="45">
      <c r="A326" s="167" t="s">
        <v>207</v>
      </c>
      <c r="B326" s="168">
        <v>973</v>
      </c>
      <c r="C326" s="168" t="s">
        <v>60</v>
      </c>
      <c r="D326" s="168" t="s">
        <v>45</v>
      </c>
      <c r="E326" s="235" t="s">
        <v>327</v>
      </c>
      <c r="F326" s="168">
        <v>600</v>
      </c>
      <c r="G326" s="169">
        <f>G327+G329</f>
        <v>401.6</v>
      </c>
      <c r="H326" s="169">
        <f>H327+H329</f>
        <v>293.20999999999998</v>
      </c>
      <c r="I326" s="169">
        <f t="shared" si="81"/>
        <v>73.010458167330668</v>
      </c>
    </row>
    <row r="327" spans="1:9" ht="22.5">
      <c r="A327" s="167" t="s">
        <v>129</v>
      </c>
      <c r="B327" s="168">
        <v>973</v>
      </c>
      <c r="C327" s="168" t="s">
        <v>60</v>
      </c>
      <c r="D327" s="168" t="s">
        <v>45</v>
      </c>
      <c r="E327" s="235" t="s">
        <v>327</v>
      </c>
      <c r="F327" s="168">
        <v>610</v>
      </c>
      <c r="G327" s="169">
        <f>G328</f>
        <v>330.8</v>
      </c>
      <c r="H327" s="169">
        <f>H328</f>
        <v>249.51</v>
      </c>
      <c r="I327" s="169">
        <f t="shared" si="81"/>
        <v>75.426239419588867</v>
      </c>
    </row>
    <row r="328" spans="1:9" ht="56.25">
      <c r="A328" s="167" t="s">
        <v>121</v>
      </c>
      <c r="B328" s="168">
        <v>973</v>
      </c>
      <c r="C328" s="168" t="s">
        <v>60</v>
      </c>
      <c r="D328" s="168" t="s">
        <v>45</v>
      </c>
      <c r="E328" s="235" t="s">
        <v>327</v>
      </c>
      <c r="F328" s="168">
        <v>611</v>
      </c>
      <c r="G328" s="169">
        <v>330.8</v>
      </c>
      <c r="H328" s="169">
        <v>249.51</v>
      </c>
      <c r="I328" s="169">
        <f t="shared" si="81"/>
        <v>75.426239419588867</v>
      </c>
    </row>
    <row r="329" spans="1:9" ht="22.5">
      <c r="A329" s="167" t="s">
        <v>143</v>
      </c>
      <c r="B329" s="168">
        <v>973</v>
      </c>
      <c r="C329" s="168" t="s">
        <v>60</v>
      </c>
      <c r="D329" s="168" t="s">
        <v>45</v>
      </c>
      <c r="E329" s="235" t="s">
        <v>327</v>
      </c>
      <c r="F329" s="168">
        <v>620</v>
      </c>
      <c r="G329" s="169">
        <f>G330</f>
        <v>70.8</v>
      </c>
      <c r="H329" s="169">
        <f>H330</f>
        <v>43.7</v>
      </c>
      <c r="I329" s="169">
        <f t="shared" si="81"/>
        <v>61.723163841807917</v>
      </c>
    </row>
    <row r="330" spans="1:9" ht="56.25">
      <c r="A330" s="167" t="s">
        <v>121</v>
      </c>
      <c r="B330" s="168">
        <v>973</v>
      </c>
      <c r="C330" s="168" t="s">
        <v>60</v>
      </c>
      <c r="D330" s="168" t="s">
        <v>45</v>
      </c>
      <c r="E330" s="235" t="s">
        <v>327</v>
      </c>
      <c r="F330" s="168">
        <v>621</v>
      </c>
      <c r="G330" s="169">
        <v>70.8</v>
      </c>
      <c r="H330" s="169">
        <v>43.7</v>
      </c>
      <c r="I330" s="169">
        <f t="shared" si="81"/>
        <v>61.723163841807917</v>
      </c>
    </row>
    <row r="331" spans="1:9" ht="45">
      <c r="A331" s="167" t="s">
        <v>207</v>
      </c>
      <c r="B331" s="168">
        <v>973</v>
      </c>
      <c r="C331" s="168" t="s">
        <v>60</v>
      </c>
      <c r="D331" s="168" t="s">
        <v>59</v>
      </c>
      <c r="E331" s="235" t="s">
        <v>327</v>
      </c>
      <c r="F331" s="168">
        <v>600</v>
      </c>
      <c r="G331" s="169">
        <f t="shared" ref="G331:H332" si="84">G332</f>
        <v>745.1</v>
      </c>
      <c r="H331" s="169">
        <f t="shared" si="84"/>
        <v>681.71</v>
      </c>
      <c r="I331" s="169">
        <f t="shared" si="81"/>
        <v>91.492417125218097</v>
      </c>
    </row>
    <row r="332" spans="1:9" ht="22.5">
      <c r="A332" s="167" t="s">
        <v>129</v>
      </c>
      <c r="B332" s="168">
        <v>973</v>
      </c>
      <c r="C332" s="168" t="s">
        <v>60</v>
      </c>
      <c r="D332" s="168" t="s">
        <v>59</v>
      </c>
      <c r="E332" s="235" t="s">
        <v>327</v>
      </c>
      <c r="F332" s="168">
        <v>610</v>
      </c>
      <c r="G332" s="169">
        <f t="shared" si="84"/>
        <v>745.1</v>
      </c>
      <c r="H332" s="176">
        <f t="shared" ref="H332" si="85">H333</f>
        <v>681.71</v>
      </c>
      <c r="I332" s="169">
        <f t="shared" si="81"/>
        <v>91.492417125218097</v>
      </c>
    </row>
    <row r="333" spans="1:9" ht="56.25">
      <c r="A333" s="167" t="s">
        <v>121</v>
      </c>
      <c r="B333" s="168">
        <v>973</v>
      </c>
      <c r="C333" s="168" t="s">
        <v>60</v>
      </c>
      <c r="D333" s="168" t="s">
        <v>59</v>
      </c>
      <c r="E333" s="235" t="s">
        <v>327</v>
      </c>
      <c r="F333" s="168">
        <v>611</v>
      </c>
      <c r="G333" s="169">
        <v>745.1</v>
      </c>
      <c r="H333" s="169">
        <v>681.71</v>
      </c>
      <c r="I333" s="169">
        <f t="shared" si="81"/>
        <v>91.492417125218097</v>
      </c>
    </row>
    <row r="334" spans="1:9" ht="45">
      <c r="A334" s="167" t="s">
        <v>207</v>
      </c>
      <c r="B334" s="168">
        <v>973</v>
      </c>
      <c r="C334" s="168" t="s">
        <v>60</v>
      </c>
      <c r="D334" s="168" t="s">
        <v>47</v>
      </c>
      <c r="E334" s="235" t="s">
        <v>327</v>
      </c>
      <c r="F334" s="168">
        <v>600</v>
      </c>
      <c r="G334" s="169">
        <f t="shared" ref="G334:H335" si="86">G335</f>
        <v>36.299999999999997</v>
      </c>
      <c r="H334" s="169">
        <f t="shared" si="86"/>
        <v>36.299999999999997</v>
      </c>
      <c r="I334" s="169">
        <f t="shared" si="81"/>
        <v>100</v>
      </c>
    </row>
    <row r="335" spans="1:9" ht="22.5">
      <c r="A335" s="167" t="s">
        <v>129</v>
      </c>
      <c r="B335" s="168">
        <v>973</v>
      </c>
      <c r="C335" s="168" t="s">
        <v>60</v>
      </c>
      <c r="D335" s="168" t="s">
        <v>47</v>
      </c>
      <c r="E335" s="235" t="s">
        <v>327</v>
      </c>
      <c r="F335" s="168">
        <v>610</v>
      </c>
      <c r="G335" s="169">
        <f t="shared" si="86"/>
        <v>36.299999999999997</v>
      </c>
      <c r="H335" s="169">
        <f t="shared" si="86"/>
        <v>36.299999999999997</v>
      </c>
      <c r="I335" s="169">
        <f t="shared" si="81"/>
        <v>100</v>
      </c>
    </row>
    <row r="336" spans="1:9" ht="56.25">
      <c r="A336" s="167" t="s">
        <v>121</v>
      </c>
      <c r="B336" s="168">
        <v>973</v>
      </c>
      <c r="C336" s="168" t="s">
        <v>60</v>
      </c>
      <c r="D336" s="168" t="s">
        <v>47</v>
      </c>
      <c r="E336" s="235" t="s">
        <v>327</v>
      </c>
      <c r="F336" s="168">
        <v>611</v>
      </c>
      <c r="G336" s="169">
        <v>36.299999999999997</v>
      </c>
      <c r="H336" s="169">
        <v>36.299999999999997</v>
      </c>
      <c r="I336" s="169">
        <f t="shared" si="81"/>
        <v>100</v>
      </c>
    </row>
    <row r="337" spans="1:9" ht="56.25">
      <c r="A337" s="167" t="s">
        <v>344</v>
      </c>
      <c r="B337" s="168">
        <v>973</v>
      </c>
      <c r="C337" s="168" t="s">
        <v>60</v>
      </c>
      <c r="D337" s="168" t="s">
        <v>96</v>
      </c>
      <c r="E337" s="235" t="s">
        <v>327</v>
      </c>
      <c r="F337" s="168"/>
      <c r="G337" s="169">
        <v>23.6</v>
      </c>
      <c r="H337" s="169">
        <v>22.3</v>
      </c>
      <c r="I337" s="169">
        <f t="shared" si="81"/>
        <v>94.491525423728817</v>
      </c>
    </row>
    <row r="338" spans="1:9" ht="67.5">
      <c r="A338" s="167" t="s">
        <v>98</v>
      </c>
      <c r="B338" s="168">
        <v>973</v>
      </c>
      <c r="C338" s="168" t="s">
        <v>60</v>
      </c>
      <c r="D338" s="168" t="s">
        <v>96</v>
      </c>
      <c r="E338" s="235" t="s">
        <v>327</v>
      </c>
      <c r="F338" s="168">
        <v>100</v>
      </c>
      <c r="G338" s="169">
        <f t="shared" ref="G338:H338" si="87">G339</f>
        <v>23.6</v>
      </c>
      <c r="H338" s="169">
        <f t="shared" si="87"/>
        <v>22.3</v>
      </c>
      <c r="I338" s="169">
        <f t="shared" si="81"/>
        <v>94.491525423728817</v>
      </c>
    </row>
    <row r="339" spans="1:9" ht="22.5">
      <c r="A339" s="167" t="s">
        <v>306</v>
      </c>
      <c r="B339" s="168">
        <v>973</v>
      </c>
      <c r="C339" s="168" t="s">
        <v>60</v>
      </c>
      <c r="D339" s="168" t="s">
        <v>96</v>
      </c>
      <c r="E339" s="235" t="s">
        <v>327</v>
      </c>
      <c r="F339" s="168">
        <v>110</v>
      </c>
      <c r="G339" s="169">
        <v>23.6</v>
      </c>
      <c r="H339" s="169">
        <v>22.3</v>
      </c>
      <c r="I339" s="169">
        <f t="shared" si="81"/>
        <v>94.491525423728817</v>
      </c>
    </row>
    <row r="340" spans="1:9" ht="21">
      <c r="A340" s="224" t="s">
        <v>442</v>
      </c>
      <c r="B340" s="225">
        <v>973</v>
      </c>
      <c r="C340" s="225" t="s">
        <v>60</v>
      </c>
      <c r="D340" s="225" t="s">
        <v>59</v>
      </c>
      <c r="E340" s="269"/>
      <c r="F340" s="225"/>
      <c r="G340" s="175">
        <f t="shared" ref="G340:H342" si="88">G341</f>
        <v>1717.05</v>
      </c>
      <c r="H340" s="175">
        <f t="shared" si="88"/>
        <v>1717.05</v>
      </c>
      <c r="I340" s="175">
        <f t="shared" si="81"/>
        <v>100</v>
      </c>
    </row>
    <row r="341" spans="1:9" ht="45">
      <c r="A341" s="167" t="s">
        <v>207</v>
      </c>
      <c r="B341" s="168">
        <v>973</v>
      </c>
      <c r="C341" s="168" t="s">
        <v>60</v>
      </c>
      <c r="D341" s="168" t="s">
        <v>59</v>
      </c>
      <c r="E341" s="270" t="s">
        <v>585</v>
      </c>
      <c r="F341" s="168">
        <v>600</v>
      </c>
      <c r="G341" s="169">
        <f t="shared" si="88"/>
        <v>1717.05</v>
      </c>
      <c r="H341" s="169">
        <f t="shared" si="88"/>
        <v>1717.05</v>
      </c>
      <c r="I341" s="169">
        <f t="shared" si="81"/>
        <v>100</v>
      </c>
    </row>
    <row r="342" spans="1:9" ht="33.75">
      <c r="A342" s="167" t="s">
        <v>129</v>
      </c>
      <c r="B342" s="168">
        <v>973</v>
      </c>
      <c r="C342" s="168" t="s">
        <v>60</v>
      </c>
      <c r="D342" s="168" t="s">
        <v>59</v>
      </c>
      <c r="E342" s="271" t="s">
        <v>585</v>
      </c>
      <c r="F342" s="168">
        <v>610</v>
      </c>
      <c r="G342" s="169">
        <f t="shared" si="88"/>
        <v>1717.05</v>
      </c>
      <c r="H342" s="169">
        <f t="shared" si="88"/>
        <v>1717.05</v>
      </c>
      <c r="I342" s="169">
        <f t="shared" si="81"/>
        <v>100</v>
      </c>
    </row>
    <row r="343" spans="1:9" ht="56.25">
      <c r="A343" s="167" t="s">
        <v>121</v>
      </c>
      <c r="B343" s="168">
        <v>973</v>
      </c>
      <c r="C343" s="168" t="s">
        <v>60</v>
      </c>
      <c r="D343" s="168" t="s">
        <v>59</v>
      </c>
      <c r="E343" s="270" t="s">
        <v>585</v>
      </c>
      <c r="F343" s="168">
        <v>611</v>
      </c>
      <c r="G343" s="169">
        <v>1717.05</v>
      </c>
      <c r="H343" s="169">
        <v>1717.05</v>
      </c>
      <c r="I343" s="169">
        <f t="shared" si="81"/>
        <v>100</v>
      </c>
    </row>
    <row r="344" spans="1:9">
      <c r="A344" s="224" t="s">
        <v>108</v>
      </c>
      <c r="B344" s="225">
        <v>973</v>
      </c>
      <c r="C344" s="225" t="s">
        <v>60</v>
      </c>
      <c r="D344" s="225" t="s">
        <v>96</v>
      </c>
      <c r="E344" s="225" t="s">
        <v>43</v>
      </c>
      <c r="F344" s="225" t="s">
        <v>44</v>
      </c>
      <c r="G344" s="175">
        <f>G345++G348+G357</f>
        <v>10482.400000000001</v>
      </c>
      <c r="H344" s="175">
        <f>H345++H348+H357</f>
        <v>10467.51</v>
      </c>
      <c r="I344" s="175">
        <f t="shared" si="81"/>
        <v>99.857952377318156</v>
      </c>
    </row>
    <row r="345" spans="1:9" ht="22.5">
      <c r="A345" s="167" t="s">
        <v>317</v>
      </c>
      <c r="B345" s="168">
        <v>973</v>
      </c>
      <c r="C345" s="168" t="s">
        <v>60</v>
      </c>
      <c r="D345" s="168" t="s">
        <v>96</v>
      </c>
      <c r="E345" s="168" t="s">
        <v>385</v>
      </c>
      <c r="F345" s="168" t="s">
        <v>44</v>
      </c>
      <c r="G345" s="169">
        <f t="shared" ref="G345:H346" si="89">G346</f>
        <v>975.1</v>
      </c>
      <c r="H345" s="169">
        <f t="shared" si="89"/>
        <v>975.1</v>
      </c>
      <c r="I345" s="169">
        <f t="shared" si="81"/>
        <v>100.00000000000001</v>
      </c>
    </row>
    <row r="346" spans="1:9" ht="67.5">
      <c r="A346" s="167" t="s">
        <v>98</v>
      </c>
      <c r="B346" s="168">
        <v>973</v>
      </c>
      <c r="C346" s="168" t="s">
        <v>60</v>
      </c>
      <c r="D346" s="168" t="s">
        <v>96</v>
      </c>
      <c r="E346" s="168" t="s">
        <v>386</v>
      </c>
      <c r="F346" s="168" t="s">
        <v>137</v>
      </c>
      <c r="G346" s="169">
        <f t="shared" si="89"/>
        <v>975.1</v>
      </c>
      <c r="H346" s="176">
        <f t="shared" ref="H346" si="90">H347</f>
        <v>975.1</v>
      </c>
      <c r="I346" s="169">
        <f t="shared" si="81"/>
        <v>100.00000000000001</v>
      </c>
    </row>
    <row r="347" spans="1:9" ht="22.5">
      <c r="A347" s="167" t="s">
        <v>138</v>
      </c>
      <c r="B347" s="168">
        <v>973</v>
      </c>
      <c r="C347" s="168" t="s">
        <v>60</v>
      </c>
      <c r="D347" s="168" t="s">
        <v>96</v>
      </c>
      <c r="E347" s="168" t="s">
        <v>386</v>
      </c>
      <c r="F347" s="168" t="s">
        <v>139</v>
      </c>
      <c r="G347" s="169">
        <v>975.1</v>
      </c>
      <c r="H347" s="176">
        <v>975.1</v>
      </c>
      <c r="I347" s="169">
        <f t="shared" si="81"/>
        <v>100.00000000000001</v>
      </c>
    </row>
    <row r="348" spans="1:9" ht="67.5">
      <c r="A348" s="167" t="s">
        <v>127</v>
      </c>
      <c r="B348" s="168">
        <v>973</v>
      </c>
      <c r="C348" s="168" t="s">
        <v>60</v>
      </c>
      <c r="D348" s="168" t="s">
        <v>96</v>
      </c>
      <c r="E348" s="168" t="s">
        <v>387</v>
      </c>
      <c r="F348" s="168" t="s">
        <v>44</v>
      </c>
      <c r="G348" s="169">
        <f>G349+G351+G355</f>
        <v>9107.3000000000011</v>
      </c>
      <c r="H348" s="169">
        <f>H349+H351+H355</f>
        <v>9092.41</v>
      </c>
      <c r="I348" s="169">
        <f t="shared" si="81"/>
        <v>99.836504781878261</v>
      </c>
    </row>
    <row r="349" spans="1:9" ht="67.5">
      <c r="A349" s="167" t="s">
        <v>98</v>
      </c>
      <c r="B349" s="168">
        <v>973</v>
      </c>
      <c r="C349" s="168" t="s">
        <v>60</v>
      </c>
      <c r="D349" s="168" t="s">
        <v>96</v>
      </c>
      <c r="E349" s="168" t="s">
        <v>387</v>
      </c>
      <c r="F349" s="168">
        <v>100</v>
      </c>
      <c r="G349" s="169">
        <f>G350</f>
        <v>8305.6</v>
      </c>
      <c r="H349" s="169">
        <f>H350</f>
        <v>8290.7099999999991</v>
      </c>
      <c r="I349" s="169">
        <f t="shared" si="81"/>
        <v>99.820723367366583</v>
      </c>
    </row>
    <row r="350" spans="1:9" ht="22.5">
      <c r="A350" s="167" t="s">
        <v>306</v>
      </c>
      <c r="B350" s="168">
        <v>973</v>
      </c>
      <c r="C350" s="168" t="s">
        <v>60</v>
      </c>
      <c r="D350" s="168" t="s">
        <v>96</v>
      </c>
      <c r="E350" s="168" t="s">
        <v>387</v>
      </c>
      <c r="F350" s="168">
        <v>110</v>
      </c>
      <c r="G350" s="169">
        <v>8305.6</v>
      </c>
      <c r="H350" s="176">
        <v>8290.7099999999991</v>
      </c>
      <c r="I350" s="169">
        <f t="shared" si="81"/>
        <v>99.820723367366583</v>
      </c>
    </row>
    <row r="351" spans="1:9" ht="22.5">
      <c r="A351" s="167" t="s">
        <v>131</v>
      </c>
      <c r="B351" s="168">
        <v>973</v>
      </c>
      <c r="C351" s="168" t="s">
        <v>60</v>
      </c>
      <c r="D351" s="168" t="s">
        <v>96</v>
      </c>
      <c r="E351" s="168" t="s">
        <v>387</v>
      </c>
      <c r="F351" s="168">
        <v>200</v>
      </c>
      <c r="G351" s="169">
        <f>G352</f>
        <v>795.7</v>
      </c>
      <c r="H351" s="169">
        <f>H352</f>
        <v>795.7</v>
      </c>
      <c r="I351" s="169">
        <f t="shared" si="81"/>
        <v>100</v>
      </c>
    </row>
    <row r="352" spans="1:9" ht="22.5">
      <c r="A352" s="167" t="s">
        <v>181</v>
      </c>
      <c r="B352" s="168">
        <v>973</v>
      </c>
      <c r="C352" s="168" t="s">
        <v>60</v>
      </c>
      <c r="D352" s="168" t="s">
        <v>96</v>
      </c>
      <c r="E352" s="168" t="s">
        <v>387</v>
      </c>
      <c r="F352" s="168">
        <v>240</v>
      </c>
      <c r="G352" s="169">
        <f>G353+G354</f>
        <v>795.7</v>
      </c>
      <c r="H352" s="169">
        <f>H353+H354</f>
        <v>795.7</v>
      </c>
      <c r="I352" s="169">
        <f t="shared" si="81"/>
        <v>100</v>
      </c>
    </row>
    <row r="353" spans="1:9" ht="22.5">
      <c r="A353" s="167" t="s">
        <v>182</v>
      </c>
      <c r="B353" s="168">
        <v>973</v>
      </c>
      <c r="C353" s="168" t="s">
        <v>60</v>
      </c>
      <c r="D353" s="168" t="s">
        <v>96</v>
      </c>
      <c r="E353" s="168" t="s">
        <v>387</v>
      </c>
      <c r="F353" s="168">
        <v>242</v>
      </c>
      <c r="G353" s="169">
        <v>462.7</v>
      </c>
      <c r="H353" s="176">
        <v>462.7</v>
      </c>
      <c r="I353" s="169">
        <f t="shared" si="81"/>
        <v>100</v>
      </c>
    </row>
    <row r="354" spans="1:9" ht="22.5">
      <c r="A354" s="167" t="s">
        <v>183</v>
      </c>
      <c r="B354" s="168">
        <v>973</v>
      </c>
      <c r="C354" s="168" t="s">
        <v>60</v>
      </c>
      <c r="D354" s="168" t="s">
        <v>96</v>
      </c>
      <c r="E354" s="168" t="s">
        <v>387</v>
      </c>
      <c r="F354" s="168">
        <v>244</v>
      </c>
      <c r="G354" s="169">
        <v>333</v>
      </c>
      <c r="H354" s="176">
        <v>333</v>
      </c>
      <c r="I354" s="169">
        <f t="shared" si="81"/>
        <v>100</v>
      </c>
    </row>
    <row r="355" spans="1:9" ht="22.5">
      <c r="A355" s="167" t="s">
        <v>140</v>
      </c>
      <c r="B355" s="168">
        <v>973</v>
      </c>
      <c r="C355" s="168" t="s">
        <v>60</v>
      </c>
      <c r="D355" s="168" t="s">
        <v>96</v>
      </c>
      <c r="E355" s="168" t="s">
        <v>387</v>
      </c>
      <c r="F355" s="168">
        <v>800</v>
      </c>
      <c r="G355" s="169">
        <v>6</v>
      </c>
      <c r="H355" s="176">
        <f t="shared" ref="H355" si="91">H356</f>
        <v>6</v>
      </c>
      <c r="I355" s="169">
        <f t="shared" si="81"/>
        <v>100</v>
      </c>
    </row>
    <row r="356" spans="1:9" ht="33.75">
      <c r="A356" s="167" t="s">
        <v>184</v>
      </c>
      <c r="B356" s="168">
        <v>973</v>
      </c>
      <c r="C356" s="168" t="s">
        <v>60</v>
      </c>
      <c r="D356" s="168" t="s">
        <v>96</v>
      </c>
      <c r="E356" s="168" t="s">
        <v>387</v>
      </c>
      <c r="F356" s="168">
        <v>850</v>
      </c>
      <c r="G356" s="169">
        <v>6</v>
      </c>
      <c r="H356" s="176">
        <v>6</v>
      </c>
      <c r="I356" s="169">
        <f t="shared" si="81"/>
        <v>100</v>
      </c>
    </row>
    <row r="357" spans="1:9">
      <c r="A357" s="167" t="s">
        <v>543</v>
      </c>
      <c r="B357" s="168">
        <v>973</v>
      </c>
      <c r="C357" s="168" t="s">
        <v>60</v>
      </c>
      <c r="D357" s="168" t="s">
        <v>96</v>
      </c>
      <c r="E357" s="168" t="s">
        <v>544</v>
      </c>
      <c r="F357" s="168"/>
      <c r="G357" s="169">
        <v>400</v>
      </c>
      <c r="H357" s="169">
        <v>400</v>
      </c>
      <c r="I357" s="169">
        <f t="shared" si="81"/>
        <v>100</v>
      </c>
    </row>
    <row r="358" spans="1:9" ht="22.5">
      <c r="A358" s="167" t="s">
        <v>439</v>
      </c>
      <c r="B358" s="168">
        <v>973</v>
      </c>
      <c r="C358" s="168" t="s">
        <v>60</v>
      </c>
      <c r="D358" s="168" t="s">
        <v>96</v>
      </c>
      <c r="E358" s="168" t="s">
        <v>544</v>
      </c>
      <c r="F358" s="168">
        <v>200</v>
      </c>
      <c r="G358" s="169">
        <v>400</v>
      </c>
      <c r="H358" s="169">
        <v>400</v>
      </c>
      <c r="I358" s="169">
        <f t="shared" si="81"/>
        <v>100</v>
      </c>
    </row>
    <row r="359" spans="1:9" ht="22.5">
      <c r="A359" s="167" t="s">
        <v>440</v>
      </c>
      <c r="B359" s="168">
        <v>973</v>
      </c>
      <c r="C359" s="168" t="s">
        <v>60</v>
      </c>
      <c r="D359" s="168" t="s">
        <v>96</v>
      </c>
      <c r="E359" s="168" t="s">
        <v>544</v>
      </c>
      <c r="F359" s="168">
        <v>240</v>
      </c>
      <c r="G359" s="169">
        <v>400</v>
      </c>
      <c r="H359" s="169">
        <v>400</v>
      </c>
      <c r="I359" s="169">
        <f t="shared" si="81"/>
        <v>100</v>
      </c>
    </row>
    <row r="360" spans="1:9" ht="22.5">
      <c r="A360" s="167" t="s">
        <v>441</v>
      </c>
      <c r="B360" s="168">
        <v>973</v>
      </c>
      <c r="C360" s="168" t="s">
        <v>60</v>
      </c>
      <c r="D360" s="168" t="s">
        <v>96</v>
      </c>
      <c r="E360" s="168" t="s">
        <v>544</v>
      </c>
      <c r="F360" s="168">
        <v>244</v>
      </c>
      <c r="G360" s="169">
        <v>400</v>
      </c>
      <c r="H360" s="169">
        <v>400</v>
      </c>
      <c r="I360" s="169">
        <f t="shared" si="81"/>
        <v>100</v>
      </c>
    </row>
    <row r="361" spans="1:9" ht="28.5">
      <c r="A361" s="256" t="s">
        <v>228</v>
      </c>
      <c r="B361" s="272"/>
      <c r="C361" s="272"/>
      <c r="D361" s="272"/>
      <c r="E361" s="272"/>
      <c r="F361" s="272"/>
      <c r="G361" s="255">
        <f>G362</f>
        <v>51181.53</v>
      </c>
      <c r="H361" s="255">
        <f>H362</f>
        <v>50994.399999999994</v>
      </c>
      <c r="I361" s="255">
        <f t="shared" si="81"/>
        <v>99.634379824127961</v>
      </c>
    </row>
    <row r="362" spans="1:9">
      <c r="A362" s="224" t="s">
        <v>212</v>
      </c>
      <c r="B362" s="225" t="s">
        <v>229</v>
      </c>
      <c r="C362" s="225" t="s">
        <v>74</v>
      </c>
      <c r="D362" s="225" t="s">
        <v>42</v>
      </c>
      <c r="E362" s="225" t="s">
        <v>43</v>
      </c>
      <c r="F362" s="225" t="s">
        <v>44</v>
      </c>
      <c r="G362" s="175">
        <f>G363+G393+G388</f>
        <v>51181.53</v>
      </c>
      <c r="H362" s="175">
        <f>H363+H393+H388</f>
        <v>50994.399999999994</v>
      </c>
      <c r="I362" s="175">
        <f t="shared" si="81"/>
        <v>99.634379824127961</v>
      </c>
    </row>
    <row r="363" spans="1:9">
      <c r="A363" s="224" t="s">
        <v>106</v>
      </c>
      <c r="B363" s="225" t="s">
        <v>229</v>
      </c>
      <c r="C363" s="225" t="s">
        <v>74</v>
      </c>
      <c r="D363" s="225" t="s">
        <v>47</v>
      </c>
      <c r="E363" s="225" t="s">
        <v>43</v>
      </c>
      <c r="F363" s="225" t="s">
        <v>44</v>
      </c>
      <c r="G363" s="175">
        <f>G364+G368+G372+G376+G380+G384</f>
        <v>43578.5</v>
      </c>
      <c r="H363" s="175">
        <f>H364+H368+H372+H376+H380+H384</f>
        <v>43391.399999999994</v>
      </c>
      <c r="I363" s="175">
        <f t="shared" si="81"/>
        <v>99.570659843730255</v>
      </c>
    </row>
    <row r="364" spans="1:9" ht="22.5">
      <c r="A364" s="167" t="s">
        <v>214</v>
      </c>
      <c r="B364" s="168" t="s">
        <v>229</v>
      </c>
      <c r="C364" s="168" t="s">
        <v>74</v>
      </c>
      <c r="D364" s="168" t="s">
        <v>47</v>
      </c>
      <c r="E364" s="168" t="s">
        <v>328</v>
      </c>
      <c r="F364" s="168"/>
      <c r="G364" s="169">
        <f t="shared" ref="G364:H366" si="92">G365</f>
        <v>93.5</v>
      </c>
      <c r="H364" s="169">
        <f t="shared" si="92"/>
        <v>77.400000000000006</v>
      </c>
      <c r="I364" s="169">
        <f t="shared" si="81"/>
        <v>82.780748663101605</v>
      </c>
    </row>
    <row r="365" spans="1:9" ht="22.5">
      <c r="A365" s="167" t="s">
        <v>134</v>
      </c>
      <c r="B365" s="168" t="s">
        <v>229</v>
      </c>
      <c r="C365" s="168" t="s">
        <v>74</v>
      </c>
      <c r="D365" s="168" t="s">
        <v>47</v>
      </c>
      <c r="E365" s="168" t="s">
        <v>328</v>
      </c>
      <c r="F365" s="168">
        <v>300</v>
      </c>
      <c r="G365" s="169">
        <f t="shared" si="92"/>
        <v>93.5</v>
      </c>
      <c r="H365" s="169">
        <f t="shared" si="92"/>
        <v>77.400000000000006</v>
      </c>
      <c r="I365" s="169">
        <f t="shared" si="81"/>
        <v>82.780748663101605</v>
      </c>
    </row>
    <row r="366" spans="1:9" ht="22.5">
      <c r="A366" s="167" t="s">
        <v>136</v>
      </c>
      <c r="B366" s="168" t="s">
        <v>229</v>
      </c>
      <c r="C366" s="168" t="s">
        <v>74</v>
      </c>
      <c r="D366" s="168" t="s">
        <v>47</v>
      </c>
      <c r="E366" s="168" t="s">
        <v>328</v>
      </c>
      <c r="F366" s="168">
        <v>310</v>
      </c>
      <c r="G366" s="169">
        <f t="shared" si="92"/>
        <v>93.5</v>
      </c>
      <c r="H366" s="169">
        <f t="shared" si="92"/>
        <v>77.400000000000006</v>
      </c>
      <c r="I366" s="169">
        <f t="shared" si="81"/>
        <v>82.780748663101605</v>
      </c>
    </row>
    <row r="367" spans="1:9" ht="33.75">
      <c r="A367" s="167" t="s">
        <v>231</v>
      </c>
      <c r="B367" s="168" t="s">
        <v>229</v>
      </c>
      <c r="C367" s="168" t="s">
        <v>74</v>
      </c>
      <c r="D367" s="168" t="s">
        <v>47</v>
      </c>
      <c r="E367" s="168" t="s">
        <v>328</v>
      </c>
      <c r="F367" s="168">
        <v>313</v>
      </c>
      <c r="G367" s="169">
        <v>93.5</v>
      </c>
      <c r="H367" s="176">
        <v>77.400000000000006</v>
      </c>
      <c r="I367" s="169">
        <f t="shared" si="81"/>
        <v>82.780748663101605</v>
      </c>
    </row>
    <row r="368" spans="1:9" ht="22.5">
      <c r="A368" s="167" t="s">
        <v>123</v>
      </c>
      <c r="B368" s="168" t="s">
        <v>229</v>
      </c>
      <c r="C368" s="168" t="s">
        <v>74</v>
      </c>
      <c r="D368" s="168" t="s">
        <v>47</v>
      </c>
      <c r="E368" s="168" t="s">
        <v>329</v>
      </c>
      <c r="F368" s="168" t="s">
        <v>44</v>
      </c>
      <c r="G368" s="169">
        <f>G369</f>
        <v>4202</v>
      </c>
      <c r="H368" s="169">
        <f>H369</f>
        <v>4202</v>
      </c>
      <c r="I368" s="169">
        <f t="shared" si="81"/>
        <v>99.999999999999986</v>
      </c>
    </row>
    <row r="369" spans="1:9" ht="22.5">
      <c r="A369" s="167" t="s">
        <v>134</v>
      </c>
      <c r="B369" s="168" t="s">
        <v>229</v>
      </c>
      <c r="C369" s="168" t="s">
        <v>74</v>
      </c>
      <c r="D369" s="168" t="s">
        <v>47</v>
      </c>
      <c r="E369" s="168" t="s">
        <v>329</v>
      </c>
      <c r="F369" s="168">
        <v>300</v>
      </c>
      <c r="G369" s="169">
        <f>G370</f>
        <v>4202</v>
      </c>
      <c r="H369" s="176">
        <f t="shared" ref="H369:H370" si="93">H370</f>
        <v>4202</v>
      </c>
      <c r="I369" s="169">
        <f t="shared" si="81"/>
        <v>99.999999999999986</v>
      </c>
    </row>
    <row r="370" spans="1:9" ht="22.5">
      <c r="A370" s="167" t="s">
        <v>136</v>
      </c>
      <c r="B370" s="168" t="s">
        <v>229</v>
      </c>
      <c r="C370" s="168" t="s">
        <v>74</v>
      </c>
      <c r="D370" s="168" t="s">
        <v>47</v>
      </c>
      <c r="E370" s="168" t="s">
        <v>329</v>
      </c>
      <c r="F370" s="168">
        <v>310</v>
      </c>
      <c r="G370" s="169">
        <f>G371</f>
        <v>4202</v>
      </c>
      <c r="H370" s="176">
        <f t="shared" si="93"/>
        <v>4202</v>
      </c>
      <c r="I370" s="169">
        <f t="shared" si="81"/>
        <v>99.999999999999986</v>
      </c>
    </row>
    <row r="371" spans="1:9" ht="33.75">
      <c r="A371" s="167" t="s">
        <v>231</v>
      </c>
      <c r="B371" s="168" t="s">
        <v>229</v>
      </c>
      <c r="C371" s="168" t="s">
        <v>74</v>
      </c>
      <c r="D371" s="168" t="s">
        <v>47</v>
      </c>
      <c r="E371" s="168" t="s">
        <v>329</v>
      </c>
      <c r="F371" s="168">
        <v>313</v>
      </c>
      <c r="G371" s="169">
        <v>4202</v>
      </c>
      <c r="H371" s="169">
        <v>4202</v>
      </c>
      <c r="I371" s="169">
        <f t="shared" si="81"/>
        <v>99.999999999999986</v>
      </c>
    </row>
    <row r="372" spans="1:9" ht="33.75">
      <c r="A372" s="167" t="s">
        <v>215</v>
      </c>
      <c r="B372" s="168" t="s">
        <v>229</v>
      </c>
      <c r="C372" s="168" t="s">
        <v>74</v>
      </c>
      <c r="D372" s="168" t="s">
        <v>47</v>
      </c>
      <c r="E372" s="168" t="s">
        <v>330</v>
      </c>
      <c r="F372" s="168"/>
      <c r="G372" s="169">
        <f>G373</f>
        <v>6359.2</v>
      </c>
      <c r="H372" s="176">
        <f t="shared" ref="H372:H374" si="94">H373</f>
        <v>6359.2</v>
      </c>
      <c r="I372" s="169">
        <f t="shared" si="81"/>
        <v>100</v>
      </c>
    </row>
    <row r="373" spans="1:9" ht="22.5">
      <c r="A373" s="167" t="s">
        <v>134</v>
      </c>
      <c r="B373" s="168" t="s">
        <v>229</v>
      </c>
      <c r="C373" s="168" t="s">
        <v>74</v>
      </c>
      <c r="D373" s="168" t="s">
        <v>47</v>
      </c>
      <c r="E373" s="168" t="s">
        <v>330</v>
      </c>
      <c r="F373" s="168">
        <v>300</v>
      </c>
      <c r="G373" s="169">
        <f>G374</f>
        <v>6359.2</v>
      </c>
      <c r="H373" s="176">
        <f t="shared" si="94"/>
        <v>6359.2</v>
      </c>
      <c r="I373" s="169">
        <f t="shared" si="81"/>
        <v>100</v>
      </c>
    </row>
    <row r="374" spans="1:9" ht="22.5">
      <c r="A374" s="167" t="s">
        <v>136</v>
      </c>
      <c r="B374" s="168" t="s">
        <v>229</v>
      </c>
      <c r="C374" s="168" t="s">
        <v>74</v>
      </c>
      <c r="D374" s="168" t="s">
        <v>47</v>
      </c>
      <c r="E374" s="168" t="s">
        <v>330</v>
      </c>
      <c r="F374" s="168">
        <v>310</v>
      </c>
      <c r="G374" s="169">
        <f>G375</f>
        <v>6359.2</v>
      </c>
      <c r="H374" s="176">
        <f t="shared" si="94"/>
        <v>6359.2</v>
      </c>
      <c r="I374" s="169">
        <f t="shared" si="81"/>
        <v>100</v>
      </c>
    </row>
    <row r="375" spans="1:9" ht="33.75">
      <c r="A375" s="167" t="s">
        <v>231</v>
      </c>
      <c r="B375" s="168" t="s">
        <v>229</v>
      </c>
      <c r="C375" s="168" t="s">
        <v>74</v>
      </c>
      <c r="D375" s="168" t="s">
        <v>47</v>
      </c>
      <c r="E375" s="168" t="s">
        <v>330</v>
      </c>
      <c r="F375" s="168">
        <v>313</v>
      </c>
      <c r="G375" s="169">
        <v>6359.2</v>
      </c>
      <c r="H375" s="176">
        <v>6359.2</v>
      </c>
      <c r="I375" s="169">
        <f t="shared" ref="I375:I438" si="95">H375/G375%</f>
        <v>100</v>
      </c>
    </row>
    <row r="376" spans="1:9" ht="22.5">
      <c r="A376" s="167" t="s">
        <v>216</v>
      </c>
      <c r="B376" s="168" t="s">
        <v>229</v>
      </c>
      <c r="C376" s="168" t="s">
        <v>74</v>
      </c>
      <c r="D376" s="168" t="s">
        <v>47</v>
      </c>
      <c r="E376" s="168" t="s">
        <v>331</v>
      </c>
      <c r="F376" s="168" t="s">
        <v>44</v>
      </c>
      <c r="G376" s="169">
        <f>G377</f>
        <v>6103.7</v>
      </c>
      <c r="H376" s="169">
        <f>H377</f>
        <v>5933.1</v>
      </c>
      <c r="I376" s="169">
        <f t="shared" si="95"/>
        <v>97.204974032144449</v>
      </c>
    </row>
    <row r="377" spans="1:9" ht="22.5">
      <c r="A377" s="167" t="s">
        <v>134</v>
      </c>
      <c r="B377" s="168" t="s">
        <v>229</v>
      </c>
      <c r="C377" s="168" t="s">
        <v>74</v>
      </c>
      <c r="D377" s="168" t="s">
        <v>47</v>
      </c>
      <c r="E377" s="168" t="s">
        <v>331</v>
      </c>
      <c r="F377" s="168">
        <v>300</v>
      </c>
      <c r="G377" s="169">
        <f>G378</f>
        <v>6103.7</v>
      </c>
      <c r="H377" s="169">
        <f t="shared" ref="H377:H378" si="96">H378</f>
        <v>5933.1</v>
      </c>
      <c r="I377" s="169">
        <f t="shared" si="95"/>
        <v>97.204974032144449</v>
      </c>
    </row>
    <row r="378" spans="1:9" ht="22.5">
      <c r="A378" s="167" t="s">
        <v>136</v>
      </c>
      <c r="B378" s="168" t="s">
        <v>229</v>
      </c>
      <c r="C378" s="168" t="s">
        <v>74</v>
      </c>
      <c r="D378" s="168" t="s">
        <v>47</v>
      </c>
      <c r="E378" s="168" t="s">
        <v>331</v>
      </c>
      <c r="F378" s="168">
        <v>310</v>
      </c>
      <c r="G378" s="169">
        <f>G379</f>
        <v>6103.7</v>
      </c>
      <c r="H378" s="169">
        <f t="shared" si="96"/>
        <v>5933.1</v>
      </c>
      <c r="I378" s="169">
        <f t="shared" si="95"/>
        <v>97.204974032144449</v>
      </c>
    </row>
    <row r="379" spans="1:9" ht="33.75">
      <c r="A379" s="167" t="s">
        <v>231</v>
      </c>
      <c r="B379" s="168" t="s">
        <v>229</v>
      </c>
      <c r="C379" s="168" t="s">
        <v>74</v>
      </c>
      <c r="D379" s="168" t="s">
        <v>47</v>
      </c>
      <c r="E379" s="168" t="s">
        <v>331</v>
      </c>
      <c r="F379" s="168">
        <v>313</v>
      </c>
      <c r="G379" s="169">
        <v>6103.7</v>
      </c>
      <c r="H379" s="169">
        <v>5933.1</v>
      </c>
      <c r="I379" s="169">
        <f t="shared" si="95"/>
        <v>97.204974032144449</v>
      </c>
    </row>
    <row r="380" spans="1:9" ht="22.5">
      <c r="A380" s="167" t="s">
        <v>217</v>
      </c>
      <c r="B380" s="168" t="s">
        <v>229</v>
      </c>
      <c r="C380" s="168" t="s">
        <v>74</v>
      </c>
      <c r="D380" s="168" t="s">
        <v>47</v>
      </c>
      <c r="E380" s="168" t="s">
        <v>332</v>
      </c>
      <c r="F380" s="168" t="s">
        <v>44</v>
      </c>
      <c r="G380" s="169">
        <f>G381</f>
        <v>3093.6</v>
      </c>
      <c r="H380" s="169">
        <f>H381</f>
        <v>3093.6</v>
      </c>
      <c r="I380" s="169">
        <f t="shared" si="95"/>
        <v>100</v>
      </c>
    </row>
    <row r="381" spans="1:9" ht="22.5">
      <c r="A381" s="167" t="s">
        <v>134</v>
      </c>
      <c r="B381" s="168" t="s">
        <v>229</v>
      </c>
      <c r="C381" s="168" t="s">
        <v>74</v>
      </c>
      <c r="D381" s="168" t="s">
        <v>47</v>
      </c>
      <c r="E381" s="168" t="s">
        <v>332</v>
      </c>
      <c r="F381" s="168">
        <v>300</v>
      </c>
      <c r="G381" s="169">
        <f>G382</f>
        <v>3093.6</v>
      </c>
      <c r="H381" s="169">
        <f t="shared" ref="H381:H382" si="97">H382</f>
        <v>3093.6</v>
      </c>
      <c r="I381" s="169">
        <f t="shared" si="95"/>
        <v>100</v>
      </c>
    </row>
    <row r="382" spans="1:9" ht="22.5">
      <c r="A382" s="167" t="s">
        <v>136</v>
      </c>
      <c r="B382" s="168" t="s">
        <v>229</v>
      </c>
      <c r="C382" s="168" t="s">
        <v>74</v>
      </c>
      <c r="D382" s="168" t="s">
        <v>47</v>
      </c>
      <c r="E382" s="168" t="s">
        <v>332</v>
      </c>
      <c r="F382" s="168">
        <v>310</v>
      </c>
      <c r="G382" s="169">
        <f>G383</f>
        <v>3093.6</v>
      </c>
      <c r="H382" s="169">
        <f t="shared" si="97"/>
        <v>3093.6</v>
      </c>
      <c r="I382" s="169">
        <f t="shared" si="95"/>
        <v>100</v>
      </c>
    </row>
    <row r="383" spans="1:9" ht="33.75">
      <c r="A383" s="167" t="s">
        <v>231</v>
      </c>
      <c r="B383" s="168" t="s">
        <v>229</v>
      </c>
      <c r="C383" s="168" t="s">
        <v>74</v>
      </c>
      <c r="D383" s="168" t="s">
        <v>47</v>
      </c>
      <c r="E383" s="168" t="s">
        <v>332</v>
      </c>
      <c r="F383" s="168">
        <v>313</v>
      </c>
      <c r="G383" s="169">
        <v>3093.6</v>
      </c>
      <c r="H383" s="176">
        <v>3093.6</v>
      </c>
      <c r="I383" s="169">
        <f t="shared" si="95"/>
        <v>100</v>
      </c>
    </row>
    <row r="384" spans="1:9" ht="67.5">
      <c r="A384" s="167" t="s">
        <v>232</v>
      </c>
      <c r="B384" s="168" t="s">
        <v>229</v>
      </c>
      <c r="C384" s="168" t="s">
        <v>74</v>
      </c>
      <c r="D384" s="168" t="s">
        <v>47</v>
      </c>
      <c r="E384" s="168" t="s">
        <v>333</v>
      </c>
      <c r="F384" s="168"/>
      <c r="G384" s="169">
        <f t="shared" ref="G384:H386" si="98">G385</f>
        <v>23726.5</v>
      </c>
      <c r="H384" s="169">
        <f t="shared" si="98"/>
        <v>23726.1</v>
      </c>
      <c r="I384" s="169">
        <f t="shared" si="95"/>
        <v>99.99831412134111</v>
      </c>
    </row>
    <row r="385" spans="1:9" ht="22.5">
      <c r="A385" s="167" t="s">
        <v>134</v>
      </c>
      <c r="B385" s="168" t="s">
        <v>229</v>
      </c>
      <c r="C385" s="168" t="s">
        <v>74</v>
      </c>
      <c r="D385" s="168" t="s">
        <v>47</v>
      </c>
      <c r="E385" s="168" t="s">
        <v>333</v>
      </c>
      <c r="F385" s="168">
        <v>300</v>
      </c>
      <c r="G385" s="169">
        <f t="shared" si="98"/>
        <v>23726.5</v>
      </c>
      <c r="H385" s="169">
        <f t="shared" si="98"/>
        <v>23726.1</v>
      </c>
      <c r="I385" s="169">
        <f t="shared" si="95"/>
        <v>99.99831412134111</v>
      </c>
    </row>
    <row r="386" spans="1:9" ht="22.5">
      <c r="A386" s="167" t="s">
        <v>136</v>
      </c>
      <c r="B386" s="168" t="s">
        <v>229</v>
      </c>
      <c r="C386" s="168" t="s">
        <v>74</v>
      </c>
      <c r="D386" s="168" t="s">
        <v>47</v>
      </c>
      <c r="E386" s="168" t="s">
        <v>333</v>
      </c>
      <c r="F386" s="168">
        <v>310</v>
      </c>
      <c r="G386" s="169">
        <f t="shared" si="98"/>
        <v>23726.5</v>
      </c>
      <c r="H386" s="169">
        <f t="shared" si="98"/>
        <v>23726.1</v>
      </c>
      <c r="I386" s="169">
        <f t="shared" si="95"/>
        <v>99.99831412134111</v>
      </c>
    </row>
    <row r="387" spans="1:9" ht="33.75">
      <c r="A387" s="167" t="s">
        <v>231</v>
      </c>
      <c r="B387" s="168" t="s">
        <v>229</v>
      </c>
      <c r="C387" s="168" t="s">
        <v>74</v>
      </c>
      <c r="D387" s="168" t="s">
        <v>47</v>
      </c>
      <c r="E387" s="168" t="s">
        <v>333</v>
      </c>
      <c r="F387" s="168">
        <v>313</v>
      </c>
      <c r="G387" s="169">
        <v>23726.5</v>
      </c>
      <c r="H387" s="169">
        <v>23726.1</v>
      </c>
      <c r="I387" s="169">
        <f t="shared" si="95"/>
        <v>99.99831412134111</v>
      </c>
    </row>
    <row r="388" spans="1:9" ht="56.25">
      <c r="A388" s="167" t="s">
        <v>494</v>
      </c>
      <c r="B388" s="168" t="s">
        <v>229</v>
      </c>
      <c r="C388" s="168">
        <v>10</v>
      </c>
      <c r="D388" s="168" t="s">
        <v>73</v>
      </c>
      <c r="E388" s="168" t="s">
        <v>491</v>
      </c>
      <c r="F388" s="168"/>
      <c r="G388" s="169">
        <v>3565.4</v>
      </c>
      <c r="H388" s="169">
        <v>3565.4</v>
      </c>
      <c r="I388" s="169">
        <f t="shared" si="95"/>
        <v>99.999999999999986</v>
      </c>
    </row>
    <row r="389" spans="1:9" ht="22.5">
      <c r="A389" s="167" t="s">
        <v>134</v>
      </c>
      <c r="B389" s="168" t="s">
        <v>229</v>
      </c>
      <c r="C389" s="168">
        <v>10</v>
      </c>
      <c r="D389" s="168" t="s">
        <v>73</v>
      </c>
      <c r="E389" s="168" t="s">
        <v>491</v>
      </c>
      <c r="F389" s="168"/>
      <c r="G389" s="169">
        <v>3565.4</v>
      </c>
      <c r="H389" s="169">
        <v>3565.4</v>
      </c>
      <c r="I389" s="169">
        <f t="shared" si="95"/>
        <v>99.999999999999986</v>
      </c>
    </row>
    <row r="390" spans="1:9" ht="22.5">
      <c r="A390" s="167" t="s">
        <v>136</v>
      </c>
      <c r="B390" s="168" t="s">
        <v>229</v>
      </c>
      <c r="C390" s="168">
        <v>10</v>
      </c>
      <c r="D390" s="168" t="s">
        <v>73</v>
      </c>
      <c r="E390" s="168" t="s">
        <v>491</v>
      </c>
      <c r="F390" s="168">
        <v>300</v>
      </c>
      <c r="G390" s="169">
        <v>3565.4</v>
      </c>
      <c r="H390" s="169">
        <v>3565.4</v>
      </c>
      <c r="I390" s="169">
        <f t="shared" si="95"/>
        <v>99.999999999999986</v>
      </c>
    </row>
    <row r="391" spans="1:9" ht="22.5">
      <c r="A391" s="167" t="s">
        <v>213</v>
      </c>
      <c r="B391" s="168" t="s">
        <v>229</v>
      </c>
      <c r="C391" s="168">
        <v>10</v>
      </c>
      <c r="D391" s="168" t="s">
        <v>73</v>
      </c>
      <c r="E391" s="168" t="s">
        <v>491</v>
      </c>
      <c r="F391" s="168">
        <v>310</v>
      </c>
      <c r="G391" s="169">
        <v>3565.4</v>
      </c>
      <c r="H391" s="169">
        <v>3565.4</v>
      </c>
      <c r="I391" s="169">
        <f t="shared" si="95"/>
        <v>99.999999999999986</v>
      </c>
    </row>
    <row r="392" spans="1:9" ht="33.75">
      <c r="A392" s="167" t="s">
        <v>231</v>
      </c>
      <c r="B392" s="168" t="s">
        <v>229</v>
      </c>
      <c r="C392" s="168">
        <v>10</v>
      </c>
      <c r="D392" s="168" t="s">
        <v>73</v>
      </c>
      <c r="E392" s="168" t="s">
        <v>491</v>
      </c>
      <c r="F392" s="168">
        <v>313</v>
      </c>
      <c r="G392" s="169">
        <v>3565.4</v>
      </c>
      <c r="H392" s="169">
        <v>3565.4</v>
      </c>
      <c r="I392" s="169">
        <f t="shared" si="95"/>
        <v>99.999999999999986</v>
      </c>
    </row>
    <row r="393" spans="1:9" ht="21">
      <c r="A393" s="224" t="s">
        <v>68</v>
      </c>
      <c r="B393" s="225" t="s">
        <v>229</v>
      </c>
      <c r="C393" s="225" t="s">
        <v>74</v>
      </c>
      <c r="D393" s="225" t="s">
        <v>57</v>
      </c>
      <c r="E393" s="225" t="s">
        <v>43</v>
      </c>
      <c r="F393" s="225" t="s">
        <v>44</v>
      </c>
      <c r="G393" s="175">
        <f>G404+G394</f>
        <v>4037.63</v>
      </c>
      <c r="H393" s="175">
        <f>H404+H394</f>
        <v>4037.6</v>
      </c>
      <c r="I393" s="175">
        <f t="shared" si="95"/>
        <v>99.999256989867817</v>
      </c>
    </row>
    <row r="394" spans="1:9" ht="22.5">
      <c r="A394" s="167" t="s">
        <v>317</v>
      </c>
      <c r="B394" s="168" t="s">
        <v>229</v>
      </c>
      <c r="C394" s="168">
        <v>10</v>
      </c>
      <c r="D394" s="168" t="s">
        <v>57</v>
      </c>
      <c r="E394" s="168" t="s">
        <v>390</v>
      </c>
      <c r="F394" s="168" t="s">
        <v>44</v>
      </c>
      <c r="G394" s="169">
        <f>G395+G397</f>
        <v>3742.33</v>
      </c>
      <c r="H394" s="169">
        <f>H395+H397</f>
        <v>3742.2999999999997</v>
      </c>
      <c r="I394" s="169">
        <f t="shared" si="95"/>
        <v>99.999198360379765</v>
      </c>
    </row>
    <row r="395" spans="1:9" ht="67.5">
      <c r="A395" s="167" t="s">
        <v>98</v>
      </c>
      <c r="B395" s="168" t="s">
        <v>229</v>
      </c>
      <c r="C395" s="168">
        <v>10</v>
      </c>
      <c r="D395" s="168" t="s">
        <v>57</v>
      </c>
      <c r="E395" s="168" t="s">
        <v>391</v>
      </c>
      <c r="F395" s="168" t="s">
        <v>137</v>
      </c>
      <c r="G395" s="169">
        <f>G396</f>
        <v>3579.7</v>
      </c>
      <c r="H395" s="169">
        <f>H396</f>
        <v>3579.7</v>
      </c>
      <c r="I395" s="169">
        <f t="shared" si="95"/>
        <v>100</v>
      </c>
    </row>
    <row r="396" spans="1:9" ht="22.5">
      <c r="A396" s="167" t="s">
        <v>138</v>
      </c>
      <c r="B396" s="168" t="s">
        <v>229</v>
      </c>
      <c r="C396" s="168">
        <v>10</v>
      </c>
      <c r="D396" s="168" t="s">
        <v>57</v>
      </c>
      <c r="E396" s="168" t="s">
        <v>391</v>
      </c>
      <c r="F396" s="168" t="s">
        <v>139</v>
      </c>
      <c r="G396" s="169">
        <v>3579.7</v>
      </c>
      <c r="H396" s="169">
        <v>3579.7</v>
      </c>
      <c r="I396" s="169">
        <f t="shared" si="95"/>
        <v>100</v>
      </c>
    </row>
    <row r="397" spans="1:9" ht="22.5">
      <c r="A397" s="167" t="s">
        <v>316</v>
      </c>
      <c r="B397" s="168" t="s">
        <v>229</v>
      </c>
      <c r="C397" s="168">
        <v>10</v>
      </c>
      <c r="D397" s="168" t="s">
        <v>57</v>
      </c>
      <c r="E397" s="168" t="s">
        <v>392</v>
      </c>
      <c r="F397" s="168"/>
      <c r="G397" s="169">
        <f>G398+G402</f>
        <v>162.63</v>
      </c>
      <c r="H397" s="169">
        <f>H398+H402</f>
        <v>162.6</v>
      </c>
      <c r="I397" s="169">
        <f t="shared" si="95"/>
        <v>99.981553218963299</v>
      </c>
    </row>
    <row r="398" spans="1:9" ht="22.5">
      <c r="A398" s="167" t="s">
        <v>131</v>
      </c>
      <c r="B398" s="168" t="s">
        <v>229</v>
      </c>
      <c r="C398" s="168">
        <v>10</v>
      </c>
      <c r="D398" s="168" t="s">
        <v>57</v>
      </c>
      <c r="E398" s="168" t="s">
        <v>392</v>
      </c>
      <c r="F398" s="168" t="s">
        <v>132</v>
      </c>
      <c r="G398" s="169">
        <f>G399</f>
        <v>161.43</v>
      </c>
      <c r="H398" s="169">
        <f>H399</f>
        <v>161.4</v>
      </c>
      <c r="I398" s="169">
        <f t="shared" si="95"/>
        <v>99.981416093662887</v>
      </c>
    </row>
    <row r="399" spans="1:9" ht="22.5">
      <c r="A399" s="167" t="s">
        <v>181</v>
      </c>
      <c r="B399" s="168" t="s">
        <v>229</v>
      </c>
      <c r="C399" s="168">
        <v>10</v>
      </c>
      <c r="D399" s="168" t="s">
        <v>57</v>
      </c>
      <c r="E399" s="168" t="s">
        <v>392</v>
      </c>
      <c r="F399" s="168" t="s">
        <v>133</v>
      </c>
      <c r="G399" s="169">
        <f>G400+G401</f>
        <v>161.43</v>
      </c>
      <c r="H399" s="169">
        <f>H400+H401</f>
        <v>161.4</v>
      </c>
      <c r="I399" s="169">
        <f t="shared" si="95"/>
        <v>99.981416093662887</v>
      </c>
    </row>
    <row r="400" spans="1:9" ht="22.5">
      <c r="A400" s="167" t="s">
        <v>182</v>
      </c>
      <c r="B400" s="168" t="s">
        <v>229</v>
      </c>
      <c r="C400" s="168">
        <v>10</v>
      </c>
      <c r="D400" s="168" t="s">
        <v>57</v>
      </c>
      <c r="E400" s="168" t="s">
        <v>392</v>
      </c>
      <c r="F400" s="168">
        <v>242</v>
      </c>
      <c r="G400" s="169">
        <v>105.4</v>
      </c>
      <c r="H400" s="169">
        <v>105.4</v>
      </c>
      <c r="I400" s="169">
        <f t="shared" si="95"/>
        <v>100</v>
      </c>
    </row>
    <row r="401" spans="1:9" ht="22.5">
      <c r="A401" s="167" t="s">
        <v>183</v>
      </c>
      <c r="B401" s="168" t="s">
        <v>229</v>
      </c>
      <c r="C401" s="168">
        <v>10</v>
      </c>
      <c r="D401" s="168" t="s">
        <v>57</v>
      </c>
      <c r="E401" s="168" t="s">
        <v>392</v>
      </c>
      <c r="F401" s="168" t="s">
        <v>27</v>
      </c>
      <c r="G401" s="169">
        <v>56.03</v>
      </c>
      <c r="H401" s="169">
        <v>56</v>
      </c>
      <c r="I401" s="169">
        <f t="shared" si="95"/>
        <v>99.946457255041935</v>
      </c>
    </row>
    <row r="402" spans="1:9" ht="22.5">
      <c r="A402" s="167" t="s">
        <v>140</v>
      </c>
      <c r="B402" s="168" t="s">
        <v>229</v>
      </c>
      <c r="C402" s="168">
        <v>10</v>
      </c>
      <c r="D402" s="168" t="s">
        <v>57</v>
      </c>
      <c r="E402" s="168" t="s">
        <v>392</v>
      </c>
      <c r="F402" s="168" t="s">
        <v>141</v>
      </c>
      <c r="G402" s="169">
        <f>G403</f>
        <v>1.2</v>
      </c>
      <c r="H402" s="169">
        <f t="shared" ref="H402" si="99">H403</f>
        <v>1.2</v>
      </c>
      <c r="I402" s="169">
        <f t="shared" si="95"/>
        <v>100</v>
      </c>
    </row>
    <row r="403" spans="1:9" ht="33.75">
      <c r="A403" s="167" t="s">
        <v>184</v>
      </c>
      <c r="B403" s="168" t="s">
        <v>229</v>
      </c>
      <c r="C403" s="168">
        <v>10</v>
      </c>
      <c r="D403" s="168" t="s">
        <v>57</v>
      </c>
      <c r="E403" s="168" t="s">
        <v>392</v>
      </c>
      <c r="F403" s="168" t="s">
        <v>142</v>
      </c>
      <c r="G403" s="169">
        <v>1.2</v>
      </c>
      <c r="H403" s="169">
        <v>1.2</v>
      </c>
      <c r="I403" s="169">
        <f t="shared" si="95"/>
        <v>100</v>
      </c>
    </row>
    <row r="404" spans="1:9" ht="22.5">
      <c r="A404" s="167" t="s">
        <v>107</v>
      </c>
      <c r="B404" s="168" t="s">
        <v>229</v>
      </c>
      <c r="C404" s="168" t="s">
        <v>74</v>
      </c>
      <c r="D404" s="168" t="s">
        <v>57</v>
      </c>
      <c r="E404" s="168" t="s">
        <v>334</v>
      </c>
      <c r="F404" s="168" t="s">
        <v>44</v>
      </c>
      <c r="G404" s="169">
        <f t="shared" ref="G404:H405" si="100">G405</f>
        <v>295.3</v>
      </c>
      <c r="H404" s="169">
        <f t="shared" si="100"/>
        <v>295.3</v>
      </c>
      <c r="I404" s="169">
        <f>H404/G404%</f>
        <v>100</v>
      </c>
    </row>
    <row r="405" spans="1:9" ht="22.5">
      <c r="A405" s="167" t="s">
        <v>131</v>
      </c>
      <c r="B405" s="168" t="s">
        <v>229</v>
      </c>
      <c r="C405" s="168" t="s">
        <v>74</v>
      </c>
      <c r="D405" s="168" t="s">
        <v>57</v>
      </c>
      <c r="E405" s="168" t="s">
        <v>334</v>
      </c>
      <c r="F405" s="168" t="s">
        <v>132</v>
      </c>
      <c r="G405" s="169">
        <f t="shared" si="100"/>
        <v>295.3</v>
      </c>
      <c r="H405" s="169">
        <f t="shared" si="100"/>
        <v>295.3</v>
      </c>
      <c r="I405" s="169">
        <f t="shared" si="95"/>
        <v>100</v>
      </c>
    </row>
    <row r="406" spans="1:9" ht="22.5">
      <c r="A406" s="167" t="s">
        <v>181</v>
      </c>
      <c r="B406" s="168" t="s">
        <v>229</v>
      </c>
      <c r="C406" s="168" t="s">
        <v>74</v>
      </c>
      <c r="D406" s="168" t="s">
        <v>57</v>
      </c>
      <c r="E406" s="168" t="s">
        <v>334</v>
      </c>
      <c r="F406" s="168" t="s">
        <v>133</v>
      </c>
      <c r="G406" s="169">
        <v>295.3</v>
      </c>
      <c r="H406" s="169">
        <v>295.3</v>
      </c>
      <c r="I406" s="169">
        <f t="shared" si="95"/>
        <v>100</v>
      </c>
    </row>
    <row r="407" spans="1:9" ht="28.5">
      <c r="A407" s="256" t="s">
        <v>230</v>
      </c>
      <c r="B407" s="168"/>
      <c r="C407" s="168"/>
      <c r="D407" s="168"/>
      <c r="E407" s="168"/>
      <c r="F407" s="168"/>
      <c r="G407" s="255">
        <f>G408+G423</f>
        <v>52944.5</v>
      </c>
      <c r="H407" s="255">
        <f>H408+H423</f>
        <v>52915.25</v>
      </c>
      <c r="I407" s="255">
        <f t="shared" si="95"/>
        <v>99.94475346825449</v>
      </c>
    </row>
    <row r="408" spans="1:9">
      <c r="A408" s="224" t="s">
        <v>211</v>
      </c>
      <c r="B408" s="225">
        <v>946</v>
      </c>
      <c r="C408" s="225" t="s">
        <v>77</v>
      </c>
      <c r="D408" s="225" t="s">
        <v>42</v>
      </c>
      <c r="E408" s="225" t="s">
        <v>43</v>
      </c>
      <c r="F408" s="225" t="s">
        <v>44</v>
      </c>
      <c r="G408" s="175">
        <f>G409+G431</f>
        <v>42052.7</v>
      </c>
      <c r="H408" s="175">
        <f>H409+H431</f>
        <v>42023.45</v>
      </c>
      <c r="I408" s="175">
        <f t="shared" si="95"/>
        <v>99.930444418551005</v>
      </c>
    </row>
    <row r="409" spans="1:9">
      <c r="A409" s="224" t="s">
        <v>109</v>
      </c>
      <c r="B409" s="225">
        <v>946</v>
      </c>
      <c r="C409" s="225" t="s">
        <v>77</v>
      </c>
      <c r="D409" s="225" t="s">
        <v>45</v>
      </c>
      <c r="E409" s="225" t="s">
        <v>43</v>
      </c>
      <c r="F409" s="225" t="s">
        <v>44</v>
      </c>
      <c r="G409" s="175">
        <f t="shared" ref="G409:H409" si="101">G415+G419+G410</f>
        <v>25490.86</v>
      </c>
      <c r="H409" s="175">
        <f t="shared" si="101"/>
        <v>25490.85</v>
      </c>
      <c r="I409" s="175">
        <f t="shared" si="95"/>
        <v>99.999960770252542</v>
      </c>
    </row>
    <row r="410" spans="1:9">
      <c r="A410" s="167" t="s">
        <v>502</v>
      </c>
      <c r="B410" s="168">
        <v>946</v>
      </c>
      <c r="C410" s="168" t="s">
        <v>77</v>
      </c>
      <c r="D410" s="168" t="s">
        <v>45</v>
      </c>
      <c r="E410" s="168" t="s">
        <v>503</v>
      </c>
      <c r="F410" s="225"/>
      <c r="G410" s="169">
        <v>228.71</v>
      </c>
      <c r="H410" s="169">
        <v>228.71</v>
      </c>
      <c r="I410" s="169">
        <f t="shared" si="95"/>
        <v>100</v>
      </c>
    </row>
    <row r="411" spans="1:9" ht="45">
      <c r="A411" s="167" t="s">
        <v>207</v>
      </c>
      <c r="B411" s="168">
        <v>946</v>
      </c>
      <c r="C411" s="168" t="s">
        <v>77</v>
      </c>
      <c r="D411" s="168" t="s">
        <v>45</v>
      </c>
      <c r="E411" s="168" t="s">
        <v>503</v>
      </c>
      <c r="F411" s="225"/>
      <c r="G411" s="169">
        <v>228.71</v>
      </c>
      <c r="H411" s="169">
        <v>228.71</v>
      </c>
      <c r="I411" s="169">
        <f>H411/G411%</f>
        <v>100</v>
      </c>
    </row>
    <row r="412" spans="1:9">
      <c r="A412" s="167" t="s">
        <v>129</v>
      </c>
      <c r="B412" s="168">
        <v>946</v>
      </c>
      <c r="C412" s="168" t="s">
        <v>77</v>
      </c>
      <c r="D412" s="168" t="s">
        <v>45</v>
      </c>
      <c r="E412" s="168" t="s">
        <v>503</v>
      </c>
      <c r="F412" s="225"/>
      <c r="G412" s="169">
        <v>228.71</v>
      </c>
      <c r="H412" s="169">
        <v>228.71</v>
      </c>
      <c r="I412" s="169">
        <f t="shared" si="95"/>
        <v>100</v>
      </c>
    </row>
    <row r="413" spans="1:9" ht="56.25">
      <c r="A413" s="167" t="s">
        <v>121</v>
      </c>
      <c r="B413" s="168">
        <v>946</v>
      </c>
      <c r="C413" s="168" t="s">
        <v>77</v>
      </c>
      <c r="D413" s="168" t="s">
        <v>45</v>
      </c>
      <c r="E413" s="168" t="s">
        <v>503</v>
      </c>
      <c r="F413" s="225"/>
      <c r="G413" s="169">
        <v>228.71</v>
      </c>
      <c r="H413" s="176">
        <v>228.7</v>
      </c>
      <c r="I413" s="169">
        <f t="shared" si="95"/>
        <v>99.995627650736736</v>
      </c>
    </row>
    <row r="414" spans="1:9" ht="21">
      <c r="A414" s="224" t="s">
        <v>343</v>
      </c>
      <c r="B414" s="225">
        <v>946</v>
      </c>
      <c r="C414" s="225" t="s">
        <v>77</v>
      </c>
      <c r="D414" s="225" t="s">
        <v>45</v>
      </c>
      <c r="E414" s="225" t="s">
        <v>400</v>
      </c>
      <c r="F414" s="225" t="s">
        <v>44</v>
      </c>
      <c r="G414" s="175">
        <f>G415+G419+G424</f>
        <v>36153.949999999997</v>
      </c>
      <c r="H414" s="175">
        <f>H415+H419+H424</f>
        <v>36153.94</v>
      </c>
      <c r="I414" s="175">
        <f t="shared" si="95"/>
        <v>99.999972340504996</v>
      </c>
    </row>
    <row r="415" spans="1:9" ht="33.75">
      <c r="A415" s="231" t="s">
        <v>238</v>
      </c>
      <c r="B415" s="168">
        <v>946</v>
      </c>
      <c r="C415" s="233" t="s">
        <v>77</v>
      </c>
      <c r="D415" s="233" t="s">
        <v>45</v>
      </c>
      <c r="E415" s="233" t="s">
        <v>357</v>
      </c>
      <c r="F415" s="233"/>
      <c r="G415" s="177">
        <f>G416</f>
        <v>17851.34</v>
      </c>
      <c r="H415" s="177">
        <f>H416</f>
        <v>17851.34</v>
      </c>
      <c r="I415" s="177">
        <f t="shared" si="95"/>
        <v>100</v>
      </c>
    </row>
    <row r="416" spans="1:9" ht="45">
      <c r="A416" s="167" t="s">
        <v>207</v>
      </c>
      <c r="B416" s="168">
        <v>946</v>
      </c>
      <c r="C416" s="168" t="s">
        <v>77</v>
      </c>
      <c r="D416" s="168" t="s">
        <v>45</v>
      </c>
      <c r="E416" s="236" t="s">
        <v>357</v>
      </c>
      <c r="F416" s="168" t="s">
        <v>128</v>
      </c>
      <c r="G416" s="169">
        <f>G417</f>
        <v>17851.34</v>
      </c>
      <c r="H416" s="169">
        <f>H417</f>
        <v>17851.34</v>
      </c>
      <c r="I416" s="169">
        <f t="shared" si="95"/>
        <v>100</v>
      </c>
    </row>
    <row r="417" spans="1:9" ht="22.5">
      <c r="A417" s="167" t="s">
        <v>129</v>
      </c>
      <c r="B417" s="168">
        <v>946</v>
      </c>
      <c r="C417" s="168" t="s">
        <v>77</v>
      </c>
      <c r="D417" s="168" t="s">
        <v>45</v>
      </c>
      <c r="E417" s="236" t="s">
        <v>357</v>
      </c>
      <c r="F417" s="168" t="s">
        <v>130</v>
      </c>
      <c r="G417" s="169">
        <f>G418</f>
        <v>17851.34</v>
      </c>
      <c r="H417" s="176">
        <f t="shared" ref="H417" si="102">H418</f>
        <v>17851.34</v>
      </c>
      <c r="I417" s="169">
        <f t="shared" si="95"/>
        <v>100</v>
      </c>
    </row>
    <row r="418" spans="1:9" ht="56.25">
      <c r="A418" s="167" t="s">
        <v>121</v>
      </c>
      <c r="B418" s="168">
        <v>946</v>
      </c>
      <c r="C418" s="168" t="s">
        <v>77</v>
      </c>
      <c r="D418" s="168" t="s">
        <v>45</v>
      </c>
      <c r="E418" s="236" t="s">
        <v>357</v>
      </c>
      <c r="F418" s="168" t="s">
        <v>97</v>
      </c>
      <c r="G418" s="169">
        <v>17851.34</v>
      </c>
      <c r="H418" s="169">
        <v>17851.34</v>
      </c>
      <c r="I418" s="169">
        <f t="shared" si="95"/>
        <v>100</v>
      </c>
    </row>
    <row r="419" spans="1:9" ht="22.5">
      <c r="A419" s="231" t="s">
        <v>239</v>
      </c>
      <c r="B419" s="168">
        <v>946</v>
      </c>
      <c r="C419" s="233" t="s">
        <v>77</v>
      </c>
      <c r="D419" s="233" t="s">
        <v>45</v>
      </c>
      <c r="E419" s="233" t="s">
        <v>358</v>
      </c>
      <c r="F419" s="233" t="s">
        <v>44</v>
      </c>
      <c r="G419" s="177">
        <f t="shared" ref="G419:H421" si="103">G420</f>
        <v>7410.81</v>
      </c>
      <c r="H419" s="177">
        <f t="shared" si="103"/>
        <v>7410.8</v>
      </c>
      <c r="I419" s="177">
        <f t="shared" si="95"/>
        <v>99.999865061983769</v>
      </c>
    </row>
    <row r="420" spans="1:9" s="230" customFormat="1" ht="45">
      <c r="A420" s="167" t="s">
        <v>207</v>
      </c>
      <c r="B420" s="168">
        <v>946</v>
      </c>
      <c r="C420" s="168" t="s">
        <v>77</v>
      </c>
      <c r="D420" s="168" t="s">
        <v>45</v>
      </c>
      <c r="E420" s="236" t="s">
        <v>358</v>
      </c>
      <c r="F420" s="168" t="s">
        <v>128</v>
      </c>
      <c r="G420" s="169">
        <f t="shared" si="103"/>
        <v>7410.81</v>
      </c>
      <c r="H420" s="169">
        <f t="shared" si="103"/>
        <v>7410.8</v>
      </c>
      <c r="I420" s="169">
        <f t="shared" si="95"/>
        <v>99.999865061983769</v>
      </c>
    </row>
    <row r="421" spans="1:9" ht="22.5">
      <c r="A421" s="167" t="s">
        <v>129</v>
      </c>
      <c r="B421" s="168">
        <v>946</v>
      </c>
      <c r="C421" s="168" t="s">
        <v>77</v>
      </c>
      <c r="D421" s="168" t="s">
        <v>45</v>
      </c>
      <c r="E421" s="236" t="s">
        <v>358</v>
      </c>
      <c r="F421" s="168" t="s">
        <v>130</v>
      </c>
      <c r="G421" s="169">
        <f t="shared" si="103"/>
        <v>7410.81</v>
      </c>
      <c r="H421" s="169">
        <f t="shared" si="103"/>
        <v>7410.8</v>
      </c>
      <c r="I421" s="169">
        <f t="shared" si="95"/>
        <v>99.999865061983769</v>
      </c>
    </row>
    <row r="422" spans="1:9" ht="56.25">
      <c r="A422" s="167" t="s">
        <v>121</v>
      </c>
      <c r="B422" s="168">
        <v>946</v>
      </c>
      <c r="C422" s="168" t="s">
        <v>77</v>
      </c>
      <c r="D422" s="168" t="s">
        <v>45</v>
      </c>
      <c r="E422" s="236" t="s">
        <v>358</v>
      </c>
      <c r="F422" s="168" t="s">
        <v>97</v>
      </c>
      <c r="G422" s="169">
        <v>7410.81</v>
      </c>
      <c r="H422" s="176">
        <v>7410.8</v>
      </c>
      <c r="I422" s="169">
        <f t="shared" si="95"/>
        <v>99.999865061983769</v>
      </c>
    </row>
    <row r="423" spans="1:9">
      <c r="A423" s="224" t="s">
        <v>205</v>
      </c>
      <c r="B423" s="168">
        <v>946</v>
      </c>
      <c r="C423" s="233" t="s">
        <v>60</v>
      </c>
      <c r="D423" s="225"/>
      <c r="E423" s="225"/>
      <c r="F423" s="225"/>
      <c r="G423" s="175">
        <f>G424</f>
        <v>10891.8</v>
      </c>
      <c r="H423" s="175">
        <f>H424</f>
        <v>10891.8</v>
      </c>
      <c r="I423" s="175">
        <f t="shared" si="95"/>
        <v>100</v>
      </c>
    </row>
    <row r="424" spans="1:9" ht="22.5">
      <c r="A424" s="231" t="s">
        <v>342</v>
      </c>
      <c r="B424" s="168">
        <v>946</v>
      </c>
      <c r="C424" s="233" t="s">
        <v>60</v>
      </c>
      <c r="D424" s="234" t="s">
        <v>47</v>
      </c>
      <c r="E424" s="233" t="s">
        <v>450</v>
      </c>
      <c r="F424" s="233" t="s">
        <v>44</v>
      </c>
      <c r="G424" s="177">
        <f>G425+G428</f>
        <v>10891.8</v>
      </c>
      <c r="H424" s="177">
        <f>H425+H428</f>
        <v>10891.8</v>
      </c>
      <c r="I424" s="177">
        <f t="shared" si="95"/>
        <v>100</v>
      </c>
    </row>
    <row r="425" spans="1:9" ht="45">
      <c r="A425" s="167" t="s">
        <v>207</v>
      </c>
      <c r="B425" s="168">
        <v>946</v>
      </c>
      <c r="C425" s="168" t="s">
        <v>60</v>
      </c>
      <c r="D425" s="235" t="s">
        <v>47</v>
      </c>
      <c r="E425" s="236" t="s">
        <v>450</v>
      </c>
      <c r="F425" s="168" t="s">
        <v>128</v>
      </c>
      <c r="G425" s="169">
        <f>G426</f>
        <v>10842.3</v>
      </c>
      <c r="H425" s="169">
        <f>H426</f>
        <v>10842.3</v>
      </c>
      <c r="I425" s="169">
        <f t="shared" si="95"/>
        <v>100</v>
      </c>
    </row>
    <row r="426" spans="1:9" ht="22.5">
      <c r="A426" s="167" t="s">
        <v>129</v>
      </c>
      <c r="B426" s="168">
        <v>946</v>
      </c>
      <c r="C426" s="168" t="s">
        <v>60</v>
      </c>
      <c r="D426" s="235" t="s">
        <v>47</v>
      </c>
      <c r="E426" s="236" t="s">
        <v>450</v>
      </c>
      <c r="F426" s="168" t="s">
        <v>130</v>
      </c>
      <c r="G426" s="169">
        <f>G427</f>
        <v>10842.3</v>
      </c>
      <c r="H426" s="169">
        <f>H427</f>
        <v>10842.3</v>
      </c>
      <c r="I426" s="169">
        <f t="shared" si="95"/>
        <v>100</v>
      </c>
    </row>
    <row r="427" spans="1:9" ht="56.25">
      <c r="A427" s="167" t="s">
        <v>121</v>
      </c>
      <c r="B427" s="168">
        <v>946</v>
      </c>
      <c r="C427" s="168" t="s">
        <v>60</v>
      </c>
      <c r="D427" s="235" t="s">
        <v>47</v>
      </c>
      <c r="E427" s="236" t="s">
        <v>450</v>
      </c>
      <c r="F427" s="168" t="s">
        <v>97</v>
      </c>
      <c r="G427" s="169">
        <v>10842.3</v>
      </c>
      <c r="H427" s="176">
        <v>10842.3</v>
      </c>
      <c r="I427" s="169">
        <f t="shared" si="95"/>
        <v>100</v>
      </c>
    </row>
    <row r="428" spans="1:9" ht="45">
      <c r="A428" s="167" t="s">
        <v>207</v>
      </c>
      <c r="B428" s="168">
        <v>946</v>
      </c>
      <c r="C428" s="168" t="s">
        <v>60</v>
      </c>
      <c r="D428" s="168" t="s">
        <v>47</v>
      </c>
      <c r="E428" s="235" t="s">
        <v>327</v>
      </c>
      <c r="F428" s="168">
        <v>600</v>
      </c>
      <c r="G428" s="169">
        <v>49.5</v>
      </c>
      <c r="H428" s="176">
        <v>49.5</v>
      </c>
      <c r="I428" s="169">
        <f t="shared" si="95"/>
        <v>100</v>
      </c>
    </row>
    <row r="429" spans="1:9" ht="22.5">
      <c r="A429" s="167" t="s">
        <v>129</v>
      </c>
      <c r="B429" s="168">
        <v>946</v>
      </c>
      <c r="C429" s="168" t="s">
        <v>60</v>
      </c>
      <c r="D429" s="168" t="s">
        <v>47</v>
      </c>
      <c r="E429" s="235" t="s">
        <v>327</v>
      </c>
      <c r="F429" s="168">
        <v>610</v>
      </c>
      <c r="G429" s="169">
        <v>49.5</v>
      </c>
      <c r="H429" s="176">
        <v>49.5</v>
      </c>
      <c r="I429" s="169">
        <f t="shared" si="95"/>
        <v>100</v>
      </c>
    </row>
    <row r="430" spans="1:9" ht="56.25">
      <c r="A430" s="167" t="s">
        <v>121</v>
      </c>
      <c r="B430" s="168">
        <v>946</v>
      </c>
      <c r="C430" s="168" t="s">
        <v>60</v>
      </c>
      <c r="D430" s="168" t="s">
        <v>47</v>
      </c>
      <c r="E430" s="235" t="s">
        <v>327</v>
      </c>
      <c r="F430" s="168">
        <v>611</v>
      </c>
      <c r="G430" s="169">
        <v>49.5</v>
      </c>
      <c r="H430" s="176">
        <v>49.5</v>
      </c>
      <c r="I430" s="169">
        <f t="shared" si="95"/>
        <v>100</v>
      </c>
    </row>
    <row r="431" spans="1:9" ht="21">
      <c r="A431" s="224" t="s">
        <v>99</v>
      </c>
      <c r="B431" s="225">
        <v>946</v>
      </c>
      <c r="C431" s="225" t="s">
        <v>77</v>
      </c>
      <c r="D431" s="225" t="s">
        <v>73</v>
      </c>
      <c r="E431" s="225" t="s">
        <v>43</v>
      </c>
      <c r="F431" s="225" t="s">
        <v>44</v>
      </c>
      <c r="G431" s="175">
        <f t="shared" ref="G431:H431" si="104">G432+G436+G445</f>
        <v>16561.84</v>
      </c>
      <c r="H431" s="175">
        <f t="shared" si="104"/>
        <v>16532.599999999999</v>
      </c>
      <c r="I431" s="175">
        <f t="shared" si="95"/>
        <v>99.823449568405422</v>
      </c>
    </row>
    <row r="432" spans="1:9" ht="22.5">
      <c r="A432" s="167" t="s">
        <v>317</v>
      </c>
      <c r="B432" s="168">
        <v>946</v>
      </c>
      <c r="C432" s="168" t="s">
        <v>77</v>
      </c>
      <c r="D432" s="168" t="s">
        <v>73</v>
      </c>
      <c r="E432" s="168" t="s">
        <v>388</v>
      </c>
      <c r="F432" s="168" t="s">
        <v>44</v>
      </c>
      <c r="G432" s="169">
        <f t="shared" ref="G432:H433" si="105">G433</f>
        <v>697</v>
      </c>
      <c r="H432" s="169">
        <f t="shared" si="105"/>
        <v>667.8</v>
      </c>
      <c r="I432" s="169">
        <f t="shared" si="95"/>
        <v>95.81061692969871</v>
      </c>
    </row>
    <row r="433" spans="1:9" ht="67.5">
      <c r="A433" s="167" t="s">
        <v>98</v>
      </c>
      <c r="B433" s="168">
        <v>946</v>
      </c>
      <c r="C433" s="168" t="s">
        <v>77</v>
      </c>
      <c r="D433" s="168" t="s">
        <v>73</v>
      </c>
      <c r="E433" s="168" t="s">
        <v>388</v>
      </c>
      <c r="F433" s="168" t="s">
        <v>137</v>
      </c>
      <c r="G433" s="169">
        <f t="shared" si="105"/>
        <v>697</v>
      </c>
      <c r="H433" s="169">
        <f>H434</f>
        <v>667.8</v>
      </c>
      <c r="I433" s="169">
        <f t="shared" si="95"/>
        <v>95.81061692969871</v>
      </c>
    </row>
    <row r="434" spans="1:9" ht="22.5">
      <c r="A434" s="167" t="s">
        <v>138</v>
      </c>
      <c r="B434" s="168">
        <v>946</v>
      </c>
      <c r="C434" s="168" t="s">
        <v>77</v>
      </c>
      <c r="D434" s="168" t="s">
        <v>73</v>
      </c>
      <c r="E434" s="168" t="s">
        <v>388</v>
      </c>
      <c r="F434" s="168" t="s">
        <v>139</v>
      </c>
      <c r="G434" s="169">
        <v>697</v>
      </c>
      <c r="H434" s="169">
        <v>667.8</v>
      </c>
      <c r="I434" s="169">
        <f t="shared" si="95"/>
        <v>95.81061692969871</v>
      </c>
    </row>
    <row r="435" spans="1:9" ht="67.5">
      <c r="A435" s="167" t="s">
        <v>127</v>
      </c>
      <c r="B435" s="168">
        <v>946</v>
      </c>
      <c r="C435" s="168" t="s">
        <v>77</v>
      </c>
      <c r="D435" s="168" t="s">
        <v>73</v>
      </c>
      <c r="E435" s="168" t="s">
        <v>389</v>
      </c>
      <c r="F435" s="168"/>
      <c r="G435" s="169">
        <f>G436</f>
        <v>15691.09</v>
      </c>
      <c r="H435" s="169">
        <f>H436</f>
        <v>15691.1</v>
      </c>
      <c r="I435" s="169">
        <f t="shared" si="95"/>
        <v>100.00006373043556</v>
      </c>
    </row>
    <row r="436" spans="1:9" ht="22.5">
      <c r="A436" s="167" t="s">
        <v>126</v>
      </c>
      <c r="B436" s="168">
        <v>946</v>
      </c>
      <c r="C436" s="168" t="s">
        <v>77</v>
      </c>
      <c r="D436" s="168" t="s">
        <v>73</v>
      </c>
      <c r="E436" s="168" t="s">
        <v>389</v>
      </c>
      <c r="F436" s="168"/>
      <c r="G436" s="169">
        <f>G437+G439+G443</f>
        <v>15691.09</v>
      </c>
      <c r="H436" s="169">
        <f>H437+H439+H443</f>
        <v>15691.1</v>
      </c>
      <c r="I436" s="169">
        <f t="shared" si="95"/>
        <v>100.00006373043556</v>
      </c>
    </row>
    <row r="437" spans="1:9" ht="67.5">
      <c r="A437" s="167" t="s">
        <v>98</v>
      </c>
      <c r="B437" s="168">
        <v>946</v>
      </c>
      <c r="C437" s="168" t="s">
        <v>77</v>
      </c>
      <c r="D437" s="168" t="s">
        <v>73</v>
      </c>
      <c r="E437" s="168" t="s">
        <v>389</v>
      </c>
      <c r="F437" s="168">
        <v>100</v>
      </c>
      <c r="G437" s="169">
        <f>G438</f>
        <v>15518.45</v>
      </c>
      <c r="H437" s="169">
        <f>H438</f>
        <v>15518.5</v>
      </c>
      <c r="I437" s="169">
        <f t="shared" si="95"/>
        <v>100.00032219712664</v>
      </c>
    </row>
    <row r="438" spans="1:9" ht="22.5">
      <c r="A438" s="167" t="s">
        <v>306</v>
      </c>
      <c r="B438" s="168">
        <v>946</v>
      </c>
      <c r="C438" s="168" t="s">
        <v>77</v>
      </c>
      <c r="D438" s="168" t="s">
        <v>73</v>
      </c>
      <c r="E438" s="168" t="s">
        <v>389</v>
      </c>
      <c r="F438" s="168">
        <v>110</v>
      </c>
      <c r="G438" s="169">
        <v>15518.45</v>
      </c>
      <c r="H438" s="176">
        <v>15518.5</v>
      </c>
      <c r="I438" s="169">
        <f t="shared" si="95"/>
        <v>100.00032219712664</v>
      </c>
    </row>
    <row r="439" spans="1:9" ht="22.5">
      <c r="A439" s="167" t="s">
        <v>131</v>
      </c>
      <c r="B439" s="168">
        <v>946</v>
      </c>
      <c r="C439" s="168" t="s">
        <v>77</v>
      </c>
      <c r="D439" s="168" t="s">
        <v>73</v>
      </c>
      <c r="E439" s="168" t="s">
        <v>389</v>
      </c>
      <c r="F439" s="168">
        <v>200</v>
      </c>
      <c r="G439" s="169">
        <f>G440</f>
        <v>162.5</v>
      </c>
      <c r="H439" s="169">
        <f>H440</f>
        <v>162.5</v>
      </c>
      <c r="I439" s="169">
        <f t="shared" ref="I439:I448" si="106">H439/G439%</f>
        <v>100</v>
      </c>
    </row>
    <row r="440" spans="1:9" ht="22.5">
      <c r="A440" s="167" t="s">
        <v>181</v>
      </c>
      <c r="B440" s="168">
        <v>946</v>
      </c>
      <c r="C440" s="168" t="s">
        <v>77</v>
      </c>
      <c r="D440" s="168" t="s">
        <v>73</v>
      </c>
      <c r="E440" s="168" t="s">
        <v>389</v>
      </c>
      <c r="F440" s="168">
        <v>240</v>
      </c>
      <c r="G440" s="169">
        <f>G441+G442</f>
        <v>162.5</v>
      </c>
      <c r="H440" s="169">
        <f>H441+H442</f>
        <v>162.5</v>
      </c>
      <c r="I440" s="169">
        <f t="shared" si="106"/>
        <v>100</v>
      </c>
    </row>
    <row r="441" spans="1:9" ht="22.5">
      <c r="A441" s="167" t="s">
        <v>182</v>
      </c>
      <c r="B441" s="168">
        <v>946</v>
      </c>
      <c r="C441" s="168" t="s">
        <v>77</v>
      </c>
      <c r="D441" s="168" t="s">
        <v>73</v>
      </c>
      <c r="E441" s="168" t="s">
        <v>389</v>
      </c>
      <c r="F441" s="168">
        <v>242</v>
      </c>
      <c r="G441" s="169">
        <v>117.5</v>
      </c>
      <c r="H441" s="169">
        <v>117.5</v>
      </c>
      <c r="I441" s="169">
        <f t="shared" si="106"/>
        <v>100</v>
      </c>
    </row>
    <row r="442" spans="1:9" ht="22.5">
      <c r="A442" s="167" t="s">
        <v>183</v>
      </c>
      <c r="B442" s="168">
        <v>946</v>
      </c>
      <c r="C442" s="168" t="s">
        <v>77</v>
      </c>
      <c r="D442" s="168" t="s">
        <v>73</v>
      </c>
      <c r="E442" s="168" t="s">
        <v>389</v>
      </c>
      <c r="F442" s="168">
        <v>244</v>
      </c>
      <c r="G442" s="169">
        <v>45</v>
      </c>
      <c r="H442" s="176">
        <v>45</v>
      </c>
      <c r="I442" s="169">
        <f t="shared" si="106"/>
        <v>100</v>
      </c>
    </row>
    <row r="443" spans="1:9" ht="22.5">
      <c r="A443" s="167" t="s">
        <v>140</v>
      </c>
      <c r="B443" s="168">
        <v>946</v>
      </c>
      <c r="C443" s="168" t="s">
        <v>77</v>
      </c>
      <c r="D443" s="168" t="s">
        <v>73</v>
      </c>
      <c r="E443" s="168" t="s">
        <v>389</v>
      </c>
      <c r="F443" s="168">
        <v>800</v>
      </c>
      <c r="G443" s="169">
        <f>G444</f>
        <v>10.14</v>
      </c>
      <c r="H443" s="176">
        <v>10.1</v>
      </c>
      <c r="I443" s="169">
        <f t="shared" si="106"/>
        <v>99.605522682445752</v>
      </c>
    </row>
    <row r="444" spans="1:9" ht="33.75">
      <c r="A444" s="167" t="s">
        <v>184</v>
      </c>
      <c r="B444" s="168">
        <v>946</v>
      </c>
      <c r="C444" s="168" t="s">
        <v>77</v>
      </c>
      <c r="D444" s="168" t="s">
        <v>73</v>
      </c>
      <c r="E444" s="168" t="s">
        <v>389</v>
      </c>
      <c r="F444" s="168">
        <v>850</v>
      </c>
      <c r="G444" s="169">
        <v>10.14</v>
      </c>
      <c r="H444" s="169">
        <v>10.1</v>
      </c>
      <c r="I444" s="169">
        <f t="shared" si="106"/>
        <v>99.605522682445752</v>
      </c>
    </row>
    <row r="445" spans="1:9" ht="21">
      <c r="A445" s="224" t="s">
        <v>508</v>
      </c>
      <c r="B445" s="168">
        <v>946</v>
      </c>
      <c r="C445" s="225" t="s">
        <v>77</v>
      </c>
      <c r="D445" s="225" t="s">
        <v>73</v>
      </c>
      <c r="E445" s="225" t="s">
        <v>359</v>
      </c>
      <c r="F445" s="225"/>
      <c r="G445" s="175">
        <f t="shared" ref="G445:H447" si="107">G446</f>
        <v>173.75</v>
      </c>
      <c r="H445" s="175">
        <f t="shared" si="107"/>
        <v>173.7</v>
      </c>
      <c r="I445" s="175">
        <f t="shared" si="106"/>
        <v>99.97122302158273</v>
      </c>
    </row>
    <row r="446" spans="1:9" ht="22.5">
      <c r="A446" s="167" t="s">
        <v>439</v>
      </c>
      <c r="B446" s="168">
        <v>946</v>
      </c>
      <c r="C446" s="168" t="s">
        <v>77</v>
      </c>
      <c r="D446" s="168" t="s">
        <v>73</v>
      </c>
      <c r="E446" s="168" t="s">
        <v>359</v>
      </c>
      <c r="F446" s="168">
        <v>200</v>
      </c>
      <c r="G446" s="169">
        <f t="shared" si="107"/>
        <v>173.75</v>
      </c>
      <c r="H446" s="169">
        <f t="shared" si="107"/>
        <v>173.7</v>
      </c>
      <c r="I446" s="169">
        <f t="shared" si="106"/>
        <v>99.97122302158273</v>
      </c>
    </row>
    <row r="447" spans="1:9" ht="22.5">
      <c r="A447" s="167" t="s">
        <v>440</v>
      </c>
      <c r="B447" s="168">
        <v>946</v>
      </c>
      <c r="C447" s="168" t="s">
        <v>77</v>
      </c>
      <c r="D447" s="168" t="s">
        <v>73</v>
      </c>
      <c r="E447" s="168" t="s">
        <v>359</v>
      </c>
      <c r="F447" s="168">
        <v>240</v>
      </c>
      <c r="G447" s="169">
        <f t="shared" si="107"/>
        <v>173.75</v>
      </c>
      <c r="H447" s="169">
        <f t="shared" si="107"/>
        <v>173.7</v>
      </c>
      <c r="I447" s="169">
        <f t="shared" si="106"/>
        <v>99.97122302158273</v>
      </c>
    </row>
    <row r="448" spans="1:9" ht="22.5">
      <c r="A448" s="167" t="s">
        <v>441</v>
      </c>
      <c r="B448" s="168">
        <v>946</v>
      </c>
      <c r="C448" s="168" t="s">
        <v>77</v>
      </c>
      <c r="D448" s="168" t="s">
        <v>73</v>
      </c>
      <c r="E448" s="168" t="s">
        <v>359</v>
      </c>
      <c r="F448" s="168">
        <v>244</v>
      </c>
      <c r="G448" s="169">
        <v>173.75</v>
      </c>
      <c r="H448" s="169">
        <v>173.7</v>
      </c>
      <c r="I448" s="169">
        <f t="shared" si="106"/>
        <v>99.97122302158273</v>
      </c>
    </row>
  </sheetData>
  <mergeCells count="16">
    <mergeCell ref="C1:I1"/>
    <mergeCell ref="C2:I2"/>
    <mergeCell ref="B10:B11"/>
    <mergeCell ref="I10:I11"/>
    <mergeCell ref="C10:C11"/>
    <mergeCell ref="A4:I4"/>
    <mergeCell ref="D10:D11"/>
    <mergeCell ref="E10:E11"/>
    <mergeCell ref="F10:F11"/>
    <mergeCell ref="G10:G11"/>
    <mergeCell ref="H10:H11"/>
    <mergeCell ref="A7:I7"/>
    <mergeCell ref="A8:I8"/>
    <mergeCell ref="A10:A11"/>
    <mergeCell ref="A5:I5"/>
    <mergeCell ref="G6:I6"/>
  </mergeCells>
  <pageMargins left="0.25" right="0.25" top="0.75" bottom="0.75" header="0.3" footer="0.3"/>
  <pageSetup paperSize="9" scale="95" orientation="portrait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E713"/>
  <sheetViews>
    <sheetView zoomScaleSheetLayoutView="100" workbookViewId="0">
      <selection activeCell="B16" sqref="B16"/>
    </sheetView>
  </sheetViews>
  <sheetFormatPr defaultColWidth="9.140625" defaultRowHeight="15"/>
  <cols>
    <col min="1" max="1" width="78.28515625" style="53" customWidth="1"/>
    <col min="2" max="2" width="12" style="54" customWidth="1"/>
    <col min="3" max="3" width="14.42578125" style="54" customWidth="1"/>
    <col min="4" max="16384" width="9.140625" style="52"/>
  </cols>
  <sheetData>
    <row r="2" spans="1:5" ht="12.75" customHeight="1">
      <c r="A2" s="209" t="s">
        <v>34</v>
      </c>
      <c r="B2" s="209"/>
      <c r="C2" s="209"/>
    </row>
    <row r="3" spans="1:5" ht="12.75" customHeight="1">
      <c r="A3" s="209" t="s">
        <v>319</v>
      </c>
      <c r="B3" s="209"/>
      <c r="C3" s="209"/>
    </row>
    <row r="4" spans="1:5" ht="12.75" customHeight="1">
      <c r="A4" s="209" t="s">
        <v>145</v>
      </c>
      <c r="B4" s="209"/>
      <c r="C4" s="209"/>
    </row>
    <row r="5" spans="1:5" ht="12.75" customHeight="1">
      <c r="A5" s="209" t="s">
        <v>124</v>
      </c>
      <c r="B5" s="209"/>
      <c r="C5" s="209"/>
    </row>
    <row r="7" spans="1:5">
      <c r="A7" s="208" t="s">
        <v>125</v>
      </c>
      <c r="B7" s="208"/>
      <c r="C7" s="208"/>
    </row>
    <row r="8" spans="1:5">
      <c r="A8" s="208" t="s">
        <v>146</v>
      </c>
      <c r="B8" s="208"/>
      <c r="C8" s="208"/>
    </row>
    <row r="9" spans="1:5">
      <c r="C9" s="55" t="s">
        <v>35</v>
      </c>
    </row>
    <row r="10" spans="1:5" ht="33.75" customHeight="1">
      <c r="A10" s="88" t="s">
        <v>71</v>
      </c>
      <c r="B10" s="89" t="s">
        <v>39</v>
      </c>
      <c r="C10" s="89" t="s">
        <v>86</v>
      </c>
    </row>
    <row r="11" spans="1:5" ht="17.25" customHeight="1">
      <c r="A11" s="56" t="s">
        <v>41</v>
      </c>
      <c r="C11" s="57">
        <f>C12+C13+C14+C15+C16+C17+C18</f>
        <v>216036.8</v>
      </c>
    </row>
    <row r="12" spans="1:5">
      <c r="A12" s="90" t="s">
        <v>240</v>
      </c>
      <c r="B12" s="91" t="s">
        <v>114</v>
      </c>
      <c r="C12" s="92">
        <v>215</v>
      </c>
    </row>
    <row r="13" spans="1:5" ht="30">
      <c r="A13" s="90" t="s">
        <v>241</v>
      </c>
      <c r="B13" s="91" t="s">
        <v>115</v>
      </c>
      <c r="C13" s="92">
        <v>741.7</v>
      </c>
    </row>
    <row r="14" spans="1:5" s="58" customFormat="1" ht="30">
      <c r="A14" s="90" t="s">
        <v>242</v>
      </c>
      <c r="B14" s="91" t="s">
        <v>116</v>
      </c>
      <c r="C14" s="93">
        <v>300</v>
      </c>
      <c r="E14" s="54"/>
    </row>
    <row r="15" spans="1:5" s="54" customFormat="1">
      <c r="A15" s="90" t="s">
        <v>243</v>
      </c>
      <c r="B15" s="91" t="s">
        <v>117</v>
      </c>
      <c r="C15" s="93">
        <v>198506.3</v>
      </c>
    </row>
    <row r="16" spans="1:5" s="54" customFormat="1" ht="35.25" customHeight="1">
      <c r="A16" s="90" t="s">
        <v>244</v>
      </c>
      <c r="B16" s="91" t="s">
        <v>118</v>
      </c>
      <c r="C16" s="93">
        <v>15498.8</v>
      </c>
    </row>
    <row r="17" spans="1:5" s="58" customFormat="1" ht="38.25" customHeight="1">
      <c r="A17" s="90" t="s">
        <v>245</v>
      </c>
      <c r="B17" s="91" t="s">
        <v>119</v>
      </c>
      <c r="C17" s="93">
        <v>575</v>
      </c>
      <c r="E17" s="54"/>
    </row>
    <row r="18" spans="1:5" s="58" customFormat="1" ht="45">
      <c r="A18" s="90" t="s">
        <v>246</v>
      </c>
      <c r="B18" s="91" t="s">
        <v>120</v>
      </c>
      <c r="C18" s="93">
        <v>200</v>
      </c>
      <c r="E18" s="54"/>
    </row>
    <row r="19" spans="1:5" s="54" customFormat="1" ht="12.75" customHeight="1">
      <c r="A19" s="60"/>
      <c r="B19" s="61"/>
      <c r="C19" s="59"/>
    </row>
    <row r="20" spans="1:5" s="54" customFormat="1" ht="25.5" customHeight="1">
      <c r="A20" s="60"/>
      <c r="B20" s="61"/>
      <c r="C20" s="59"/>
    </row>
    <row r="21" spans="1:5" s="54" customFormat="1" ht="12.75" customHeight="1">
      <c r="A21" s="60"/>
      <c r="B21" s="61"/>
      <c r="C21" s="59"/>
    </row>
    <row r="22" spans="1:5" s="54" customFormat="1" ht="12.75" customHeight="1">
      <c r="A22" s="60"/>
      <c r="B22" s="61"/>
      <c r="C22" s="59"/>
    </row>
    <row r="23" spans="1:5" s="54" customFormat="1" ht="38.25" customHeight="1">
      <c r="A23" s="60"/>
      <c r="B23" s="61"/>
      <c r="C23" s="59"/>
    </row>
    <row r="24" spans="1:5" s="54" customFormat="1" ht="12.75" customHeight="1">
      <c r="A24" s="60"/>
      <c r="B24" s="61"/>
      <c r="C24" s="59"/>
    </row>
    <row r="25" spans="1:5" s="54" customFormat="1" ht="38.25" customHeight="1">
      <c r="A25" s="60"/>
      <c r="B25" s="61"/>
      <c r="C25" s="59"/>
    </row>
    <row r="26" spans="1:5" s="54" customFormat="1" ht="12.75" customHeight="1">
      <c r="A26" s="60"/>
      <c r="B26" s="61"/>
      <c r="C26" s="59"/>
    </row>
    <row r="27" spans="1:5" s="54" customFormat="1" ht="12.75" customHeight="1">
      <c r="A27" s="60"/>
      <c r="B27" s="61"/>
      <c r="C27" s="59"/>
    </row>
    <row r="28" spans="1:5" s="54" customFormat="1" ht="25.5" customHeight="1">
      <c r="A28" s="60"/>
      <c r="B28" s="61"/>
      <c r="C28" s="59"/>
    </row>
    <row r="29" spans="1:5" s="54" customFormat="1" ht="25.5" customHeight="1">
      <c r="A29" s="60"/>
      <c r="B29" s="61"/>
      <c r="C29" s="59"/>
    </row>
    <row r="30" spans="1:5" s="54" customFormat="1" ht="12.75" customHeight="1">
      <c r="A30" s="60"/>
      <c r="B30" s="61"/>
      <c r="C30" s="59"/>
    </row>
    <row r="31" spans="1:5" s="54" customFormat="1" ht="12.75" customHeight="1">
      <c r="A31" s="60"/>
      <c r="B31" s="61"/>
      <c r="C31" s="59"/>
    </row>
    <row r="32" spans="1:5" s="54" customFormat="1" ht="25.5" customHeight="1">
      <c r="A32" s="60"/>
      <c r="B32" s="61"/>
      <c r="C32" s="59"/>
    </row>
    <row r="33" spans="1:3" s="54" customFormat="1" ht="25.5" customHeight="1">
      <c r="A33" s="60"/>
      <c r="B33" s="61"/>
      <c r="C33" s="59"/>
    </row>
    <row r="34" spans="1:3" s="54" customFormat="1" ht="12.75" customHeight="1">
      <c r="A34" s="60"/>
      <c r="B34" s="61"/>
      <c r="C34" s="59"/>
    </row>
    <row r="35" spans="1:3" s="54" customFormat="1" ht="12.75" customHeight="1">
      <c r="A35" s="60"/>
      <c r="B35" s="61"/>
      <c r="C35" s="59"/>
    </row>
    <row r="36" spans="1:3" s="54" customFormat="1" ht="12.75" customHeight="1">
      <c r="A36" s="60"/>
      <c r="B36" s="61"/>
      <c r="C36" s="59"/>
    </row>
    <row r="37" spans="1:3" s="54" customFormat="1" ht="51" customHeight="1">
      <c r="A37" s="60"/>
      <c r="B37" s="61"/>
      <c r="C37" s="59"/>
    </row>
    <row r="38" spans="1:3" s="54" customFormat="1" ht="38.25" customHeight="1">
      <c r="A38" s="60"/>
      <c r="B38" s="61"/>
      <c r="C38" s="59"/>
    </row>
    <row r="39" spans="1:3" s="54" customFormat="1" ht="12.75" customHeight="1">
      <c r="A39" s="60"/>
      <c r="B39" s="61"/>
      <c r="C39" s="59"/>
    </row>
    <row r="40" spans="1:3" s="54" customFormat="1" ht="12.75" customHeight="1">
      <c r="A40" s="60"/>
      <c r="B40" s="61"/>
      <c r="C40" s="59"/>
    </row>
    <row r="41" spans="1:3" s="54" customFormat="1" ht="12.75" customHeight="1">
      <c r="A41" s="60"/>
      <c r="B41" s="61"/>
      <c r="C41" s="59"/>
    </row>
    <row r="42" spans="1:3" s="54" customFormat="1" ht="25.5" customHeight="1">
      <c r="A42" s="60"/>
      <c r="B42" s="61"/>
      <c r="C42" s="59"/>
    </row>
    <row r="43" spans="1:3" s="54" customFormat="1" ht="25.5" customHeight="1">
      <c r="A43" s="60"/>
      <c r="B43" s="61"/>
      <c r="C43" s="59"/>
    </row>
    <row r="44" spans="1:3" s="54" customFormat="1" ht="12.75" customHeight="1">
      <c r="A44" s="60"/>
      <c r="B44" s="61"/>
      <c r="C44" s="59"/>
    </row>
    <row r="45" spans="1:3" s="54" customFormat="1" ht="12.75" customHeight="1">
      <c r="A45" s="60"/>
      <c r="B45" s="61"/>
      <c r="C45" s="59"/>
    </row>
    <row r="46" spans="1:3" s="54" customFormat="1" ht="25.5" customHeight="1">
      <c r="A46" s="60"/>
      <c r="B46" s="61"/>
      <c r="C46" s="59"/>
    </row>
    <row r="47" spans="1:3" s="54" customFormat="1" ht="12.75" customHeight="1">
      <c r="A47" s="60"/>
      <c r="B47" s="61"/>
      <c r="C47" s="59"/>
    </row>
    <row r="48" spans="1:3" s="54" customFormat="1" ht="38.25" customHeight="1">
      <c r="A48" s="60"/>
      <c r="B48" s="61"/>
      <c r="C48" s="59"/>
    </row>
    <row r="49" spans="1:3" s="54" customFormat="1" ht="63.75" customHeight="1">
      <c r="A49" s="60"/>
      <c r="B49" s="61"/>
      <c r="C49" s="59"/>
    </row>
    <row r="50" spans="1:3" s="54" customFormat="1" ht="12.75" customHeight="1">
      <c r="A50" s="60"/>
      <c r="B50" s="61"/>
      <c r="C50" s="59"/>
    </row>
    <row r="51" spans="1:3" s="54" customFormat="1" ht="25.5" customHeight="1">
      <c r="A51" s="60"/>
      <c r="B51" s="61"/>
      <c r="C51" s="59"/>
    </row>
    <row r="52" spans="1:3" s="54" customFormat="1" ht="25.5" customHeight="1">
      <c r="A52" s="60"/>
      <c r="B52" s="61"/>
      <c r="C52" s="59"/>
    </row>
    <row r="53" spans="1:3" s="54" customFormat="1" ht="25.5" customHeight="1">
      <c r="A53" s="60"/>
      <c r="B53" s="61"/>
      <c r="C53" s="59"/>
    </row>
    <row r="54" spans="1:3" s="54" customFormat="1" ht="25.5" customHeight="1">
      <c r="A54" s="60"/>
      <c r="B54" s="61"/>
      <c r="C54" s="59"/>
    </row>
    <row r="55" spans="1:3" s="54" customFormat="1" ht="25.5" customHeight="1">
      <c r="A55" s="60"/>
      <c r="B55" s="61"/>
      <c r="C55" s="59"/>
    </row>
    <row r="56" spans="1:3" s="54" customFormat="1" ht="25.5" customHeight="1">
      <c r="A56" s="60"/>
      <c r="B56" s="61"/>
      <c r="C56" s="59"/>
    </row>
    <row r="57" spans="1:3" ht="25.5" customHeight="1">
      <c r="A57" s="60"/>
      <c r="B57" s="61"/>
      <c r="C57" s="59"/>
    </row>
    <row r="58" spans="1:3" ht="25.5" customHeight="1">
      <c r="A58" s="60"/>
      <c r="B58" s="61"/>
      <c r="C58" s="59"/>
    </row>
    <row r="59" spans="1:3" ht="25.5" customHeight="1">
      <c r="A59" s="60"/>
      <c r="B59" s="61"/>
      <c r="C59" s="59"/>
    </row>
    <row r="60" spans="1:3" ht="12.75" customHeight="1">
      <c r="A60" s="60"/>
      <c r="B60" s="61"/>
      <c r="C60" s="59"/>
    </row>
    <row r="61" spans="1:3" ht="12.75" customHeight="1">
      <c r="A61" s="60"/>
      <c r="B61" s="61"/>
      <c r="C61" s="59"/>
    </row>
    <row r="62" spans="1:3" ht="51" customHeight="1">
      <c r="A62" s="60"/>
      <c r="B62" s="61"/>
      <c r="C62" s="59"/>
    </row>
    <row r="63" spans="1:3" ht="12.75" customHeight="1">
      <c r="A63" s="60"/>
      <c r="B63" s="61"/>
      <c r="C63" s="59"/>
    </row>
    <row r="64" spans="1:3" ht="51" customHeight="1">
      <c r="A64" s="60"/>
      <c r="B64" s="61"/>
      <c r="C64" s="59"/>
    </row>
    <row r="65" spans="1:3" ht="12.75" customHeight="1">
      <c r="A65" s="60"/>
      <c r="B65" s="61"/>
      <c r="C65" s="59"/>
    </row>
    <row r="66" spans="1:3" ht="25.5" customHeight="1">
      <c r="A66" s="60"/>
      <c r="B66" s="61"/>
      <c r="C66" s="59"/>
    </row>
    <row r="67" spans="1:3" ht="25.5" customHeight="1">
      <c r="A67" s="60"/>
      <c r="B67" s="61"/>
      <c r="C67" s="59"/>
    </row>
    <row r="68" spans="1:3" ht="51" customHeight="1">
      <c r="A68" s="60"/>
      <c r="B68" s="61"/>
      <c r="C68" s="59"/>
    </row>
    <row r="69" spans="1:3" ht="12.75" customHeight="1">
      <c r="A69" s="60"/>
      <c r="B69" s="61"/>
      <c r="C69" s="59"/>
    </row>
    <row r="70" spans="1:3" ht="12.75" customHeight="1">
      <c r="A70" s="60"/>
      <c r="B70" s="61"/>
      <c r="C70" s="59"/>
    </row>
    <row r="71" spans="1:3" ht="25.5" customHeight="1">
      <c r="A71" s="60"/>
      <c r="B71" s="61"/>
      <c r="C71" s="59"/>
    </row>
    <row r="72" spans="1:3" ht="25.5" customHeight="1">
      <c r="A72" s="60"/>
      <c r="B72" s="61"/>
      <c r="C72" s="59"/>
    </row>
    <row r="73" spans="1:3" ht="12.75" customHeight="1">
      <c r="A73" s="60"/>
      <c r="B73" s="61"/>
      <c r="C73" s="59"/>
    </row>
    <row r="74" spans="1:3" ht="12.75" customHeight="1">
      <c r="A74" s="60"/>
      <c r="B74" s="61"/>
      <c r="C74" s="59"/>
    </row>
    <row r="75" spans="1:3" ht="25.5" customHeight="1">
      <c r="A75" s="60"/>
      <c r="B75" s="61"/>
      <c r="C75" s="59"/>
    </row>
    <row r="76" spans="1:3" ht="63.75" customHeight="1">
      <c r="A76" s="60"/>
      <c r="B76" s="61"/>
      <c r="C76" s="59"/>
    </row>
    <row r="77" spans="1:3" ht="12.75" customHeight="1">
      <c r="A77" s="60"/>
      <c r="B77" s="61"/>
      <c r="C77" s="59"/>
    </row>
    <row r="78" spans="1:3" ht="12.75" customHeight="1">
      <c r="A78" s="60"/>
      <c r="B78" s="61"/>
      <c r="C78" s="59"/>
    </row>
    <row r="79" spans="1:3" ht="51" customHeight="1">
      <c r="A79" s="60"/>
      <c r="B79" s="61"/>
      <c r="C79" s="59"/>
    </row>
    <row r="80" spans="1:3" ht="12.75" customHeight="1">
      <c r="A80" s="60"/>
      <c r="B80" s="61"/>
      <c r="C80" s="59"/>
    </row>
    <row r="81" spans="1:3" ht="25.5" customHeight="1">
      <c r="A81" s="60"/>
      <c r="B81" s="61"/>
      <c r="C81" s="59"/>
    </row>
    <row r="82" spans="1:3" ht="12.75" customHeight="1">
      <c r="A82" s="60"/>
      <c r="B82" s="61"/>
      <c r="C82" s="59"/>
    </row>
    <row r="83" spans="1:3" ht="25.5" customHeight="1">
      <c r="A83" s="60"/>
      <c r="B83" s="61"/>
      <c r="C83" s="59"/>
    </row>
    <row r="84" spans="1:3" ht="12.75" customHeight="1">
      <c r="A84" s="60"/>
      <c r="B84" s="61"/>
      <c r="C84" s="59"/>
    </row>
    <row r="85" spans="1:3" ht="12.75" customHeight="1">
      <c r="A85" s="60"/>
      <c r="B85" s="61"/>
      <c r="C85" s="59"/>
    </row>
    <row r="86" spans="1:3" ht="12.75" customHeight="1">
      <c r="A86" s="60"/>
      <c r="B86" s="61"/>
      <c r="C86" s="59"/>
    </row>
    <row r="87" spans="1:3" ht="51" customHeight="1">
      <c r="A87" s="60"/>
      <c r="B87" s="61"/>
      <c r="C87" s="59"/>
    </row>
    <row r="88" spans="1:3" ht="12.75" customHeight="1">
      <c r="A88" s="60"/>
      <c r="B88" s="61"/>
      <c r="C88" s="59"/>
    </row>
    <row r="89" spans="1:3" ht="25.5" customHeight="1">
      <c r="A89" s="60"/>
      <c r="B89" s="61"/>
      <c r="C89" s="59"/>
    </row>
    <row r="90" spans="1:3" ht="12.75" customHeight="1">
      <c r="A90" s="60"/>
      <c r="B90" s="61"/>
      <c r="C90" s="59"/>
    </row>
    <row r="91" spans="1:3" ht="12.75" customHeight="1">
      <c r="A91" s="60"/>
      <c r="B91" s="61"/>
      <c r="C91" s="59"/>
    </row>
    <row r="92" spans="1:3" ht="12.75" customHeight="1">
      <c r="A92" s="60"/>
      <c r="B92" s="61"/>
      <c r="C92" s="59"/>
    </row>
    <row r="93" spans="1:3" ht="51" customHeight="1">
      <c r="A93" s="60"/>
      <c r="B93" s="61"/>
      <c r="C93" s="59"/>
    </row>
    <row r="94" spans="1:3" ht="12.75" customHeight="1">
      <c r="A94" s="60"/>
      <c r="B94" s="61"/>
      <c r="C94" s="59"/>
    </row>
    <row r="95" spans="1:3" ht="25.5" customHeight="1">
      <c r="A95" s="60"/>
      <c r="B95" s="61"/>
      <c r="C95" s="59"/>
    </row>
    <row r="96" spans="1:3" ht="12.75" customHeight="1">
      <c r="A96" s="60"/>
      <c r="B96" s="61"/>
      <c r="C96" s="59"/>
    </row>
    <row r="97" spans="1:3" ht="12.75" customHeight="1">
      <c r="A97" s="60"/>
      <c r="B97" s="61"/>
      <c r="C97" s="59"/>
    </row>
    <row r="98" spans="1:3" ht="25.5" customHeight="1">
      <c r="A98" s="60"/>
      <c r="B98" s="61"/>
      <c r="C98" s="59"/>
    </row>
    <row r="99" spans="1:3" ht="51" customHeight="1">
      <c r="A99" s="60"/>
      <c r="B99" s="61"/>
      <c r="C99" s="59"/>
    </row>
    <row r="100" spans="1:3" ht="12.75" customHeight="1">
      <c r="A100" s="60"/>
      <c r="B100" s="61"/>
      <c r="C100" s="59"/>
    </row>
    <row r="101" spans="1:3" ht="12.75" customHeight="1">
      <c r="A101" s="60"/>
      <c r="B101" s="61"/>
      <c r="C101" s="59"/>
    </row>
    <row r="102" spans="1:3" ht="25.5" customHeight="1">
      <c r="A102" s="60"/>
      <c r="B102" s="61"/>
      <c r="C102" s="59"/>
    </row>
    <row r="103" spans="1:3" ht="12.75" customHeight="1">
      <c r="A103" s="60"/>
      <c r="B103" s="61"/>
      <c r="C103" s="59"/>
    </row>
    <row r="104" spans="1:3" ht="12.75" customHeight="1">
      <c r="A104" s="60"/>
      <c r="B104" s="61"/>
      <c r="C104" s="59"/>
    </row>
    <row r="105" spans="1:3" ht="12.75" customHeight="1">
      <c r="A105" s="60"/>
      <c r="B105" s="61"/>
      <c r="C105" s="59"/>
    </row>
    <row r="106" spans="1:3" ht="12.75" customHeight="1">
      <c r="A106" s="60"/>
      <c r="B106" s="61"/>
      <c r="C106" s="59"/>
    </row>
    <row r="107" spans="1:3" ht="12.75" customHeight="1">
      <c r="A107" s="60"/>
      <c r="B107" s="61"/>
      <c r="C107" s="59"/>
    </row>
    <row r="108" spans="1:3" ht="38.25" customHeight="1">
      <c r="A108" s="60"/>
      <c r="B108" s="61"/>
      <c r="C108" s="59"/>
    </row>
    <row r="109" spans="1:3" ht="12.75" customHeight="1">
      <c r="A109" s="60"/>
      <c r="B109" s="61"/>
      <c r="C109" s="59"/>
    </row>
    <row r="110" spans="1:3" ht="12.75" customHeight="1">
      <c r="A110" s="60"/>
      <c r="B110" s="61"/>
      <c r="C110" s="59"/>
    </row>
    <row r="111" spans="1:3" ht="12.75" customHeight="1">
      <c r="A111" s="60"/>
      <c r="B111" s="61"/>
      <c r="C111" s="59"/>
    </row>
    <row r="112" spans="1:3" ht="51" customHeight="1">
      <c r="A112" s="60"/>
      <c r="B112" s="61"/>
      <c r="C112" s="59"/>
    </row>
    <row r="113" spans="1:3" ht="38.25" customHeight="1">
      <c r="A113" s="60"/>
      <c r="B113" s="61"/>
      <c r="C113" s="59"/>
    </row>
    <row r="114" spans="1:3" ht="38.25" customHeight="1">
      <c r="A114" s="60"/>
      <c r="B114" s="61"/>
      <c r="C114" s="59"/>
    </row>
    <row r="115" spans="1:3" ht="38.25" customHeight="1">
      <c r="A115" s="60"/>
      <c r="B115" s="61"/>
      <c r="C115" s="59"/>
    </row>
    <row r="116" spans="1:3" ht="51" customHeight="1">
      <c r="A116" s="60"/>
      <c r="B116" s="61"/>
      <c r="C116" s="59"/>
    </row>
    <row r="117" spans="1:3" ht="38.25" customHeight="1">
      <c r="A117" s="60"/>
      <c r="B117" s="61"/>
      <c r="C117" s="59"/>
    </row>
    <row r="118" spans="1:3" ht="12.75" customHeight="1">
      <c r="A118" s="60"/>
      <c r="B118" s="61"/>
      <c r="C118" s="59"/>
    </row>
    <row r="119" spans="1:3" ht="51" customHeight="1">
      <c r="A119" s="60"/>
      <c r="B119" s="61"/>
      <c r="C119" s="59"/>
    </row>
    <row r="120" spans="1:3" ht="38.25" customHeight="1">
      <c r="A120" s="60"/>
      <c r="B120" s="61"/>
      <c r="C120" s="59"/>
    </row>
    <row r="121" spans="1:3" ht="12.75" customHeight="1">
      <c r="A121" s="60"/>
      <c r="B121" s="61"/>
      <c r="C121" s="59"/>
    </row>
    <row r="122" spans="1:3" ht="51" customHeight="1">
      <c r="A122" s="60"/>
      <c r="B122" s="61"/>
      <c r="C122" s="59"/>
    </row>
    <row r="123" spans="1:3" ht="12.75" customHeight="1">
      <c r="A123" s="60"/>
      <c r="B123" s="61"/>
      <c r="C123" s="59"/>
    </row>
    <row r="124" spans="1:3" ht="12.75" customHeight="1">
      <c r="A124" s="60"/>
      <c r="B124" s="61"/>
      <c r="C124" s="59"/>
    </row>
    <row r="125" spans="1:3" ht="25.5" customHeight="1">
      <c r="A125" s="60"/>
      <c r="B125" s="61"/>
      <c r="C125" s="59"/>
    </row>
    <row r="126" spans="1:3" ht="12.75" customHeight="1">
      <c r="A126" s="60"/>
      <c r="B126" s="61"/>
      <c r="C126" s="59"/>
    </row>
    <row r="127" spans="1:3" ht="38.25" customHeight="1">
      <c r="A127" s="60"/>
      <c r="B127" s="61"/>
      <c r="C127" s="59"/>
    </row>
    <row r="128" spans="1:3" ht="12.75" customHeight="1">
      <c r="A128" s="60"/>
      <c r="B128" s="61"/>
      <c r="C128" s="59"/>
    </row>
    <row r="129" spans="1:3" ht="12.75" customHeight="1">
      <c r="A129" s="60"/>
      <c r="B129" s="61"/>
      <c r="C129" s="59"/>
    </row>
    <row r="130" spans="1:3" ht="12.75" customHeight="1">
      <c r="A130" s="60"/>
      <c r="B130" s="61"/>
      <c r="C130" s="59"/>
    </row>
    <row r="131" spans="1:3" ht="38.25" customHeight="1">
      <c r="A131" s="60"/>
      <c r="B131" s="61"/>
      <c r="C131" s="59"/>
    </row>
    <row r="132" spans="1:3" ht="12.75" customHeight="1">
      <c r="A132" s="60"/>
      <c r="B132" s="61"/>
      <c r="C132" s="59"/>
    </row>
    <row r="133" spans="1:3" ht="12.75" customHeight="1">
      <c r="A133" s="60"/>
      <c r="B133" s="61"/>
      <c r="C133" s="59"/>
    </row>
    <row r="134" spans="1:3" ht="12.75" customHeight="1">
      <c r="A134" s="60"/>
      <c r="B134" s="61"/>
      <c r="C134" s="59"/>
    </row>
    <row r="135" spans="1:3" ht="12.75" customHeight="1">
      <c r="A135" s="60"/>
      <c r="B135" s="61"/>
      <c r="C135" s="59"/>
    </row>
    <row r="136" spans="1:3" ht="12.75" customHeight="1">
      <c r="A136" s="60"/>
      <c r="B136" s="61"/>
      <c r="C136" s="59"/>
    </row>
    <row r="137" spans="1:3" ht="12.75" customHeight="1">
      <c r="A137" s="60"/>
      <c r="B137" s="61"/>
      <c r="C137" s="59"/>
    </row>
    <row r="138" spans="1:3" ht="12.75" customHeight="1">
      <c r="A138" s="60"/>
      <c r="B138" s="61"/>
      <c r="C138" s="59"/>
    </row>
    <row r="139" spans="1:3" ht="12.75" customHeight="1">
      <c r="A139" s="60"/>
      <c r="B139" s="61"/>
      <c r="C139" s="59"/>
    </row>
    <row r="140" spans="1:3" ht="12.75" customHeight="1">
      <c r="A140" s="60"/>
      <c r="B140" s="61"/>
      <c r="C140" s="59"/>
    </row>
    <row r="141" spans="1:3" ht="38.25" customHeight="1">
      <c r="A141" s="60"/>
      <c r="B141" s="61"/>
      <c r="C141" s="59"/>
    </row>
    <row r="142" spans="1:3" ht="12.75" customHeight="1">
      <c r="A142" s="60"/>
      <c r="B142" s="61"/>
      <c r="C142" s="59"/>
    </row>
    <row r="143" spans="1:3" ht="12.75" customHeight="1">
      <c r="A143" s="60"/>
      <c r="B143" s="61"/>
      <c r="C143" s="59"/>
    </row>
    <row r="144" spans="1:3" ht="12.75" customHeight="1">
      <c r="A144" s="60"/>
      <c r="B144" s="61"/>
      <c r="C144" s="59"/>
    </row>
    <row r="145" spans="1:3" ht="12.75" customHeight="1">
      <c r="A145" s="60"/>
      <c r="B145" s="61"/>
      <c r="C145" s="59"/>
    </row>
    <row r="146" spans="1:3" ht="12.75" customHeight="1">
      <c r="A146" s="60"/>
      <c r="B146" s="61"/>
      <c r="C146" s="59"/>
    </row>
    <row r="147" spans="1:3" ht="12.75" customHeight="1">
      <c r="A147" s="60"/>
      <c r="B147" s="61"/>
      <c r="C147" s="59"/>
    </row>
    <row r="148" spans="1:3" ht="12.75" customHeight="1">
      <c r="A148" s="60"/>
      <c r="B148" s="61"/>
      <c r="C148" s="59"/>
    </row>
    <row r="149" spans="1:3" ht="12.75" customHeight="1">
      <c r="A149" s="60"/>
      <c r="B149" s="61"/>
      <c r="C149" s="59"/>
    </row>
    <row r="150" spans="1:3" ht="38.25" customHeight="1">
      <c r="A150" s="60"/>
      <c r="B150" s="61"/>
      <c r="C150" s="59"/>
    </row>
    <row r="151" spans="1:3" ht="25.5" customHeight="1">
      <c r="A151" s="60"/>
      <c r="B151" s="61"/>
      <c r="C151" s="59"/>
    </row>
    <row r="152" spans="1:3" ht="38.25" customHeight="1">
      <c r="A152" s="60"/>
      <c r="B152" s="61"/>
      <c r="C152" s="59"/>
    </row>
    <row r="153" spans="1:3" ht="25.5" customHeight="1">
      <c r="A153" s="60"/>
      <c r="B153" s="61"/>
      <c r="C153" s="59"/>
    </row>
    <row r="154" spans="1:3" ht="38.25" customHeight="1">
      <c r="A154" s="60"/>
      <c r="B154" s="61"/>
      <c r="C154" s="59"/>
    </row>
    <row r="155" spans="1:3" ht="25.5" customHeight="1">
      <c r="A155" s="60"/>
      <c r="B155" s="61"/>
      <c r="C155" s="59"/>
    </row>
    <row r="156" spans="1:3" ht="38.25" customHeight="1">
      <c r="A156" s="60"/>
      <c r="B156" s="61"/>
      <c r="C156" s="59"/>
    </row>
    <row r="157" spans="1:3" ht="25.5" customHeight="1">
      <c r="A157" s="60"/>
      <c r="B157" s="61"/>
      <c r="C157" s="59"/>
    </row>
    <row r="158" spans="1:3" ht="38.25" customHeight="1">
      <c r="A158" s="60"/>
      <c r="B158" s="61"/>
      <c r="C158" s="59"/>
    </row>
    <row r="159" spans="1:3" ht="25.5" customHeight="1">
      <c r="A159" s="60"/>
      <c r="B159" s="61"/>
      <c r="C159" s="59"/>
    </row>
    <row r="160" spans="1:3" ht="38.25" customHeight="1">
      <c r="A160" s="60"/>
      <c r="B160" s="61"/>
      <c r="C160" s="59"/>
    </row>
    <row r="161" spans="1:3" ht="25.5" customHeight="1">
      <c r="A161" s="60"/>
      <c r="B161" s="61"/>
      <c r="C161" s="59"/>
    </row>
    <row r="162" spans="1:3" ht="38.25" customHeight="1">
      <c r="A162" s="60"/>
      <c r="B162" s="61"/>
      <c r="C162" s="59"/>
    </row>
    <row r="163" spans="1:3" ht="25.5" customHeight="1">
      <c r="A163" s="60"/>
      <c r="B163" s="61"/>
      <c r="C163" s="59"/>
    </row>
    <row r="164" spans="1:3" ht="38.25" customHeight="1">
      <c r="A164" s="60"/>
      <c r="B164" s="61"/>
      <c r="C164" s="59"/>
    </row>
    <row r="165" spans="1:3" ht="25.5" customHeight="1">
      <c r="A165" s="60"/>
      <c r="B165" s="61"/>
      <c r="C165" s="59"/>
    </row>
    <row r="166" spans="1:3" ht="38.25" customHeight="1">
      <c r="A166" s="60"/>
      <c r="B166" s="61"/>
      <c r="C166" s="59"/>
    </row>
    <row r="167" spans="1:3" ht="25.5" customHeight="1">
      <c r="A167" s="60"/>
      <c r="B167" s="61"/>
      <c r="C167" s="59"/>
    </row>
    <row r="168" spans="1:3" ht="38.25" customHeight="1">
      <c r="A168" s="60"/>
      <c r="B168" s="61"/>
      <c r="C168" s="59"/>
    </row>
    <row r="169" spans="1:3" ht="25.5" customHeight="1">
      <c r="A169" s="60"/>
      <c r="B169" s="61"/>
      <c r="C169" s="59"/>
    </row>
    <row r="170" spans="1:3" ht="12.75" customHeight="1">
      <c r="A170" s="60"/>
      <c r="B170" s="61"/>
      <c r="C170" s="59"/>
    </row>
    <row r="171" spans="1:3" ht="12.75" customHeight="1">
      <c r="A171" s="60"/>
      <c r="B171" s="61"/>
      <c r="C171" s="59"/>
    </row>
    <row r="172" spans="1:3" ht="38.25" customHeight="1">
      <c r="A172" s="60"/>
      <c r="B172" s="61"/>
      <c r="C172" s="59"/>
    </row>
    <row r="173" spans="1:3" ht="25.5" customHeight="1">
      <c r="A173" s="60"/>
      <c r="B173" s="61"/>
      <c r="C173" s="59"/>
    </row>
    <row r="174" spans="1:3" ht="38.25" customHeight="1">
      <c r="A174" s="60"/>
      <c r="B174" s="61"/>
      <c r="C174" s="59"/>
    </row>
    <row r="175" spans="1:3" ht="51" customHeight="1">
      <c r="A175" s="60"/>
      <c r="B175" s="61"/>
      <c r="C175" s="59"/>
    </row>
    <row r="176" spans="1:3" ht="38.25" customHeight="1">
      <c r="A176" s="60"/>
      <c r="B176" s="61"/>
      <c r="C176" s="59"/>
    </row>
    <row r="177" spans="1:3" ht="38.25" customHeight="1">
      <c r="A177" s="60"/>
      <c r="B177" s="61"/>
      <c r="C177" s="59"/>
    </row>
    <row r="178" spans="1:3" ht="51" customHeight="1">
      <c r="A178" s="60"/>
      <c r="B178" s="61"/>
      <c r="C178" s="59"/>
    </row>
    <row r="179" spans="1:3" ht="12.75" customHeight="1">
      <c r="A179" s="60"/>
      <c r="B179" s="61"/>
      <c r="C179" s="59"/>
    </row>
    <row r="180" spans="1:3" ht="12.75" customHeight="1">
      <c r="A180" s="60"/>
      <c r="B180" s="61"/>
      <c r="C180" s="59"/>
    </row>
    <row r="181" spans="1:3" ht="25.5" customHeight="1">
      <c r="A181" s="60"/>
      <c r="B181" s="61"/>
      <c r="C181" s="59"/>
    </row>
    <row r="182" spans="1:3" ht="25.5" customHeight="1">
      <c r="A182" s="60"/>
      <c r="B182" s="61"/>
      <c r="C182" s="59"/>
    </row>
    <row r="183" spans="1:3" ht="12.75" customHeight="1">
      <c r="A183" s="60"/>
      <c r="B183" s="61"/>
      <c r="C183" s="59"/>
    </row>
    <row r="184" spans="1:3" ht="12.75" customHeight="1">
      <c r="A184" s="60"/>
      <c r="B184" s="61"/>
      <c r="C184" s="59"/>
    </row>
    <row r="185" spans="1:3" ht="12.75" customHeight="1">
      <c r="A185" s="60"/>
      <c r="B185" s="61"/>
      <c r="C185" s="59"/>
    </row>
    <row r="186" spans="1:3" ht="38.25" customHeight="1">
      <c r="A186" s="60"/>
      <c r="B186" s="61"/>
      <c r="C186" s="59"/>
    </row>
    <row r="187" spans="1:3" ht="38.25" customHeight="1">
      <c r="A187" s="60"/>
      <c r="B187" s="61"/>
      <c r="C187" s="59"/>
    </row>
    <row r="188" spans="1:3" ht="51" customHeight="1">
      <c r="A188" s="60"/>
      <c r="B188" s="61"/>
      <c r="C188" s="59"/>
    </row>
    <row r="189" spans="1:3" ht="38.25" customHeight="1">
      <c r="A189" s="60"/>
      <c r="B189" s="61"/>
      <c r="C189" s="59"/>
    </row>
    <row r="190" spans="1:3" ht="38.25" customHeight="1">
      <c r="A190" s="60"/>
      <c r="B190" s="61"/>
      <c r="C190" s="59"/>
    </row>
    <row r="191" spans="1:3" ht="38.25" customHeight="1">
      <c r="A191" s="60"/>
      <c r="B191" s="61"/>
      <c r="C191" s="59"/>
    </row>
    <row r="192" spans="1:3" ht="51" customHeight="1">
      <c r="A192" s="60"/>
      <c r="B192" s="61"/>
      <c r="C192" s="59"/>
    </row>
    <row r="193" spans="1:3" ht="12.75" customHeight="1">
      <c r="A193" s="60"/>
      <c r="B193" s="61"/>
      <c r="C193" s="59"/>
    </row>
    <row r="194" spans="1:3" ht="38.25" customHeight="1">
      <c r="A194" s="60"/>
      <c r="B194" s="61"/>
      <c r="C194" s="59"/>
    </row>
    <row r="195" spans="1:3" ht="51" customHeight="1">
      <c r="A195" s="60"/>
      <c r="B195" s="61"/>
      <c r="C195" s="59"/>
    </row>
    <row r="196" spans="1:3" ht="12.75" customHeight="1">
      <c r="A196" s="60"/>
      <c r="B196" s="61"/>
      <c r="C196" s="59"/>
    </row>
    <row r="197" spans="1:3" ht="12.75" customHeight="1">
      <c r="A197" s="60"/>
      <c r="B197" s="61"/>
      <c r="C197" s="59"/>
    </row>
    <row r="198" spans="1:3" ht="25.5" customHeight="1">
      <c r="A198" s="60"/>
      <c r="B198" s="61"/>
      <c r="C198" s="59"/>
    </row>
    <row r="199" spans="1:3" ht="25.5" customHeight="1">
      <c r="A199" s="60"/>
      <c r="B199" s="61"/>
      <c r="C199" s="59"/>
    </row>
    <row r="200" spans="1:3" ht="12.75" customHeight="1">
      <c r="A200" s="60"/>
      <c r="B200" s="61"/>
      <c r="C200" s="59"/>
    </row>
    <row r="201" spans="1:3" ht="12.75" customHeight="1">
      <c r="A201" s="60"/>
      <c r="B201" s="61"/>
      <c r="C201" s="59"/>
    </row>
    <row r="202" spans="1:3" ht="12.75" customHeight="1">
      <c r="A202" s="60"/>
      <c r="B202" s="61"/>
      <c r="C202" s="59"/>
    </row>
    <row r="203" spans="1:3" ht="12.75" customHeight="1">
      <c r="A203" s="60"/>
      <c r="B203" s="61"/>
      <c r="C203" s="59"/>
    </row>
    <row r="204" spans="1:3" ht="12.75" customHeight="1">
      <c r="A204" s="60"/>
      <c r="B204" s="61"/>
      <c r="C204" s="59"/>
    </row>
    <row r="205" spans="1:3" ht="12.75" customHeight="1">
      <c r="A205" s="60"/>
      <c r="B205" s="61"/>
      <c r="C205" s="59"/>
    </row>
    <row r="206" spans="1:3" ht="12.75" customHeight="1">
      <c r="A206" s="60"/>
      <c r="B206" s="61"/>
      <c r="C206" s="59"/>
    </row>
    <row r="207" spans="1:3" ht="63.75" customHeight="1">
      <c r="A207" s="60"/>
      <c r="B207" s="61"/>
      <c r="C207" s="59"/>
    </row>
    <row r="208" spans="1:3" ht="12.75" customHeight="1">
      <c r="A208" s="60"/>
      <c r="B208" s="61"/>
      <c r="C208" s="59"/>
    </row>
    <row r="209" spans="1:3" ht="12.75" customHeight="1">
      <c r="A209" s="60"/>
      <c r="B209" s="61"/>
      <c r="C209" s="59"/>
    </row>
    <row r="210" spans="1:3" ht="25.5" customHeight="1">
      <c r="A210" s="60"/>
      <c r="B210" s="61"/>
      <c r="C210" s="59"/>
    </row>
    <row r="211" spans="1:3" ht="12.75" customHeight="1">
      <c r="A211" s="60"/>
      <c r="B211" s="61"/>
      <c r="C211" s="59"/>
    </row>
    <row r="212" spans="1:3" ht="38.25" customHeight="1">
      <c r="A212" s="60"/>
      <c r="B212" s="61"/>
      <c r="C212" s="59"/>
    </row>
    <row r="213" spans="1:3" ht="12.75" customHeight="1">
      <c r="A213" s="60"/>
      <c r="B213" s="61"/>
      <c r="C213" s="59"/>
    </row>
    <row r="214" spans="1:3" ht="12.75" customHeight="1">
      <c r="A214" s="60"/>
      <c r="B214" s="61"/>
      <c r="C214" s="59"/>
    </row>
    <row r="215" spans="1:3" ht="12.75" customHeight="1">
      <c r="A215" s="60"/>
      <c r="B215" s="61"/>
      <c r="C215" s="59"/>
    </row>
    <row r="216" spans="1:3" ht="38.25" customHeight="1">
      <c r="A216" s="60"/>
      <c r="B216" s="61"/>
      <c r="C216" s="59"/>
    </row>
    <row r="217" spans="1:3" ht="76.5" customHeight="1">
      <c r="A217" s="60"/>
      <c r="B217" s="61"/>
      <c r="C217" s="59"/>
    </row>
    <row r="218" spans="1:3" ht="25.5" customHeight="1">
      <c r="A218" s="60"/>
      <c r="B218" s="61"/>
      <c r="C218" s="59"/>
    </row>
    <row r="219" spans="1:3" ht="25.5" customHeight="1">
      <c r="A219" s="60"/>
      <c r="B219" s="61"/>
      <c r="C219" s="59"/>
    </row>
    <row r="220" spans="1:3" ht="25.5" customHeight="1">
      <c r="A220" s="60"/>
      <c r="B220" s="61"/>
      <c r="C220" s="59"/>
    </row>
    <row r="221" spans="1:3" ht="51" customHeight="1">
      <c r="A221" s="60"/>
      <c r="B221" s="61"/>
      <c r="C221" s="59"/>
    </row>
    <row r="222" spans="1:3" ht="12.75" customHeight="1">
      <c r="A222" s="60"/>
      <c r="B222" s="61"/>
      <c r="C222" s="59"/>
    </row>
    <row r="223" spans="1:3" ht="12.75" customHeight="1">
      <c r="A223" s="60"/>
      <c r="B223" s="61"/>
      <c r="C223" s="59"/>
    </row>
    <row r="224" spans="1:3" ht="25.5" customHeight="1">
      <c r="A224" s="60"/>
      <c r="B224" s="61"/>
      <c r="C224" s="59"/>
    </row>
    <row r="225" spans="1:3" ht="25.5" customHeight="1">
      <c r="A225" s="60"/>
      <c r="B225" s="61"/>
      <c r="C225" s="59"/>
    </row>
    <row r="226" spans="1:3" ht="12.75" customHeight="1">
      <c r="A226" s="60"/>
      <c r="B226" s="61"/>
      <c r="C226" s="59"/>
    </row>
    <row r="227" spans="1:3" ht="38.25" customHeight="1">
      <c r="A227" s="60"/>
      <c r="B227" s="61"/>
      <c r="C227" s="59"/>
    </row>
    <row r="228" spans="1:3" ht="12.75" customHeight="1">
      <c r="A228" s="60"/>
      <c r="B228" s="61"/>
      <c r="C228" s="59"/>
    </row>
    <row r="229" spans="1:3" ht="12.75" customHeight="1">
      <c r="A229" s="60"/>
      <c r="B229" s="61"/>
      <c r="C229" s="59"/>
    </row>
    <row r="230" spans="1:3" ht="38.25" customHeight="1">
      <c r="A230" s="60"/>
      <c r="B230" s="61"/>
      <c r="C230" s="59"/>
    </row>
    <row r="231" spans="1:3" ht="12.75" customHeight="1">
      <c r="A231" s="60"/>
      <c r="B231" s="61"/>
      <c r="C231" s="59"/>
    </row>
    <row r="232" spans="1:3" ht="12.75" customHeight="1">
      <c r="A232" s="60"/>
      <c r="B232" s="61"/>
      <c r="C232" s="59"/>
    </row>
    <row r="233" spans="1:3" ht="12.75" customHeight="1">
      <c r="A233" s="60"/>
      <c r="B233" s="61"/>
      <c r="C233" s="59"/>
    </row>
    <row r="234" spans="1:3" ht="12.75" customHeight="1">
      <c r="A234" s="60"/>
      <c r="B234" s="61"/>
      <c r="C234" s="59"/>
    </row>
    <row r="235" spans="1:3" ht="25.5" customHeight="1">
      <c r="A235" s="60"/>
      <c r="B235" s="61"/>
      <c r="C235" s="59"/>
    </row>
    <row r="236" spans="1:3" ht="25.5" customHeight="1">
      <c r="A236" s="60"/>
      <c r="B236" s="61"/>
      <c r="C236" s="59"/>
    </row>
    <row r="237" spans="1:3" ht="12.75" customHeight="1">
      <c r="A237" s="60"/>
      <c r="B237" s="61"/>
      <c r="C237" s="59"/>
    </row>
    <row r="238" spans="1:3" ht="25.5" customHeight="1">
      <c r="A238" s="60"/>
      <c r="B238" s="61"/>
      <c r="C238" s="59"/>
    </row>
    <row r="239" spans="1:3" ht="38.25" customHeight="1">
      <c r="A239" s="60"/>
      <c r="B239" s="61"/>
      <c r="C239" s="59"/>
    </row>
    <row r="240" spans="1:3" ht="38.25" customHeight="1">
      <c r="A240" s="60"/>
      <c r="B240" s="61"/>
      <c r="C240" s="59"/>
    </row>
    <row r="241" spans="1:3" ht="38.25" customHeight="1">
      <c r="A241" s="60"/>
      <c r="B241" s="61"/>
      <c r="C241" s="59"/>
    </row>
    <row r="242" spans="1:3" ht="12.75" customHeight="1">
      <c r="A242" s="60"/>
      <c r="B242" s="61"/>
      <c r="C242" s="59"/>
    </row>
    <row r="243" spans="1:3" ht="12.75" customHeight="1">
      <c r="A243" s="60"/>
      <c r="B243" s="61"/>
      <c r="C243" s="59"/>
    </row>
    <row r="244" spans="1:3" ht="25.5" customHeight="1">
      <c r="A244" s="60"/>
      <c r="B244" s="61"/>
      <c r="C244" s="59"/>
    </row>
    <row r="245" spans="1:3" ht="38.25" customHeight="1">
      <c r="A245" s="60"/>
      <c r="B245" s="61"/>
      <c r="C245" s="59"/>
    </row>
    <row r="246" spans="1:3" ht="12.75" customHeight="1">
      <c r="A246" s="60"/>
      <c r="B246" s="61"/>
      <c r="C246" s="59"/>
    </row>
    <row r="247" spans="1:3" ht="76.5" customHeight="1">
      <c r="A247" s="60"/>
      <c r="B247" s="61"/>
      <c r="C247" s="59"/>
    </row>
    <row r="248" spans="1:3" ht="25.5" customHeight="1">
      <c r="A248" s="60"/>
      <c r="B248" s="61"/>
      <c r="C248" s="59"/>
    </row>
    <row r="249" spans="1:3" ht="12.75" customHeight="1">
      <c r="A249" s="60"/>
      <c r="B249" s="61"/>
      <c r="C249" s="59"/>
    </row>
    <row r="250" spans="1:3" ht="51" customHeight="1">
      <c r="A250" s="60"/>
      <c r="B250" s="61"/>
      <c r="C250" s="59"/>
    </row>
    <row r="251" spans="1:3" ht="38.25" customHeight="1">
      <c r="A251" s="60"/>
      <c r="B251" s="61"/>
      <c r="C251" s="59"/>
    </row>
    <row r="252" spans="1:3" ht="12.75" customHeight="1">
      <c r="A252" s="60"/>
      <c r="B252" s="61"/>
      <c r="C252" s="59"/>
    </row>
    <row r="253" spans="1:3" ht="12.75" customHeight="1">
      <c r="A253" s="60"/>
      <c r="B253" s="61"/>
      <c r="C253" s="59"/>
    </row>
    <row r="254" spans="1:3" ht="12.75" customHeight="1">
      <c r="A254" s="60"/>
      <c r="B254" s="61"/>
      <c r="C254" s="59"/>
    </row>
    <row r="255" spans="1:3" ht="12.75" customHeight="1">
      <c r="A255" s="60"/>
      <c r="B255" s="61"/>
      <c r="C255" s="59"/>
    </row>
    <row r="256" spans="1:3" ht="51" customHeight="1">
      <c r="A256" s="60"/>
      <c r="B256" s="61"/>
      <c r="C256" s="59"/>
    </row>
    <row r="257" spans="1:3" ht="25.5" customHeight="1">
      <c r="A257" s="60"/>
      <c r="B257" s="61"/>
      <c r="C257" s="59"/>
    </row>
    <row r="258" spans="1:3" ht="63.75" customHeight="1">
      <c r="A258" s="60"/>
      <c r="B258" s="61"/>
      <c r="C258" s="59"/>
    </row>
    <row r="259" spans="1:3" ht="12.75" customHeight="1">
      <c r="A259" s="60"/>
      <c r="B259" s="61"/>
      <c r="C259" s="59"/>
    </row>
    <row r="260" spans="1:3" ht="12.75" customHeight="1">
      <c r="A260" s="60"/>
      <c r="B260" s="61"/>
      <c r="C260" s="59"/>
    </row>
    <row r="261" spans="1:3" ht="12.75" customHeight="1">
      <c r="A261" s="60"/>
      <c r="B261" s="61"/>
      <c r="C261" s="59"/>
    </row>
    <row r="262" spans="1:3" ht="12.75" customHeight="1">
      <c r="A262" s="60"/>
      <c r="B262" s="61"/>
      <c r="C262" s="59"/>
    </row>
    <row r="263" spans="1:3" ht="25.5" customHeight="1">
      <c r="A263" s="60"/>
      <c r="B263" s="61"/>
      <c r="C263" s="59"/>
    </row>
    <row r="264" spans="1:3" ht="12.75" customHeight="1">
      <c r="A264" s="60"/>
      <c r="B264" s="61"/>
      <c r="C264" s="59"/>
    </row>
    <row r="265" spans="1:3" ht="25.5" customHeight="1">
      <c r="A265" s="60"/>
      <c r="B265" s="61"/>
      <c r="C265" s="59"/>
    </row>
    <row r="266" spans="1:3" ht="38.25" customHeight="1">
      <c r="A266" s="60"/>
      <c r="B266" s="61"/>
      <c r="C266" s="59"/>
    </row>
    <row r="267" spans="1:3" ht="25.5" customHeight="1">
      <c r="A267" s="60"/>
      <c r="B267" s="61"/>
      <c r="C267" s="59"/>
    </row>
    <row r="268" spans="1:3" ht="25.5" customHeight="1">
      <c r="A268" s="60"/>
      <c r="B268" s="61"/>
      <c r="C268" s="59"/>
    </row>
    <row r="269" spans="1:3" ht="12.75" customHeight="1">
      <c r="A269" s="60"/>
      <c r="B269" s="61"/>
      <c r="C269" s="59"/>
    </row>
    <row r="270" spans="1:3" ht="12.75" customHeight="1">
      <c r="A270" s="60"/>
      <c r="B270" s="61"/>
      <c r="C270" s="59"/>
    </row>
    <row r="271" spans="1:3" ht="12.75" customHeight="1">
      <c r="A271" s="60"/>
      <c r="B271" s="61"/>
      <c r="C271" s="59"/>
    </row>
    <row r="272" spans="1:3" ht="12.75" customHeight="1">
      <c r="A272" s="60"/>
      <c r="B272" s="61"/>
      <c r="C272" s="59"/>
    </row>
    <row r="273" spans="1:3" ht="12.75" customHeight="1">
      <c r="A273" s="60"/>
      <c r="B273" s="61"/>
      <c r="C273" s="59"/>
    </row>
    <row r="274" spans="1:3" ht="12.75" customHeight="1">
      <c r="A274" s="60"/>
      <c r="B274" s="61"/>
      <c r="C274" s="59"/>
    </row>
    <row r="275" spans="1:3" ht="12.75" customHeight="1">
      <c r="A275" s="60"/>
      <c r="B275" s="61"/>
      <c r="C275" s="59"/>
    </row>
    <row r="276" spans="1:3" ht="38.25" customHeight="1">
      <c r="A276" s="60"/>
      <c r="B276" s="61"/>
      <c r="C276" s="59"/>
    </row>
    <row r="277" spans="1:3" ht="38.25" customHeight="1">
      <c r="A277" s="60"/>
      <c r="B277" s="61"/>
      <c r="C277" s="59"/>
    </row>
    <row r="278" spans="1:3" ht="12.75" customHeight="1">
      <c r="A278" s="60"/>
      <c r="B278" s="61"/>
      <c r="C278" s="59"/>
    </row>
    <row r="279" spans="1:3" ht="12.75" customHeight="1">
      <c r="A279" s="60"/>
      <c r="B279" s="61"/>
      <c r="C279" s="59"/>
    </row>
    <row r="280" spans="1:3" ht="12.75" customHeight="1">
      <c r="A280" s="60"/>
      <c r="B280" s="61"/>
      <c r="C280" s="59"/>
    </row>
    <row r="281" spans="1:3" ht="12.75" customHeight="1">
      <c r="A281" s="60"/>
      <c r="B281" s="61"/>
      <c r="C281" s="59"/>
    </row>
    <row r="282" spans="1:3" ht="25.5" customHeight="1">
      <c r="A282" s="60"/>
      <c r="B282" s="61"/>
      <c r="C282" s="59"/>
    </row>
    <row r="283" spans="1:3" ht="12.75" customHeight="1">
      <c r="A283" s="60"/>
      <c r="B283" s="61"/>
      <c r="C283" s="59"/>
    </row>
    <row r="284" spans="1:3" ht="12.75" customHeight="1">
      <c r="A284" s="60"/>
      <c r="B284" s="61"/>
      <c r="C284" s="59"/>
    </row>
    <row r="285" spans="1:3" ht="38.25" customHeight="1">
      <c r="A285" s="60"/>
      <c r="B285" s="61"/>
      <c r="C285" s="59"/>
    </row>
    <row r="286" spans="1:3" ht="38.25" customHeight="1">
      <c r="A286" s="60"/>
      <c r="B286" s="61"/>
      <c r="C286" s="59"/>
    </row>
    <row r="287" spans="1:3" ht="25.5" customHeight="1">
      <c r="A287" s="60"/>
      <c r="B287" s="61"/>
      <c r="C287" s="59"/>
    </row>
    <row r="288" spans="1:3" ht="12.75" customHeight="1">
      <c r="A288" s="60"/>
      <c r="B288" s="61"/>
      <c r="C288" s="59"/>
    </row>
    <row r="289" spans="1:3" ht="25.5" customHeight="1">
      <c r="A289" s="60"/>
      <c r="B289" s="61"/>
      <c r="C289" s="59"/>
    </row>
    <row r="290" spans="1:3" ht="12.75" customHeight="1">
      <c r="A290" s="60"/>
      <c r="B290" s="61"/>
      <c r="C290" s="59"/>
    </row>
    <row r="291" spans="1:3" ht="76.5" customHeight="1">
      <c r="A291" s="60"/>
      <c r="B291" s="61"/>
      <c r="C291" s="59"/>
    </row>
    <row r="292" spans="1:3" ht="25.5" customHeight="1">
      <c r="A292" s="60"/>
      <c r="B292" s="61"/>
      <c r="C292" s="59"/>
    </row>
    <row r="293" spans="1:3" ht="25.5" customHeight="1">
      <c r="A293" s="60"/>
      <c r="B293" s="61"/>
      <c r="C293" s="59"/>
    </row>
    <row r="294" spans="1:3" ht="12.75" customHeight="1">
      <c r="A294" s="60"/>
      <c r="B294" s="61"/>
      <c r="C294" s="59"/>
    </row>
    <row r="295" spans="1:3" ht="25.5" customHeight="1">
      <c r="A295" s="60"/>
      <c r="B295" s="61"/>
      <c r="C295" s="59"/>
    </row>
    <row r="296" spans="1:3" ht="12.75" customHeight="1">
      <c r="A296" s="60"/>
      <c r="B296" s="61"/>
      <c r="C296" s="59"/>
    </row>
    <row r="297" spans="1:3" ht="25.5" customHeight="1">
      <c r="A297" s="60"/>
      <c r="B297" s="61"/>
      <c r="C297" s="59"/>
    </row>
    <row r="298" spans="1:3" ht="38.25" customHeight="1">
      <c r="A298" s="60"/>
      <c r="B298" s="61"/>
      <c r="C298" s="59"/>
    </row>
    <row r="299" spans="1:3" ht="25.5" customHeight="1">
      <c r="A299" s="60"/>
      <c r="B299" s="61"/>
      <c r="C299" s="59"/>
    </row>
    <row r="300" spans="1:3" ht="38.25" customHeight="1">
      <c r="A300" s="60"/>
      <c r="B300" s="61"/>
      <c r="C300" s="59"/>
    </row>
    <row r="301" spans="1:3" ht="25.5" customHeight="1">
      <c r="A301" s="60"/>
      <c r="B301" s="61"/>
      <c r="C301" s="59"/>
    </row>
    <row r="302" spans="1:3" ht="12.75" customHeight="1">
      <c r="A302" s="60"/>
      <c r="B302" s="61"/>
      <c r="C302" s="59"/>
    </row>
    <row r="303" spans="1:3" ht="25.5" customHeight="1">
      <c r="A303" s="60"/>
      <c r="B303" s="61"/>
      <c r="C303" s="59"/>
    </row>
    <row r="304" spans="1:3" ht="25.5" customHeight="1">
      <c r="A304" s="60"/>
      <c r="B304" s="61"/>
      <c r="C304" s="59"/>
    </row>
    <row r="305" spans="1:3" ht="12.75" customHeight="1">
      <c r="A305" s="60"/>
      <c r="B305" s="61"/>
      <c r="C305" s="59"/>
    </row>
    <row r="306" spans="1:3" ht="38.25" customHeight="1">
      <c r="A306" s="60"/>
      <c r="B306" s="61"/>
      <c r="C306" s="59"/>
    </row>
    <row r="307" spans="1:3" ht="38.25" customHeight="1">
      <c r="A307" s="60"/>
      <c r="B307" s="61"/>
      <c r="C307" s="59"/>
    </row>
    <row r="308" spans="1:3" ht="12.75" customHeight="1">
      <c r="A308" s="60"/>
      <c r="B308" s="61"/>
      <c r="C308" s="59"/>
    </row>
    <row r="309" spans="1:3" ht="25.5" customHeight="1">
      <c r="A309" s="60"/>
      <c r="B309" s="61"/>
      <c r="C309" s="59"/>
    </row>
    <row r="310" spans="1:3" ht="12.75" customHeight="1">
      <c r="A310" s="60"/>
      <c r="B310" s="61"/>
      <c r="C310" s="59"/>
    </row>
    <row r="311" spans="1:3" ht="38.25" customHeight="1">
      <c r="A311" s="60"/>
      <c r="B311" s="61"/>
      <c r="C311" s="59"/>
    </row>
    <row r="312" spans="1:3" ht="12.75" customHeight="1">
      <c r="A312" s="60"/>
      <c r="B312" s="61"/>
      <c r="C312" s="59"/>
    </row>
    <row r="313" spans="1:3" ht="12.75" customHeight="1">
      <c r="A313" s="60"/>
      <c r="B313" s="61"/>
      <c r="C313" s="59"/>
    </row>
    <row r="314" spans="1:3" ht="12.75" customHeight="1">
      <c r="A314" s="60"/>
      <c r="B314" s="61"/>
      <c r="C314" s="59"/>
    </row>
    <row r="315" spans="1:3" ht="12.75" customHeight="1">
      <c r="A315" s="60"/>
      <c r="B315" s="61"/>
      <c r="C315" s="59"/>
    </row>
    <row r="316" spans="1:3" ht="12.75" customHeight="1">
      <c r="A316" s="60"/>
      <c r="B316" s="61"/>
      <c r="C316" s="59"/>
    </row>
    <row r="317" spans="1:3" ht="25.5" customHeight="1">
      <c r="A317" s="60"/>
      <c r="B317" s="61"/>
      <c r="C317" s="59"/>
    </row>
    <row r="318" spans="1:3" ht="25.5" customHeight="1">
      <c r="A318" s="60"/>
      <c r="B318" s="61"/>
      <c r="C318" s="59"/>
    </row>
    <row r="319" spans="1:3" ht="25.5" customHeight="1">
      <c r="A319" s="60"/>
      <c r="B319" s="61"/>
      <c r="C319" s="59"/>
    </row>
    <row r="320" spans="1:3" ht="25.5" customHeight="1">
      <c r="A320" s="60"/>
      <c r="B320" s="61"/>
      <c r="C320" s="59"/>
    </row>
    <row r="321" spans="1:3" ht="38.25" customHeight="1">
      <c r="A321" s="60"/>
      <c r="B321" s="61"/>
      <c r="C321" s="59"/>
    </row>
    <row r="322" spans="1:3" ht="12.75" customHeight="1">
      <c r="A322" s="60"/>
      <c r="B322" s="61"/>
      <c r="C322" s="59"/>
    </row>
    <row r="323" spans="1:3" ht="12.75" customHeight="1">
      <c r="A323" s="60"/>
      <c r="B323" s="61"/>
      <c r="C323" s="59"/>
    </row>
    <row r="324" spans="1:3" ht="25.5" customHeight="1">
      <c r="A324" s="60"/>
      <c r="B324" s="61"/>
      <c r="C324" s="59"/>
    </row>
    <row r="325" spans="1:3" ht="38.25" customHeight="1">
      <c r="A325" s="60"/>
      <c r="B325" s="61"/>
      <c r="C325" s="59"/>
    </row>
    <row r="326" spans="1:3" ht="25.5" customHeight="1">
      <c r="A326" s="60"/>
      <c r="B326" s="61"/>
      <c r="C326" s="59"/>
    </row>
    <row r="327" spans="1:3" ht="25.5" customHeight="1">
      <c r="A327" s="60"/>
      <c r="B327" s="61"/>
      <c r="C327" s="59"/>
    </row>
    <row r="328" spans="1:3" ht="25.5" customHeight="1">
      <c r="A328" s="60"/>
      <c r="B328" s="61"/>
      <c r="C328" s="59"/>
    </row>
    <row r="329" spans="1:3" ht="12.75" customHeight="1">
      <c r="A329" s="60"/>
      <c r="B329" s="61"/>
      <c r="C329" s="59"/>
    </row>
    <row r="330" spans="1:3" ht="12.75" customHeight="1">
      <c r="A330" s="60"/>
      <c r="B330" s="61"/>
      <c r="C330" s="59"/>
    </row>
    <row r="331" spans="1:3" ht="12.75" customHeight="1">
      <c r="A331" s="60"/>
      <c r="B331" s="61"/>
      <c r="C331" s="59"/>
    </row>
    <row r="332" spans="1:3" ht="12.75" customHeight="1">
      <c r="A332" s="60"/>
      <c r="B332" s="61"/>
      <c r="C332" s="59"/>
    </row>
    <row r="333" spans="1:3" ht="12.75" customHeight="1">
      <c r="A333" s="60"/>
      <c r="B333" s="61"/>
      <c r="C333" s="59"/>
    </row>
    <row r="334" spans="1:3" ht="25.5" customHeight="1">
      <c r="A334" s="60"/>
      <c r="B334" s="61"/>
      <c r="C334" s="59"/>
    </row>
    <row r="335" spans="1:3" ht="38.25" customHeight="1">
      <c r="A335" s="60"/>
      <c r="B335" s="61"/>
      <c r="C335" s="59"/>
    </row>
    <row r="336" spans="1:3" ht="38.25" customHeight="1">
      <c r="A336" s="60"/>
      <c r="B336" s="61"/>
      <c r="C336" s="59"/>
    </row>
    <row r="337" spans="1:3" ht="12.75" customHeight="1">
      <c r="A337" s="60"/>
      <c r="B337" s="61"/>
      <c r="C337" s="59"/>
    </row>
    <row r="338" spans="1:3" ht="12.75" customHeight="1">
      <c r="A338" s="60"/>
      <c r="B338" s="61"/>
      <c r="C338" s="59"/>
    </row>
    <row r="339" spans="1:3" ht="25.5" customHeight="1">
      <c r="A339" s="60"/>
      <c r="B339" s="61"/>
      <c r="C339" s="59"/>
    </row>
    <row r="340" spans="1:3" ht="38.25" customHeight="1">
      <c r="A340" s="60"/>
      <c r="B340" s="61"/>
      <c r="C340" s="59"/>
    </row>
    <row r="341" spans="1:3" ht="12.75" customHeight="1">
      <c r="A341" s="60"/>
      <c r="B341" s="61"/>
      <c r="C341" s="59"/>
    </row>
    <row r="342" spans="1:3" ht="12.75" customHeight="1">
      <c r="A342" s="60"/>
      <c r="B342" s="61"/>
      <c r="C342" s="59"/>
    </row>
    <row r="343" spans="1:3" ht="25.5" customHeight="1">
      <c r="A343" s="60"/>
      <c r="B343" s="61"/>
      <c r="C343" s="59"/>
    </row>
    <row r="344" spans="1:3" ht="12.75" customHeight="1">
      <c r="A344" s="60"/>
      <c r="B344" s="61"/>
      <c r="C344" s="59"/>
    </row>
    <row r="345" spans="1:3" ht="25.5" customHeight="1">
      <c r="A345" s="60"/>
      <c r="B345" s="61"/>
      <c r="C345" s="59"/>
    </row>
    <row r="346" spans="1:3" ht="25.5" customHeight="1">
      <c r="A346" s="60"/>
      <c r="B346" s="61"/>
      <c r="C346" s="59"/>
    </row>
    <row r="347" spans="1:3" ht="25.5" customHeight="1">
      <c r="A347" s="60"/>
      <c r="B347" s="61"/>
      <c r="C347" s="59"/>
    </row>
    <row r="348" spans="1:3" ht="25.5" customHeight="1">
      <c r="A348" s="60"/>
      <c r="B348" s="61"/>
      <c r="C348" s="59"/>
    </row>
    <row r="349" spans="1:3" ht="25.5" customHeight="1">
      <c r="A349" s="60"/>
      <c r="B349" s="61"/>
      <c r="C349" s="59"/>
    </row>
    <row r="350" spans="1:3" ht="25.5" customHeight="1">
      <c r="A350" s="60"/>
      <c r="B350" s="61"/>
      <c r="C350" s="59"/>
    </row>
    <row r="351" spans="1:3" ht="25.5" customHeight="1">
      <c r="A351" s="60"/>
      <c r="B351" s="61"/>
      <c r="C351" s="59"/>
    </row>
    <row r="352" spans="1:3" ht="25.5" customHeight="1">
      <c r="A352" s="60"/>
      <c r="B352" s="61"/>
      <c r="C352" s="59"/>
    </row>
    <row r="353" spans="1:3" ht="25.5" customHeight="1">
      <c r="A353" s="60"/>
      <c r="B353" s="61"/>
      <c r="C353" s="59"/>
    </row>
    <row r="354" spans="1:3" ht="25.5" customHeight="1">
      <c r="A354" s="60"/>
      <c r="B354" s="61"/>
      <c r="C354" s="59"/>
    </row>
    <row r="355" spans="1:3" ht="25.5" customHeight="1">
      <c r="A355" s="60"/>
      <c r="B355" s="61"/>
      <c r="C355" s="59"/>
    </row>
    <row r="356" spans="1:3" ht="25.5" customHeight="1">
      <c r="A356" s="60"/>
      <c r="B356" s="61"/>
      <c r="C356" s="59"/>
    </row>
    <row r="357" spans="1:3" ht="25.5" customHeight="1">
      <c r="A357" s="60"/>
      <c r="B357" s="61"/>
      <c r="C357" s="59"/>
    </row>
    <row r="358" spans="1:3" ht="25.5" customHeight="1">
      <c r="A358" s="60"/>
      <c r="B358" s="61"/>
      <c r="C358" s="59"/>
    </row>
    <row r="359" spans="1:3" ht="25.5" customHeight="1">
      <c r="A359" s="60"/>
      <c r="B359" s="61"/>
      <c r="C359" s="59"/>
    </row>
    <row r="360" spans="1:3" ht="25.5" customHeight="1">
      <c r="A360" s="60"/>
      <c r="B360" s="61"/>
      <c r="C360" s="59"/>
    </row>
    <row r="361" spans="1:3" ht="25.5" customHeight="1">
      <c r="A361" s="60"/>
      <c r="B361" s="61"/>
      <c r="C361" s="59"/>
    </row>
    <row r="362" spans="1:3" ht="25.5" customHeight="1">
      <c r="A362" s="60"/>
      <c r="B362" s="61"/>
      <c r="C362" s="59"/>
    </row>
    <row r="363" spans="1:3" ht="25.5" customHeight="1">
      <c r="A363" s="60"/>
      <c r="B363" s="61"/>
      <c r="C363" s="59"/>
    </row>
    <row r="364" spans="1:3" ht="25.5" customHeight="1">
      <c r="A364" s="60"/>
      <c r="B364" s="61"/>
      <c r="C364" s="59"/>
    </row>
    <row r="365" spans="1:3" ht="25.5" customHeight="1">
      <c r="A365" s="60"/>
      <c r="B365" s="61"/>
      <c r="C365" s="59"/>
    </row>
    <row r="366" spans="1:3" ht="25.5" customHeight="1">
      <c r="A366" s="60"/>
      <c r="B366" s="61"/>
      <c r="C366" s="59"/>
    </row>
    <row r="367" spans="1:3" ht="25.5" customHeight="1">
      <c r="A367" s="60"/>
      <c r="B367" s="61"/>
      <c r="C367" s="59"/>
    </row>
    <row r="368" spans="1:3" ht="25.5" customHeight="1">
      <c r="A368" s="60"/>
      <c r="B368" s="61"/>
      <c r="C368" s="59"/>
    </row>
    <row r="369" spans="1:3" ht="25.5" customHeight="1">
      <c r="A369" s="60"/>
      <c r="B369" s="61"/>
      <c r="C369" s="59"/>
    </row>
    <row r="370" spans="1:3" ht="25.5" customHeight="1">
      <c r="A370" s="60"/>
      <c r="B370" s="61"/>
      <c r="C370" s="59"/>
    </row>
    <row r="371" spans="1:3" ht="25.5" customHeight="1">
      <c r="A371" s="60"/>
      <c r="B371" s="61"/>
      <c r="C371" s="59"/>
    </row>
    <row r="372" spans="1:3" ht="25.5" customHeight="1">
      <c r="A372" s="60"/>
      <c r="B372" s="61"/>
      <c r="C372" s="59"/>
    </row>
    <row r="373" spans="1:3" ht="38.25" customHeight="1">
      <c r="A373" s="60"/>
      <c r="B373" s="61"/>
      <c r="C373" s="59"/>
    </row>
    <row r="374" spans="1:3" ht="12.75" customHeight="1">
      <c r="A374" s="60"/>
      <c r="B374" s="61"/>
      <c r="C374" s="59"/>
    </row>
    <row r="375" spans="1:3" ht="38.25" customHeight="1">
      <c r="A375" s="60"/>
      <c r="B375" s="61"/>
      <c r="C375" s="59"/>
    </row>
    <row r="376" spans="1:3" ht="12.75" customHeight="1">
      <c r="A376" s="60"/>
      <c r="B376" s="61"/>
      <c r="C376" s="59"/>
    </row>
    <row r="377" spans="1:3" ht="38.25" customHeight="1">
      <c r="A377" s="60"/>
      <c r="B377" s="61"/>
      <c r="C377" s="59"/>
    </row>
    <row r="378" spans="1:3" ht="12.75" customHeight="1">
      <c r="A378" s="60"/>
      <c r="B378" s="61"/>
      <c r="C378" s="59"/>
    </row>
    <row r="379" spans="1:3" ht="38.25" customHeight="1">
      <c r="A379" s="60"/>
      <c r="B379" s="61"/>
      <c r="C379" s="59"/>
    </row>
    <row r="380" spans="1:3" ht="12.75" customHeight="1">
      <c r="A380" s="60"/>
      <c r="B380" s="61"/>
      <c r="C380" s="59"/>
    </row>
    <row r="381" spans="1:3" ht="38.25" customHeight="1">
      <c r="A381" s="60"/>
      <c r="B381" s="61"/>
      <c r="C381" s="59"/>
    </row>
    <row r="382" spans="1:3" ht="12.75" customHeight="1">
      <c r="A382" s="60"/>
      <c r="B382" s="61"/>
      <c r="C382" s="59"/>
    </row>
    <row r="383" spans="1:3" ht="38.25" customHeight="1">
      <c r="A383" s="60"/>
      <c r="B383" s="61"/>
      <c r="C383" s="59"/>
    </row>
    <row r="384" spans="1:3" ht="12.75" customHeight="1">
      <c r="A384" s="60"/>
      <c r="B384" s="61"/>
      <c r="C384" s="59"/>
    </row>
    <row r="385" spans="1:3" ht="38.25" customHeight="1">
      <c r="A385" s="60"/>
      <c r="B385" s="61"/>
      <c r="C385" s="59"/>
    </row>
    <row r="386" spans="1:3" ht="12.75" customHeight="1">
      <c r="A386" s="60"/>
      <c r="B386" s="61"/>
      <c r="C386" s="59"/>
    </row>
    <row r="387" spans="1:3" ht="38.25" customHeight="1">
      <c r="A387" s="60"/>
      <c r="B387" s="61"/>
      <c r="C387" s="59"/>
    </row>
    <row r="388" spans="1:3" ht="12.75" customHeight="1">
      <c r="A388" s="60"/>
      <c r="B388" s="61"/>
      <c r="C388" s="59"/>
    </row>
    <row r="389" spans="1:3" ht="38.25" customHeight="1">
      <c r="A389" s="60"/>
      <c r="B389" s="61"/>
      <c r="C389" s="59"/>
    </row>
    <row r="390" spans="1:3" ht="12.75" customHeight="1">
      <c r="A390" s="60"/>
      <c r="B390" s="61"/>
      <c r="C390" s="59"/>
    </row>
    <row r="391" spans="1:3" ht="38.25" customHeight="1">
      <c r="A391" s="60"/>
      <c r="B391" s="61"/>
      <c r="C391" s="59"/>
    </row>
    <row r="392" spans="1:3" ht="12.75" customHeight="1">
      <c r="A392" s="60"/>
      <c r="B392" s="61"/>
      <c r="C392" s="59"/>
    </row>
    <row r="393" spans="1:3" ht="38.25" customHeight="1">
      <c r="A393" s="60"/>
      <c r="B393" s="61"/>
      <c r="C393" s="59"/>
    </row>
    <row r="394" spans="1:3" ht="12.75" customHeight="1">
      <c r="A394" s="60"/>
      <c r="B394" s="61"/>
      <c r="C394" s="59"/>
    </row>
    <row r="395" spans="1:3" ht="38.25" customHeight="1">
      <c r="A395" s="60"/>
      <c r="B395" s="61"/>
      <c r="C395" s="59"/>
    </row>
    <row r="396" spans="1:3" ht="12.75" customHeight="1">
      <c r="A396" s="60"/>
      <c r="B396" s="61"/>
      <c r="C396" s="59"/>
    </row>
    <row r="397" spans="1:3" ht="51" customHeight="1">
      <c r="A397" s="60"/>
      <c r="B397" s="61"/>
      <c r="C397" s="59"/>
    </row>
    <row r="398" spans="1:3" ht="12.75" customHeight="1">
      <c r="A398" s="60"/>
      <c r="B398" s="61"/>
      <c r="C398" s="59"/>
    </row>
    <row r="399" spans="1:3" ht="25.5" customHeight="1">
      <c r="A399" s="60"/>
      <c r="B399" s="61"/>
      <c r="C399" s="59"/>
    </row>
    <row r="400" spans="1:3" ht="12.75" customHeight="1">
      <c r="A400" s="60"/>
      <c r="B400" s="61"/>
      <c r="C400" s="59"/>
    </row>
    <row r="401" spans="1:3" ht="12.75" customHeight="1">
      <c r="A401" s="60"/>
      <c r="B401" s="61"/>
      <c r="C401" s="59"/>
    </row>
    <row r="402" spans="1:3" ht="12.75" customHeight="1">
      <c r="A402" s="60"/>
      <c r="B402" s="61"/>
      <c r="C402" s="59"/>
    </row>
    <row r="403" spans="1:3" ht="51" customHeight="1">
      <c r="A403" s="60"/>
      <c r="B403" s="61"/>
      <c r="C403" s="59"/>
    </row>
    <row r="404" spans="1:3" ht="12.75" customHeight="1">
      <c r="A404" s="60"/>
      <c r="B404" s="61"/>
      <c r="C404" s="59"/>
    </row>
    <row r="405" spans="1:3" ht="25.5" customHeight="1">
      <c r="A405" s="60"/>
      <c r="B405" s="61"/>
      <c r="C405" s="59"/>
    </row>
    <row r="406" spans="1:3" ht="12.75" customHeight="1">
      <c r="A406" s="60"/>
      <c r="B406" s="61"/>
      <c r="C406" s="59"/>
    </row>
    <row r="407" spans="1:3" ht="12.75" customHeight="1">
      <c r="A407" s="60"/>
      <c r="B407" s="61"/>
      <c r="C407" s="59"/>
    </row>
    <row r="408" spans="1:3" ht="12.75" customHeight="1">
      <c r="A408" s="60"/>
      <c r="B408" s="61"/>
      <c r="C408" s="59"/>
    </row>
    <row r="409" spans="1:3" ht="51" customHeight="1">
      <c r="A409" s="60"/>
      <c r="B409" s="61"/>
      <c r="C409" s="59"/>
    </row>
    <row r="410" spans="1:3" ht="12.75" customHeight="1">
      <c r="A410" s="60"/>
      <c r="B410" s="61"/>
      <c r="C410" s="59"/>
    </row>
    <row r="411" spans="1:3" ht="25.5" customHeight="1">
      <c r="A411" s="60"/>
      <c r="B411" s="61"/>
      <c r="C411" s="59"/>
    </row>
    <row r="412" spans="1:3" ht="12.75" customHeight="1">
      <c r="A412" s="60"/>
      <c r="B412" s="61"/>
      <c r="C412" s="59"/>
    </row>
    <row r="413" spans="1:3" ht="12.75" customHeight="1">
      <c r="A413" s="60"/>
      <c r="B413" s="61"/>
      <c r="C413" s="59"/>
    </row>
    <row r="414" spans="1:3" ht="12.75" customHeight="1">
      <c r="A414" s="60"/>
      <c r="B414" s="61"/>
      <c r="C414" s="59"/>
    </row>
    <row r="415" spans="1:3" ht="51" customHeight="1">
      <c r="A415" s="60"/>
      <c r="B415" s="61"/>
      <c r="C415" s="59"/>
    </row>
    <row r="416" spans="1:3" ht="12.75" customHeight="1">
      <c r="A416" s="60"/>
      <c r="B416" s="61"/>
      <c r="C416" s="59"/>
    </row>
    <row r="417" spans="1:3" ht="25.5" customHeight="1">
      <c r="A417" s="60"/>
      <c r="B417" s="61"/>
      <c r="C417" s="59"/>
    </row>
    <row r="418" spans="1:3" ht="12.75" customHeight="1">
      <c r="A418" s="60"/>
      <c r="B418" s="61"/>
      <c r="C418" s="59"/>
    </row>
    <row r="419" spans="1:3" ht="12.75" customHeight="1">
      <c r="A419" s="60"/>
      <c r="B419" s="61"/>
      <c r="C419" s="59"/>
    </row>
    <row r="420" spans="1:3" ht="12.75" customHeight="1">
      <c r="A420" s="60"/>
      <c r="B420" s="61"/>
      <c r="C420" s="59"/>
    </row>
    <row r="421" spans="1:3" ht="51" customHeight="1">
      <c r="A421" s="60"/>
      <c r="B421" s="61"/>
      <c r="C421" s="59"/>
    </row>
    <row r="422" spans="1:3" ht="12.75" customHeight="1">
      <c r="A422" s="60"/>
      <c r="B422" s="61"/>
      <c r="C422" s="59"/>
    </row>
    <row r="423" spans="1:3" ht="25.5" customHeight="1">
      <c r="A423" s="60"/>
      <c r="B423" s="61"/>
      <c r="C423" s="59"/>
    </row>
    <row r="424" spans="1:3" ht="12.75" customHeight="1">
      <c r="A424" s="60"/>
      <c r="B424" s="61"/>
      <c r="C424" s="59"/>
    </row>
    <row r="425" spans="1:3" ht="12.75" customHeight="1">
      <c r="A425" s="60"/>
      <c r="B425" s="61"/>
      <c r="C425" s="59"/>
    </row>
    <row r="426" spans="1:3" ht="12.75" customHeight="1">
      <c r="A426" s="60"/>
      <c r="B426" s="61"/>
      <c r="C426" s="59"/>
    </row>
    <row r="427" spans="1:3" ht="51" customHeight="1">
      <c r="A427" s="60"/>
      <c r="B427" s="61"/>
      <c r="C427" s="59"/>
    </row>
    <row r="428" spans="1:3" ht="12.75" customHeight="1">
      <c r="A428" s="60"/>
      <c r="B428" s="61"/>
      <c r="C428" s="59"/>
    </row>
    <row r="429" spans="1:3" ht="25.5" customHeight="1">
      <c r="A429" s="60"/>
      <c r="B429" s="61"/>
      <c r="C429" s="59"/>
    </row>
    <row r="430" spans="1:3" ht="12.75" customHeight="1">
      <c r="A430" s="60"/>
      <c r="B430" s="61"/>
      <c r="C430" s="59"/>
    </row>
    <row r="431" spans="1:3" ht="12.75" customHeight="1">
      <c r="A431" s="60"/>
      <c r="B431" s="61"/>
      <c r="C431" s="59"/>
    </row>
    <row r="432" spans="1:3" ht="12.75" customHeight="1">
      <c r="A432" s="60"/>
      <c r="B432" s="61"/>
      <c r="C432" s="59"/>
    </row>
    <row r="433" spans="1:3" ht="51" customHeight="1">
      <c r="A433" s="60"/>
      <c r="B433" s="61"/>
      <c r="C433" s="59"/>
    </row>
    <row r="434" spans="1:3" ht="12.75" customHeight="1">
      <c r="A434" s="60"/>
      <c r="B434" s="61"/>
      <c r="C434" s="59"/>
    </row>
    <row r="435" spans="1:3" ht="25.5" customHeight="1">
      <c r="A435" s="60"/>
      <c r="B435" s="61"/>
      <c r="C435" s="59"/>
    </row>
    <row r="436" spans="1:3" ht="12.75" customHeight="1">
      <c r="A436" s="60"/>
      <c r="B436" s="61"/>
      <c r="C436" s="59"/>
    </row>
    <row r="437" spans="1:3" ht="12.75" customHeight="1">
      <c r="A437" s="60"/>
      <c r="B437" s="61"/>
      <c r="C437" s="59"/>
    </row>
    <row r="438" spans="1:3" ht="51" customHeight="1">
      <c r="A438" s="60"/>
      <c r="B438" s="61"/>
      <c r="C438" s="59"/>
    </row>
    <row r="439" spans="1:3" ht="12.75" customHeight="1">
      <c r="A439" s="60"/>
      <c r="B439" s="61"/>
      <c r="C439" s="59"/>
    </row>
    <row r="440" spans="1:3" ht="25.5" customHeight="1">
      <c r="A440" s="60"/>
      <c r="B440" s="61"/>
      <c r="C440" s="59"/>
    </row>
    <row r="441" spans="1:3" ht="12.75" customHeight="1">
      <c r="A441" s="60"/>
      <c r="B441" s="61"/>
      <c r="C441" s="59"/>
    </row>
    <row r="442" spans="1:3" ht="12.75" customHeight="1">
      <c r="A442" s="60"/>
      <c r="B442" s="61"/>
      <c r="C442" s="59"/>
    </row>
    <row r="443" spans="1:3" ht="51" customHeight="1">
      <c r="A443" s="60"/>
      <c r="B443" s="61"/>
      <c r="C443" s="59"/>
    </row>
    <row r="444" spans="1:3" ht="12.75" customHeight="1">
      <c r="A444" s="60"/>
      <c r="B444" s="61"/>
      <c r="C444" s="59"/>
    </row>
    <row r="445" spans="1:3" ht="25.5" customHeight="1">
      <c r="A445" s="60"/>
      <c r="B445" s="61"/>
      <c r="C445" s="59"/>
    </row>
    <row r="446" spans="1:3" ht="12.75" customHeight="1">
      <c r="A446" s="60"/>
      <c r="B446" s="61"/>
      <c r="C446" s="59"/>
    </row>
    <row r="447" spans="1:3" ht="12.75" customHeight="1">
      <c r="A447" s="60"/>
      <c r="B447" s="61"/>
      <c r="C447" s="59"/>
    </row>
    <row r="448" spans="1:3" ht="12.75" customHeight="1">
      <c r="A448" s="60"/>
      <c r="B448" s="61"/>
      <c r="C448" s="59"/>
    </row>
    <row r="449" spans="1:3" ht="51" customHeight="1">
      <c r="A449" s="60"/>
      <c r="B449" s="61"/>
      <c r="C449" s="59"/>
    </row>
    <row r="450" spans="1:3" ht="12.75" customHeight="1">
      <c r="A450" s="60"/>
      <c r="B450" s="61"/>
      <c r="C450" s="59"/>
    </row>
    <row r="451" spans="1:3" ht="25.5" customHeight="1">
      <c r="A451" s="60"/>
      <c r="B451" s="61"/>
      <c r="C451" s="59"/>
    </row>
    <row r="452" spans="1:3" ht="12.75" customHeight="1">
      <c r="A452" s="60"/>
      <c r="B452" s="61"/>
      <c r="C452" s="59"/>
    </row>
    <row r="453" spans="1:3" ht="12.75" customHeight="1">
      <c r="A453" s="60"/>
      <c r="B453" s="61"/>
      <c r="C453" s="59"/>
    </row>
    <row r="454" spans="1:3" ht="12.75" customHeight="1">
      <c r="A454" s="60"/>
      <c r="B454" s="61"/>
      <c r="C454" s="59"/>
    </row>
    <row r="455" spans="1:3" ht="51" customHeight="1">
      <c r="A455" s="60"/>
      <c r="B455" s="61"/>
      <c r="C455" s="59"/>
    </row>
    <row r="456" spans="1:3" ht="12.75" customHeight="1">
      <c r="A456" s="60"/>
      <c r="B456" s="61"/>
      <c r="C456" s="59"/>
    </row>
    <row r="457" spans="1:3" ht="25.5" customHeight="1">
      <c r="A457" s="60"/>
      <c r="B457" s="61"/>
      <c r="C457" s="59"/>
    </row>
    <row r="458" spans="1:3" ht="12.75" customHeight="1">
      <c r="A458" s="60"/>
      <c r="B458" s="61"/>
      <c r="C458" s="59"/>
    </row>
    <row r="459" spans="1:3" ht="12.75" customHeight="1">
      <c r="A459" s="60"/>
      <c r="B459" s="61"/>
      <c r="C459" s="59"/>
    </row>
    <row r="460" spans="1:3" ht="25.5" customHeight="1">
      <c r="A460" s="60"/>
      <c r="B460" s="61"/>
      <c r="C460" s="59"/>
    </row>
    <row r="461" spans="1:3" ht="25.5" customHeight="1">
      <c r="A461" s="60"/>
      <c r="B461" s="61"/>
      <c r="C461" s="59"/>
    </row>
    <row r="462" spans="1:3" ht="25.5" customHeight="1">
      <c r="A462" s="60"/>
      <c r="B462" s="61"/>
      <c r="C462" s="59"/>
    </row>
    <row r="463" spans="1:3" ht="25.5" customHeight="1">
      <c r="A463" s="60"/>
      <c r="B463" s="61"/>
      <c r="C463" s="59"/>
    </row>
    <row r="464" spans="1:3" ht="25.5" customHeight="1">
      <c r="A464" s="60"/>
      <c r="B464" s="61"/>
      <c r="C464" s="59"/>
    </row>
    <row r="465" spans="1:3" ht="25.5" customHeight="1">
      <c r="A465" s="60"/>
      <c r="B465" s="61"/>
      <c r="C465" s="59"/>
    </row>
    <row r="466" spans="1:3" ht="25.5" customHeight="1">
      <c r="A466" s="60"/>
      <c r="B466" s="61"/>
      <c r="C466" s="59"/>
    </row>
    <row r="467" spans="1:3" ht="25.5" customHeight="1">
      <c r="A467" s="60"/>
      <c r="B467" s="61"/>
      <c r="C467" s="59"/>
    </row>
    <row r="468" spans="1:3" ht="12.75" customHeight="1">
      <c r="A468" s="60"/>
      <c r="B468" s="61"/>
      <c r="C468" s="59"/>
    </row>
    <row r="469" spans="1:3" ht="25.5" customHeight="1">
      <c r="A469" s="60"/>
      <c r="B469" s="61"/>
      <c r="C469" s="59"/>
    </row>
    <row r="470" spans="1:3" ht="25.5" customHeight="1">
      <c r="A470" s="60"/>
      <c r="B470" s="61"/>
      <c r="C470" s="59"/>
    </row>
    <row r="471" spans="1:3" ht="25.5" customHeight="1">
      <c r="A471" s="60"/>
      <c r="B471" s="61"/>
      <c r="C471" s="59"/>
    </row>
    <row r="472" spans="1:3" ht="25.5" customHeight="1">
      <c r="A472" s="60"/>
      <c r="B472" s="61"/>
      <c r="C472" s="59"/>
    </row>
    <row r="473" spans="1:3" ht="25.5" customHeight="1">
      <c r="A473" s="60"/>
      <c r="B473" s="61"/>
      <c r="C473" s="59"/>
    </row>
    <row r="474" spans="1:3" ht="25.5" customHeight="1">
      <c r="A474" s="60"/>
      <c r="B474" s="61"/>
      <c r="C474" s="59"/>
    </row>
    <row r="475" spans="1:3" ht="25.5" customHeight="1">
      <c r="A475" s="60"/>
      <c r="B475" s="61"/>
      <c r="C475" s="59"/>
    </row>
    <row r="476" spans="1:3" ht="25.5" customHeight="1">
      <c r="A476" s="60"/>
      <c r="B476" s="61"/>
      <c r="C476" s="59"/>
    </row>
    <row r="477" spans="1:3" ht="63.75" customHeight="1">
      <c r="A477" s="60"/>
      <c r="B477" s="61"/>
      <c r="C477" s="59"/>
    </row>
    <row r="478" spans="1:3" ht="12.75" customHeight="1">
      <c r="A478" s="60"/>
      <c r="B478" s="61"/>
      <c r="C478" s="59"/>
    </row>
    <row r="479" spans="1:3" ht="63.75" customHeight="1">
      <c r="A479" s="60"/>
      <c r="B479" s="61"/>
      <c r="C479" s="59"/>
    </row>
    <row r="480" spans="1:3" ht="12.75" customHeight="1">
      <c r="A480" s="60"/>
      <c r="B480" s="61"/>
      <c r="C480" s="59"/>
    </row>
    <row r="481" spans="1:3" ht="63.75" customHeight="1">
      <c r="A481" s="60"/>
      <c r="B481" s="61"/>
      <c r="C481" s="59"/>
    </row>
    <row r="482" spans="1:3" ht="12.75" customHeight="1">
      <c r="A482" s="60"/>
      <c r="B482" s="61"/>
      <c r="C482" s="59"/>
    </row>
    <row r="483" spans="1:3" ht="63.75" customHeight="1">
      <c r="A483" s="60"/>
      <c r="B483" s="61"/>
      <c r="C483" s="59"/>
    </row>
    <row r="484" spans="1:3" ht="12.75" customHeight="1">
      <c r="A484" s="60"/>
      <c r="B484" s="61"/>
      <c r="C484" s="59"/>
    </row>
    <row r="485" spans="1:3" ht="63.75" customHeight="1">
      <c r="A485" s="60"/>
      <c r="B485" s="61"/>
      <c r="C485" s="59"/>
    </row>
    <row r="486" spans="1:3" ht="12.75" customHeight="1">
      <c r="A486" s="60"/>
      <c r="B486" s="61"/>
      <c r="C486" s="59"/>
    </row>
    <row r="487" spans="1:3" ht="63.75" customHeight="1">
      <c r="A487" s="60"/>
      <c r="B487" s="61"/>
      <c r="C487" s="59"/>
    </row>
    <row r="488" spans="1:3" ht="12.75" customHeight="1">
      <c r="A488" s="60"/>
      <c r="B488" s="61"/>
      <c r="C488" s="59"/>
    </row>
    <row r="489" spans="1:3" ht="63.75" customHeight="1">
      <c r="A489" s="60"/>
      <c r="B489" s="61"/>
      <c r="C489" s="59"/>
    </row>
    <row r="490" spans="1:3" ht="12.75" customHeight="1">
      <c r="A490" s="60"/>
      <c r="B490" s="61"/>
      <c r="C490" s="59"/>
    </row>
    <row r="491" spans="1:3" ht="63.75" customHeight="1">
      <c r="A491" s="60"/>
      <c r="B491" s="61"/>
      <c r="C491" s="59"/>
    </row>
    <row r="492" spans="1:3" ht="12.75" customHeight="1">
      <c r="A492" s="60"/>
      <c r="B492" s="61"/>
      <c r="C492" s="59"/>
    </row>
    <row r="493" spans="1:3" ht="63.75" customHeight="1">
      <c r="A493" s="60"/>
      <c r="B493" s="61"/>
      <c r="C493" s="59"/>
    </row>
    <row r="494" spans="1:3" ht="12.75" customHeight="1">
      <c r="A494" s="60"/>
      <c r="B494" s="61"/>
      <c r="C494" s="59"/>
    </row>
    <row r="495" spans="1:3" ht="63.75" customHeight="1">
      <c r="A495" s="60"/>
      <c r="B495" s="61"/>
      <c r="C495" s="59"/>
    </row>
    <row r="496" spans="1:3" ht="12.75" customHeight="1">
      <c r="A496" s="60"/>
      <c r="B496" s="61"/>
      <c r="C496" s="59"/>
    </row>
    <row r="497" spans="1:3" ht="63.75" customHeight="1">
      <c r="A497" s="60"/>
      <c r="B497" s="61"/>
      <c r="C497" s="59"/>
    </row>
    <row r="498" spans="1:3" ht="12.75" customHeight="1">
      <c r="A498" s="60"/>
      <c r="B498" s="61"/>
      <c r="C498" s="59"/>
    </row>
    <row r="499" spans="1:3" ht="63.75" customHeight="1">
      <c r="A499" s="60"/>
      <c r="B499" s="61"/>
      <c r="C499" s="59"/>
    </row>
    <row r="500" spans="1:3" ht="12.75" customHeight="1">
      <c r="A500" s="60"/>
      <c r="B500" s="61"/>
      <c r="C500" s="59"/>
    </row>
    <row r="501" spans="1:3" ht="63.75" customHeight="1">
      <c r="A501" s="60"/>
      <c r="B501" s="61"/>
      <c r="C501" s="59"/>
    </row>
    <row r="502" spans="1:3" ht="12.75" customHeight="1">
      <c r="A502" s="60"/>
      <c r="B502" s="61"/>
      <c r="C502" s="59"/>
    </row>
    <row r="503" spans="1:3" ht="63.75" customHeight="1">
      <c r="A503" s="60"/>
      <c r="B503" s="61"/>
      <c r="C503" s="59"/>
    </row>
    <row r="504" spans="1:3" ht="12.75" customHeight="1">
      <c r="A504" s="60"/>
      <c r="B504" s="61"/>
      <c r="C504" s="59"/>
    </row>
    <row r="505" spans="1:3" ht="63.75" customHeight="1">
      <c r="A505" s="60"/>
      <c r="B505" s="61"/>
      <c r="C505" s="59"/>
    </row>
    <row r="506" spans="1:3" ht="12.75" customHeight="1">
      <c r="A506" s="60"/>
      <c r="B506" s="61"/>
      <c r="C506" s="59"/>
    </row>
    <row r="507" spans="1:3" ht="25.5" customHeight="1">
      <c r="A507" s="60"/>
      <c r="B507" s="61"/>
      <c r="C507" s="59"/>
    </row>
    <row r="508" spans="1:3" ht="25.5" customHeight="1">
      <c r="A508" s="60"/>
      <c r="B508" s="61"/>
      <c r="C508" s="59"/>
    </row>
    <row r="509" spans="1:3" ht="25.5" customHeight="1">
      <c r="A509" s="60"/>
      <c r="B509" s="61"/>
      <c r="C509" s="59"/>
    </row>
    <row r="510" spans="1:3" ht="12.75" customHeight="1">
      <c r="A510" s="60"/>
      <c r="B510" s="61"/>
      <c r="C510" s="59"/>
    </row>
    <row r="511" spans="1:3" ht="12.75" customHeight="1">
      <c r="A511" s="60"/>
      <c r="B511" s="61"/>
      <c r="C511" s="59"/>
    </row>
    <row r="512" spans="1:3" ht="12.75" customHeight="1">
      <c r="A512" s="60"/>
      <c r="B512" s="61"/>
      <c r="C512" s="59"/>
    </row>
    <row r="513" spans="1:3" ht="12.75" customHeight="1">
      <c r="A513" s="60"/>
      <c r="B513" s="61"/>
      <c r="C513" s="59"/>
    </row>
    <row r="514" spans="1:3" ht="25.5" customHeight="1">
      <c r="A514" s="60"/>
      <c r="B514" s="61"/>
      <c r="C514" s="59"/>
    </row>
    <row r="515" spans="1:3" ht="12.75" customHeight="1">
      <c r="A515" s="60"/>
      <c r="B515" s="61"/>
      <c r="C515" s="59"/>
    </row>
    <row r="516" spans="1:3" ht="12.75" customHeight="1">
      <c r="A516" s="60"/>
      <c r="B516" s="61"/>
      <c r="C516" s="59"/>
    </row>
    <row r="517" spans="1:3" ht="12.75" customHeight="1">
      <c r="A517" s="60"/>
      <c r="B517" s="61"/>
      <c r="C517" s="59"/>
    </row>
    <row r="518" spans="1:3" ht="38.25" customHeight="1">
      <c r="A518" s="60"/>
      <c r="B518" s="61"/>
      <c r="C518" s="59"/>
    </row>
    <row r="519" spans="1:3" ht="12.75" customHeight="1">
      <c r="A519" s="60"/>
      <c r="B519" s="61"/>
      <c r="C519" s="59"/>
    </row>
    <row r="520" spans="1:3" ht="12.75" customHeight="1">
      <c r="A520" s="60"/>
      <c r="B520" s="61"/>
      <c r="C520" s="59"/>
    </row>
    <row r="521" spans="1:3" ht="38.25" customHeight="1">
      <c r="A521" s="60"/>
      <c r="B521" s="61"/>
      <c r="C521" s="59"/>
    </row>
    <row r="522" spans="1:3" ht="12.75" customHeight="1">
      <c r="A522" s="60"/>
      <c r="B522" s="61"/>
      <c r="C522" s="59"/>
    </row>
    <row r="523" spans="1:3" ht="38.25" customHeight="1">
      <c r="A523" s="60"/>
      <c r="B523" s="61"/>
      <c r="C523" s="59"/>
    </row>
    <row r="524" spans="1:3" ht="12.75" customHeight="1">
      <c r="A524" s="60"/>
      <c r="B524" s="61"/>
      <c r="C524" s="59"/>
    </row>
    <row r="525" spans="1:3" ht="25.5" customHeight="1">
      <c r="A525" s="60"/>
      <c r="B525" s="61"/>
      <c r="C525" s="59"/>
    </row>
    <row r="526" spans="1:3" ht="12.75" customHeight="1">
      <c r="A526" s="60"/>
      <c r="B526" s="61"/>
      <c r="C526" s="59"/>
    </row>
    <row r="527" spans="1:3" ht="25.5" customHeight="1">
      <c r="A527" s="60"/>
      <c r="B527" s="61"/>
      <c r="C527" s="59"/>
    </row>
    <row r="528" spans="1:3" ht="12.75" customHeight="1">
      <c r="A528" s="60"/>
      <c r="B528" s="61"/>
      <c r="C528" s="59"/>
    </row>
    <row r="529" spans="1:3" ht="25.5" customHeight="1">
      <c r="A529" s="60"/>
      <c r="B529" s="61"/>
      <c r="C529" s="59"/>
    </row>
    <row r="530" spans="1:3" ht="12.75" customHeight="1">
      <c r="A530" s="60"/>
      <c r="B530" s="61"/>
      <c r="C530" s="59"/>
    </row>
    <row r="531" spans="1:3" ht="25.5" customHeight="1">
      <c r="A531" s="60"/>
      <c r="B531" s="61"/>
      <c r="C531" s="59"/>
    </row>
    <row r="532" spans="1:3" ht="12.75" customHeight="1">
      <c r="A532" s="60"/>
      <c r="B532" s="61"/>
      <c r="C532" s="59"/>
    </row>
    <row r="533" spans="1:3" ht="12.75" customHeight="1">
      <c r="A533" s="60"/>
      <c r="B533" s="61"/>
      <c r="C533" s="59"/>
    </row>
    <row r="534" spans="1:3" ht="12.75" customHeight="1">
      <c r="A534" s="60"/>
      <c r="B534" s="61"/>
      <c r="C534" s="59"/>
    </row>
    <row r="535" spans="1:3" ht="12.75" customHeight="1">
      <c r="A535" s="60"/>
      <c r="B535" s="61"/>
      <c r="C535" s="59"/>
    </row>
    <row r="536" spans="1:3" ht="51" customHeight="1">
      <c r="A536" s="60"/>
      <c r="B536" s="61"/>
      <c r="C536" s="59"/>
    </row>
    <row r="537" spans="1:3" ht="12.75" customHeight="1">
      <c r="A537" s="60"/>
      <c r="B537" s="61"/>
      <c r="C537" s="59"/>
    </row>
    <row r="538" spans="1:3" ht="25.5" customHeight="1">
      <c r="A538" s="60"/>
      <c r="B538" s="61"/>
      <c r="C538" s="59"/>
    </row>
    <row r="539" spans="1:3" ht="12.75" customHeight="1">
      <c r="A539" s="60"/>
      <c r="B539" s="61"/>
      <c r="C539" s="59"/>
    </row>
    <row r="540" spans="1:3" ht="12.75" customHeight="1">
      <c r="A540" s="60"/>
      <c r="B540" s="61"/>
      <c r="C540" s="59"/>
    </row>
    <row r="541" spans="1:3" ht="12.75" customHeight="1">
      <c r="A541" s="60"/>
      <c r="B541" s="61"/>
      <c r="C541" s="59"/>
    </row>
    <row r="542" spans="1:3" ht="51" customHeight="1">
      <c r="A542" s="60"/>
      <c r="B542" s="61"/>
      <c r="C542" s="59"/>
    </row>
    <row r="543" spans="1:3" ht="12.75" customHeight="1">
      <c r="A543" s="60"/>
      <c r="B543" s="61"/>
      <c r="C543" s="59"/>
    </row>
    <row r="544" spans="1:3" ht="25.5" customHeight="1">
      <c r="A544" s="60"/>
      <c r="B544" s="61"/>
      <c r="C544" s="59"/>
    </row>
    <row r="545" spans="1:3" ht="12.75" customHeight="1">
      <c r="A545" s="60"/>
      <c r="B545" s="61"/>
      <c r="C545" s="59"/>
    </row>
    <row r="546" spans="1:3" ht="25.5" customHeight="1">
      <c r="A546" s="60"/>
      <c r="B546" s="61"/>
      <c r="C546" s="59"/>
    </row>
    <row r="547" spans="1:3" ht="12.75" customHeight="1">
      <c r="A547" s="60"/>
      <c r="B547" s="61"/>
      <c r="C547" s="59"/>
    </row>
    <row r="548" spans="1:3" ht="12.75" customHeight="1">
      <c r="A548" s="60"/>
      <c r="B548" s="61"/>
      <c r="C548" s="59"/>
    </row>
    <row r="549" spans="1:3" ht="51" customHeight="1">
      <c r="A549" s="60"/>
      <c r="B549" s="61"/>
      <c r="C549" s="59"/>
    </row>
    <row r="550" spans="1:3" ht="12.75" customHeight="1">
      <c r="A550" s="60"/>
      <c r="B550" s="61"/>
      <c r="C550" s="59"/>
    </row>
    <row r="551" spans="1:3" ht="25.5" customHeight="1">
      <c r="A551" s="60"/>
      <c r="B551" s="61"/>
      <c r="C551" s="59"/>
    </row>
    <row r="552" spans="1:3" ht="12.75" customHeight="1">
      <c r="A552" s="60"/>
      <c r="B552" s="61"/>
      <c r="C552" s="59"/>
    </row>
    <row r="553" spans="1:3" ht="25.5" customHeight="1">
      <c r="A553" s="60"/>
      <c r="B553" s="61"/>
      <c r="C553" s="59"/>
    </row>
    <row r="554" spans="1:3" ht="12.75" customHeight="1">
      <c r="A554" s="60"/>
      <c r="B554" s="61"/>
      <c r="C554" s="59"/>
    </row>
    <row r="555" spans="1:3" ht="12.75" customHeight="1">
      <c r="A555" s="60"/>
      <c r="B555" s="61"/>
      <c r="C555" s="59"/>
    </row>
    <row r="556" spans="1:3" ht="25.5" customHeight="1">
      <c r="A556" s="60"/>
      <c r="B556" s="61"/>
      <c r="C556" s="59"/>
    </row>
    <row r="557" spans="1:3" ht="25.5" customHeight="1">
      <c r="A557" s="60"/>
      <c r="B557" s="61"/>
      <c r="C557" s="59"/>
    </row>
    <row r="558" spans="1:3" ht="12.75" customHeight="1">
      <c r="A558" s="60"/>
      <c r="B558" s="61"/>
      <c r="C558" s="59"/>
    </row>
    <row r="559" spans="1:3" ht="12.75" customHeight="1">
      <c r="A559" s="60"/>
      <c r="B559" s="61"/>
      <c r="C559" s="59"/>
    </row>
    <row r="560" spans="1:3" ht="12.75" customHeight="1">
      <c r="A560" s="60"/>
      <c r="B560" s="61"/>
      <c r="C560" s="59"/>
    </row>
    <row r="561" spans="1:3" ht="25.5" customHeight="1">
      <c r="A561" s="60"/>
      <c r="B561" s="61"/>
      <c r="C561" s="59"/>
    </row>
    <row r="562" spans="1:3" ht="12.75" customHeight="1">
      <c r="A562" s="60"/>
      <c r="B562" s="61"/>
      <c r="C562" s="59"/>
    </row>
    <row r="563" spans="1:3" ht="12.75" customHeight="1">
      <c r="A563" s="60"/>
      <c r="B563" s="61"/>
      <c r="C563" s="59"/>
    </row>
    <row r="564" spans="1:3" ht="38.25" customHeight="1">
      <c r="A564" s="60"/>
      <c r="B564" s="61"/>
      <c r="C564" s="59"/>
    </row>
    <row r="565" spans="1:3" ht="25.5" customHeight="1">
      <c r="A565" s="60"/>
      <c r="B565" s="61"/>
      <c r="C565" s="59"/>
    </row>
    <row r="566" spans="1:3" ht="51" customHeight="1">
      <c r="A566" s="60"/>
      <c r="B566" s="61"/>
      <c r="C566" s="59"/>
    </row>
    <row r="567" spans="1:3" ht="12.75" customHeight="1">
      <c r="A567" s="60"/>
      <c r="B567" s="61"/>
      <c r="C567" s="59"/>
    </row>
    <row r="568" spans="1:3" ht="25.5" customHeight="1">
      <c r="A568" s="60"/>
      <c r="B568" s="61"/>
      <c r="C568" s="59"/>
    </row>
    <row r="569" spans="1:3" ht="12.75" customHeight="1">
      <c r="A569" s="60"/>
      <c r="B569" s="61"/>
      <c r="C569" s="59"/>
    </row>
    <row r="570" spans="1:3" ht="12.75" customHeight="1">
      <c r="A570" s="60"/>
      <c r="B570" s="61"/>
      <c r="C570" s="59"/>
    </row>
    <row r="571" spans="1:3" ht="51" customHeight="1">
      <c r="A571" s="60"/>
      <c r="B571" s="61"/>
      <c r="C571" s="59"/>
    </row>
    <row r="572" spans="1:3" ht="12.75" customHeight="1">
      <c r="A572" s="60"/>
      <c r="B572" s="61"/>
      <c r="C572" s="59"/>
    </row>
    <row r="573" spans="1:3" ht="25.5" customHeight="1">
      <c r="A573" s="60"/>
      <c r="B573" s="61"/>
      <c r="C573" s="59"/>
    </row>
    <row r="574" spans="1:3" ht="12.75" customHeight="1">
      <c r="A574" s="60"/>
      <c r="B574" s="61"/>
      <c r="C574" s="59"/>
    </row>
    <row r="575" spans="1:3" ht="25.5" customHeight="1">
      <c r="A575" s="60"/>
      <c r="B575" s="61"/>
      <c r="C575" s="59"/>
    </row>
    <row r="576" spans="1:3" ht="12.75" customHeight="1">
      <c r="A576" s="60"/>
      <c r="B576" s="61"/>
      <c r="C576" s="59"/>
    </row>
    <row r="577" spans="1:3" ht="12.75" customHeight="1">
      <c r="A577" s="60"/>
      <c r="B577" s="61"/>
      <c r="C577" s="59"/>
    </row>
    <row r="578" spans="1:3" ht="12.75" customHeight="1">
      <c r="A578" s="60"/>
      <c r="B578" s="61"/>
      <c r="C578" s="59"/>
    </row>
    <row r="579" spans="1:3" ht="12.75" customHeight="1">
      <c r="A579" s="60"/>
      <c r="B579" s="61"/>
      <c r="C579" s="59"/>
    </row>
    <row r="580" spans="1:3" ht="12.75" customHeight="1">
      <c r="A580" s="60"/>
      <c r="B580" s="61"/>
      <c r="C580" s="59"/>
    </row>
    <row r="581" spans="1:3" ht="12.75" customHeight="1">
      <c r="A581" s="60"/>
      <c r="B581" s="61"/>
      <c r="C581" s="59"/>
    </row>
    <row r="582" spans="1:3" ht="12.75" customHeight="1">
      <c r="A582" s="60"/>
      <c r="B582" s="61"/>
      <c r="C582" s="59"/>
    </row>
    <row r="583" spans="1:3" ht="12.75" customHeight="1">
      <c r="A583" s="60"/>
      <c r="B583" s="61"/>
      <c r="C583" s="59"/>
    </row>
    <row r="584" spans="1:3" ht="12.75" customHeight="1">
      <c r="A584" s="60"/>
      <c r="B584" s="61"/>
      <c r="C584" s="59"/>
    </row>
    <row r="585" spans="1:3" ht="51" customHeight="1">
      <c r="A585" s="60"/>
      <c r="B585" s="61"/>
      <c r="C585" s="59"/>
    </row>
    <row r="586" spans="1:3" ht="12.75" customHeight="1">
      <c r="A586" s="60"/>
      <c r="B586" s="61"/>
      <c r="C586" s="59"/>
    </row>
    <row r="587" spans="1:3" ht="25.5" customHeight="1">
      <c r="A587" s="60"/>
      <c r="B587" s="61"/>
      <c r="C587" s="59"/>
    </row>
    <row r="588" spans="1:3" ht="12.75" customHeight="1">
      <c r="A588" s="60"/>
      <c r="B588" s="61"/>
      <c r="C588" s="59"/>
    </row>
    <row r="589" spans="1:3" ht="25.5" customHeight="1">
      <c r="A589" s="60"/>
      <c r="B589" s="61"/>
      <c r="C589" s="59"/>
    </row>
    <row r="590" spans="1:3" ht="12.75" customHeight="1">
      <c r="A590" s="60"/>
      <c r="B590" s="61"/>
      <c r="C590" s="59"/>
    </row>
    <row r="591" spans="1:3" ht="12.75" customHeight="1">
      <c r="A591" s="60"/>
      <c r="B591" s="61"/>
      <c r="C591" s="59"/>
    </row>
    <row r="592" spans="1:3" ht="12.75" customHeight="1">
      <c r="A592" s="60"/>
      <c r="B592" s="61"/>
      <c r="C592" s="59"/>
    </row>
    <row r="593" spans="1:3" ht="12.75" customHeight="1">
      <c r="A593" s="60"/>
      <c r="B593" s="61"/>
      <c r="C593" s="59"/>
    </row>
    <row r="594" spans="1:3" ht="12.75" customHeight="1">
      <c r="A594" s="60"/>
      <c r="B594" s="61"/>
      <c r="C594" s="59"/>
    </row>
    <row r="595" spans="1:3" ht="12.75" customHeight="1">
      <c r="A595" s="60"/>
      <c r="B595" s="61"/>
      <c r="C595" s="59"/>
    </row>
    <row r="596" spans="1:3" ht="25.5" customHeight="1">
      <c r="A596" s="60"/>
      <c r="B596" s="61"/>
      <c r="C596" s="59"/>
    </row>
    <row r="597" spans="1:3" ht="12.75" customHeight="1">
      <c r="A597" s="60"/>
      <c r="B597" s="61"/>
      <c r="C597" s="59"/>
    </row>
    <row r="598" spans="1:3" ht="12.75" customHeight="1">
      <c r="A598" s="60"/>
      <c r="B598" s="61"/>
      <c r="C598" s="59"/>
    </row>
    <row r="599" spans="1:3" ht="12.75" customHeight="1">
      <c r="A599" s="60"/>
      <c r="B599" s="61"/>
      <c r="C599" s="59"/>
    </row>
    <row r="600" spans="1:3" ht="12.75" customHeight="1">
      <c r="A600" s="60"/>
      <c r="B600" s="61"/>
      <c r="C600" s="59"/>
    </row>
    <row r="601" spans="1:3" ht="12.75" customHeight="1">
      <c r="A601" s="60"/>
      <c r="B601" s="61"/>
      <c r="C601" s="59"/>
    </row>
    <row r="602" spans="1:3" ht="12.75" customHeight="1">
      <c r="A602" s="60"/>
      <c r="B602" s="61"/>
      <c r="C602" s="59"/>
    </row>
    <row r="603" spans="1:3" ht="12.75" customHeight="1">
      <c r="A603" s="60"/>
      <c r="B603" s="61"/>
      <c r="C603" s="59"/>
    </row>
    <row r="604" spans="1:3" ht="51" customHeight="1">
      <c r="A604" s="60"/>
      <c r="B604" s="61"/>
      <c r="C604" s="59"/>
    </row>
    <row r="605" spans="1:3" ht="12.75" customHeight="1">
      <c r="A605" s="60"/>
      <c r="B605" s="61"/>
      <c r="C605" s="59"/>
    </row>
    <row r="606" spans="1:3" ht="12.75" customHeight="1">
      <c r="A606" s="60"/>
      <c r="B606" s="61"/>
      <c r="C606" s="59"/>
    </row>
    <row r="607" spans="1:3" ht="51" customHeight="1">
      <c r="A607" s="60"/>
      <c r="B607" s="61"/>
      <c r="C607" s="59"/>
    </row>
    <row r="608" spans="1:3" ht="12.75" customHeight="1">
      <c r="A608" s="60"/>
      <c r="B608" s="61"/>
      <c r="C608" s="59"/>
    </row>
    <row r="609" spans="1:3" ht="12.75" customHeight="1">
      <c r="A609" s="60"/>
      <c r="B609" s="61"/>
      <c r="C609" s="59"/>
    </row>
    <row r="610" spans="1:3" ht="25.5" customHeight="1">
      <c r="A610" s="60"/>
      <c r="B610" s="61"/>
      <c r="C610" s="59"/>
    </row>
    <row r="611" spans="1:3" ht="25.5" customHeight="1">
      <c r="A611" s="60"/>
      <c r="B611" s="61"/>
      <c r="C611" s="59"/>
    </row>
    <row r="612" spans="1:3" ht="12.75" customHeight="1">
      <c r="A612" s="60"/>
      <c r="B612" s="61"/>
      <c r="C612" s="59"/>
    </row>
    <row r="613" spans="1:3" ht="12.75" customHeight="1">
      <c r="A613" s="60"/>
      <c r="B613" s="61"/>
      <c r="C613" s="59"/>
    </row>
    <row r="614" spans="1:3" ht="12.75" customHeight="1">
      <c r="A614" s="60"/>
      <c r="B614" s="61"/>
      <c r="C614" s="59"/>
    </row>
    <row r="615" spans="1:3" ht="12.75" customHeight="1">
      <c r="A615" s="60"/>
      <c r="B615" s="61"/>
      <c r="C615" s="59"/>
    </row>
    <row r="616" spans="1:3" ht="12.75" customHeight="1">
      <c r="A616" s="60"/>
      <c r="B616" s="61"/>
      <c r="C616" s="59"/>
    </row>
    <row r="617" spans="1:3" ht="12.75" customHeight="1">
      <c r="A617" s="60"/>
      <c r="B617" s="61"/>
      <c r="C617" s="59"/>
    </row>
    <row r="618" spans="1:3" ht="25.5" customHeight="1">
      <c r="A618" s="60"/>
      <c r="B618" s="61"/>
      <c r="C618" s="59"/>
    </row>
    <row r="619" spans="1:3" ht="12.75" customHeight="1">
      <c r="A619" s="60"/>
      <c r="B619" s="61"/>
      <c r="C619" s="59"/>
    </row>
    <row r="620" spans="1:3" ht="12.75" customHeight="1">
      <c r="A620" s="60"/>
      <c r="B620" s="61"/>
      <c r="C620" s="59"/>
    </row>
    <row r="621" spans="1:3" ht="12.75" customHeight="1">
      <c r="A621" s="60"/>
      <c r="B621" s="61"/>
      <c r="C621" s="59"/>
    </row>
    <row r="622" spans="1:3" ht="12.75" customHeight="1">
      <c r="A622" s="60"/>
      <c r="B622" s="61"/>
      <c r="C622" s="59"/>
    </row>
    <row r="623" spans="1:3" ht="12.75" customHeight="1">
      <c r="A623" s="60"/>
      <c r="B623" s="61"/>
      <c r="C623" s="59"/>
    </row>
    <row r="624" spans="1:3" ht="12.75" customHeight="1">
      <c r="A624" s="60"/>
      <c r="B624" s="61"/>
      <c r="C624" s="59"/>
    </row>
    <row r="625" spans="1:3" ht="12.75" customHeight="1">
      <c r="A625" s="60"/>
      <c r="B625" s="61"/>
      <c r="C625" s="59"/>
    </row>
    <row r="626" spans="1:3" ht="25.5" customHeight="1">
      <c r="A626" s="60"/>
      <c r="B626" s="61"/>
      <c r="C626" s="59"/>
    </row>
    <row r="627" spans="1:3" ht="25.5" customHeight="1">
      <c r="A627" s="60"/>
      <c r="B627" s="61"/>
      <c r="C627" s="59"/>
    </row>
    <row r="628" spans="1:3" ht="12.75" customHeight="1">
      <c r="A628" s="60"/>
      <c r="B628" s="61"/>
      <c r="C628" s="59"/>
    </row>
    <row r="629" spans="1:3" ht="12.75" customHeight="1">
      <c r="A629" s="60"/>
      <c r="B629" s="61"/>
      <c r="C629" s="59"/>
    </row>
    <row r="630" spans="1:3" ht="25.5" customHeight="1">
      <c r="A630" s="60"/>
      <c r="B630" s="61"/>
      <c r="C630" s="59"/>
    </row>
    <row r="631" spans="1:3" ht="12.75" customHeight="1">
      <c r="A631" s="60"/>
      <c r="B631" s="61"/>
      <c r="C631" s="59"/>
    </row>
    <row r="632" spans="1:3" ht="25.5" customHeight="1">
      <c r="A632" s="60"/>
      <c r="B632" s="61"/>
      <c r="C632" s="59"/>
    </row>
    <row r="633" spans="1:3" ht="12.75" customHeight="1">
      <c r="A633" s="60"/>
      <c r="B633" s="61"/>
      <c r="C633" s="59"/>
    </row>
    <row r="634" spans="1:3" ht="12.75" customHeight="1">
      <c r="A634" s="60"/>
      <c r="B634" s="61"/>
      <c r="C634" s="59"/>
    </row>
    <row r="635" spans="1:3" ht="25.5" customHeight="1">
      <c r="A635" s="60"/>
      <c r="B635" s="61"/>
      <c r="C635" s="59"/>
    </row>
    <row r="636" spans="1:3" ht="25.5" customHeight="1">
      <c r="A636" s="60"/>
      <c r="B636" s="61"/>
      <c r="C636" s="59"/>
    </row>
    <row r="637" spans="1:3" ht="12.75" customHeight="1">
      <c r="A637" s="60"/>
      <c r="B637" s="61"/>
      <c r="C637" s="59"/>
    </row>
    <row r="638" spans="1:3" ht="12.75" customHeight="1">
      <c r="A638" s="60"/>
      <c r="B638" s="61"/>
      <c r="C638" s="59"/>
    </row>
    <row r="639" spans="1:3" ht="25.5" customHeight="1">
      <c r="A639" s="60"/>
      <c r="B639" s="61"/>
      <c r="C639" s="59"/>
    </row>
    <row r="640" spans="1:3" ht="25.5" customHeight="1">
      <c r="A640" s="60"/>
      <c r="B640" s="61"/>
      <c r="C640" s="59"/>
    </row>
    <row r="641" spans="1:3" ht="25.5" customHeight="1">
      <c r="A641" s="60"/>
      <c r="B641" s="61"/>
      <c r="C641" s="59"/>
    </row>
    <row r="642" spans="1:3" ht="12.75" customHeight="1">
      <c r="A642" s="60"/>
      <c r="B642" s="61"/>
      <c r="C642" s="59"/>
    </row>
    <row r="643" spans="1:3" ht="12.75" customHeight="1">
      <c r="A643" s="60"/>
      <c r="B643" s="61"/>
      <c r="C643" s="59"/>
    </row>
    <row r="644" spans="1:3" ht="12.75" customHeight="1">
      <c r="A644" s="60"/>
      <c r="B644" s="61"/>
      <c r="C644" s="59"/>
    </row>
    <row r="645" spans="1:3" ht="12.75" customHeight="1">
      <c r="A645" s="60"/>
      <c r="B645" s="61"/>
      <c r="C645" s="59"/>
    </row>
    <row r="646" spans="1:3" ht="12.75" customHeight="1">
      <c r="A646" s="60"/>
      <c r="B646" s="61"/>
      <c r="C646" s="59"/>
    </row>
    <row r="647" spans="1:3" ht="51" customHeight="1">
      <c r="A647" s="60"/>
      <c r="B647" s="61"/>
      <c r="C647" s="59"/>
    </row>
    <row r="648" spans="1:3" ht="38.25" customHeight="1">
      <c r="A648" s="60"/>
      <c r="B648" s="61"/>
      <c r="C648" s="59"/>
    </row>
    <row r="649" spans="1:3" ht="63.75" customHeight="1">
      <c r="A649" s="60"/>
      <c r="B649" s="61"/>
      <c r="C649" s="59"/>
    </row>
    <row r="650" spans="1:3" ht="38.25" customHeight="1">
      <c r="A650" s="60"/>
      <c r="B650" s="61"/>
      <c r="C650" s="59"/>
    </row>
    <row r="651" spans="1:3" ht="25.5" customHeight="1">
      <c r="A651" s="60"/>
      <c r="B651" s="61"/>
      <c r="C651" s="59"/>
    </row>
    <row r="652" spans="1:3" ht="38.25" customHeight="1">
      <c r="A652" s="60"/>
      <c r="B652" s="61"/>
      <c r="C652" s="59"/>
    </row>
    <row r="653" spans="1:3" ht="25.5" customHeight="1">
      <c r="A653" s="60"/>
      <c r="B653" s="61"/>
      <c r="C653" s="59"/>
    </row>
    <row r="654" spans="1:3" ht="12.75" customHeight="1">
      <c r="A654" s="60"/>
      <c r="B654" s="61"/>
      <c r="C654" s="59"/>
    </row>
    <row r="655" spans="1:3" ht="12.75" customHeight="1">
      <c r="A655" s="60"/>
      <c r="B655" s="61"/>
      <c r="C655" s="59"/>
    </row>
    <row r="656" spans="1:3" ht="12.75" customHeight="1">
      <c r="A656" s="60"/>
      <c r="B656" s="61"/>
      <c r="C656" s="59"/>
    </row>
    <row r="657" spans="1:3" ht="12.75" customHeight="1">
      <c r="A657" s="60"/>
      <c r="B657" s="61"/>
      <c r="C657" s="59"/>
    </row>
    <row r="658" spans="1:3" ht="12.75" customHeight="1">
      <c r="A658" s="60"/>
      <c r="B658" s="61"/>
      <c r="C658" s="59"/>
    </row>
    <row r="659" spans="1:3" ht="12.75" customHeight="1">
      <c r="A659" s="60"/>
      <c r="B659" s="61"/>
      <c r="C659" s="59"/>
    </row>
    <row r="660" spans="1:3" ht="12.75" customHeight="1">
      <c r="A660" s="60"/>
      <c r="B660" s="61"/>
      <c r="C660" s="59"/>
    </row>
    <row r="661" spans="1:3" ht="63.75" customHeight="1">
      <c r="A661" s="60"/>
      <c r="B661" s="61"/>
      <c r="C661" s="59"/>
    </row>
    <row r="662" spans="1:3" ht="12.75" customHeight="1">
      <c r="A662" s="60"/>
      <c r="B662" s="61"/>
      <c r="C662" s="59"/>
    </row>
    <row r="663" spans="1:3" ht="25.5" customHeight="1">
      <c r="A663" s="60"/>
      <c r="B663" s="61"/>
      <c r="C663" s="59"/>
    </row>
    <row r="664" spans="1:3" ht="12.75" customHeight="1">
      <c r="A664" s="60"/>
      <c r="B664" s="61"/>
      <c r="C664" s="59"/>
    </row>
    <row r="665" spans="1:3" ht="51" customHeight="1">
      <c r="A665" s="60"/>
      <c r="B665" s="61"/>
      <c r="C665" s="59"/>
    </row>
    <row r="666" spans="1:3" ht="12.75" customHeight="1">
      <c r="A666" s="60"/>
      <c r="B666" s="61"/>
      <c r="C666" s="59"/>
    </row>
    <row r="667" spans="1:3" ht="38.25" customHeight="1">
      <c r="A667" s="60"/>
      <c r="B667" s="61"/>
      <c r="C667" s="59"/>
    </row>
    <row r="668" spans="1:3" ht="12.75" customHeight="1">
      <c r="A668" s="60"/>
      <c r="B668" s="61"/>
      <c r="C668" s="59"/>
    </row>
    <row r="669" spans="1:3" ht="51" customHeight="1">
      <c r="A669" s="60"/>
      <c r="B669" s="61"/>
      <c r="C669" s="59"/>
    </row>
    <row r="670" spans="1:3" ht="12.75" customHeight="1">
      <c r="A670" s="60"/>
      <c r="B670" s="61"/>
      <c r="C670" s="59"/>
    </row>
    <row r="671" spans="1:3" ht="38.25" customHeight="1">
      <c r="A671" s="60"/>
      <c r="B671" s="61"/>
      <c r="C671" s="59"/>
    </row>
    <row r="672" spans="1:3" ht="12.75" customHeight="1">
      <c r="A672" s="60"/>
      <c r="B672" s="61"/>
      <c r="C672" s="59"/>
    </row>
    <row r="673" spans="1:3" ht="38.25" customHeight="1">
      <c r="A673" s="60"/>
      <c r="B673" s="61"/>
      <c r="C673" s="59"/>
    </row>
    <row r="674" spans="1:3" ht="12.75" customHeight="1">
      <c r="A674" s="60"/>
      <c r="B674" s="61"/>
      <c r="C674" s="59"/>
    </row>
    <row r="675" spans="1:3" ht="12.75" customHeight="1">
      <c r="A675" s="60"/>
      <c r="B675" s="61"/>
      <c r="C675" s="59"/>
    </row>
    <row r="676" spans="1:3" ht="12.75" customHeight="1">
      <c r="A676" s="60"/>
      <c r="B676" s="61"/>
      <c r="C676" s="59"/>
    </row>
    <row r="677" spans="1:3" ht="25.5" customHeight="1">
      <c r="A677" s="60"/>
      <c r="B677" s="61"/>
      <c r="C677" s="59"/>
    </row>
    <row r="678" spans="1:3" ht="38.25" customHeight="1">
      <c r="A678" s="60"/>
      <c r="B678" s="61"/>
      <c r="C678" s="59"/>
    </row>
    <row r="679" spans="1:3" ht="12.75" customHeight="1">
      <c r="A679" s="60"/>
      <c r="B679" s="61"/>
      <c r="C679" s="59"/>
    </row>
    <row r="680" spans="1:3" ht="25.5" customHeight="1">
      <c r="A680" s="60"/>
      <c r="B680" s="61"/>
      <c r="C680" s="59"/>
    </row>
    <row r="681" spans="1:3" ht="38.25" customHeight="1">
      <c r="A681" s="60"/>
      <c r="B681" s="61"/>
      <c r="C681" s="59"/>
    </row>
    <row r="682" spans="1:3" ht="12.75" customHeight="1">
      <c r="A682" s="60"/>
      <c r="B682" s="61"/>
      <c r="C682" s="59"/>
    </row>
    <row r="683" spans="1:3" ht="38.25" customHeight="1">
      <c r="A683" s="60"/>
      <c r="B683" s="61"/>
      <c r="C683" s="59"/>
    </row>
    <row r="684" spans="1:3" ht="25.5" customHeight="1">
      <c r="A684" s="60"/>
      <c r="B684" s="61"/>
      <c r="C684" s="59"/>
    </row>
    <row r="685" spans="1:3" ht="25.5" customHeight="1">
      <c r="A685" s="60"/>
      <c r="B685" s="61"/>
      <c r="C685" s="59"/>
    </row>
    <row r="686" spans="1:3" ht="38.25" customHeight="1">
      <c r="A686" s="60"/>
      <c r="B686" s="61"/>
      <c r="C686" s="59"/>
    </row>
    <row r="687" spans="1:3" ht="25.5" customHeight="1">
      <c r="A687" s="60"/>
      <c r="B687" s="61"/>
      <c r="C687" s="59"/>
    </row>
    <row r="688" spans="1:3" ht="38.25" customHeight="1">
      <c r="A688" s="60"/>
      <c r="B688" s="61"/>
      <c r="C688" s="59"/>
    </row>
    <row r="689" spans="1:3" ht="12.75" customHeight="1">
      <c r="A689" s="60"/>
      <c r="B689" s="61"/>
      <c r="C689" s="59"/>
    </row>
    <row r="690" spans="1:3" ht="12.75" customHeight="1">
      <c r="A690" s="60"/>
      <c r="B690" s="61"/>
      <c r="C690" s="59"/>
    </row>
    <row r="691" spans="1:3" ht="12.75" customHeight="1">
      <c r="A691" s="60"/>
      <c r="B691" s="61"/>
      <c r="C691" s="59"/>
    </row>
    <row r="692" spans="1:3" ht="12.75" customHeight="1">
      <c r="A692" s="60"/>
      <c r="B692" s="61"/>
      <c r="C692" s="59"/>
    </row>
    <row r="693" spans="1:3" ht="51" customHeight="1">
      <c r="A693" s="60"/>
      <c r="B693" s="61"/>
      <c r="C693" s="59"/>
    </row>
    <row r="694" spans="1:3" ht="12.75" customHeight="1">
      <c r="A694" s="60"/>
      <c r="B694" s="61"/>
      <c r="C694" s="59"/>
    </row>
    <row r="695" spans="1:3" ht="51" customHeight="1">
      <c r="A695" s="60"/>
      <c r="B695" s="61"/>
      <c r="C695" s="59"/>
    </row>
    <row r="696" spans="1:3" ht="12.75" customHeight="1">
      <c r="A696" s="60"/>
      <c r="B696" s="61"/>
      <c r="C696" s="59"/>
    </row>
    <row r="697" spans="1:3" ht="12.75" customHeight="1">
      <c r="A697" s="60"/>
      <c r="B697" s="61"/>
      <c r="C697" s="59"/>
    </row>
    <row r="698" spans="1:3" ht="25.5" customHeight="1">
      <c r="A698" s="60"/>
      <c r="B698" s="61"/>
      <c r="C698" s="59"/>
    </row>
    <row r="699" spans="1:3" ht="12.75" customHeight="1">
      <c r="A699" s="60"/>
      <c r="B699" s="61"/>
      <c r="C699" s="59"/>
    </row>
    <row r="700" spans="1:3" ht="12.75" customHeight="1">
      <c r="A700" s="60"/>
      <c r="B700" s="61"/>
      <c r="C700" s="59"/>
    </row>
    <row r="701" spans="1:3" ht="12.75" customHeight="1">
      <c r="A701" s="60"/>
      <c r="B701" s="61"/>
      <c r="C701" s="59"/>
    </row>
    <row r="705" spans="2:2">
      <c r="B705" s="61"/>
    </row>
    <row r="706" spans="2:2">
      <c r="B706" s="61"/>
    </row>
    <row r="707" spans="2:2">
      <c r="B707" s="61"/>
    </row>
    <row r="708" spans="2:2">
      <c r="B708" s="61"/>
    </row>
    <row r="709" spans="2:2">
      <c r="B709" s="61"/>
    </row>
    <row r="710" spans="2:2">
      <c r="B710" s="61"/>
    </row>
    <row r="711" spans="2:2">
      <c r="B711" s="61"/>
    </row>
    <row r="712" spans="2:2">
      <c r="B712" s="61"/>
    </row>
    <row r="713" spans="2:2">
      <c r="B713" s="61"/>
    </row>
  </sheetData>
  <mergeCells count="6">
    <mergeCell ref="A8:C8"/>
    <mergeCell ref="A2:C2"/>
    <mergeCell ref="A3:C3"/>
    <mergeCell ref="A4:C4"/>
    <mergeCell ref="A5:C5"/>
    <mergeCell ref="A7:C7"/>
  </mergeCells>
  <pageMargins left="0.43307086614173229" right="0.27559055118110237" top="0.55118110236220474" bottom="0.15748031496062992" header="0.31496062992125984" footer="0.23622047244094491"/>
  <pageSetup paperSize="9" scale="91" orientation="portrait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workbookViewId="0">
      <selection activeCell="G13" sqref="G13"/>
    </sheetView>
  </sheetViews>
  <sheetFormatPr defaultColWidth="9.140625" defaultRowHeight="12.75"/>
  <cols>
    <col min="1" max="1" width="5.28515625" style="98" customWidth="1"/>
    <col min="2" max="2" width="13.7109375" style="101" customWidth="1"/>
    <col min="3" max="3" width="4.7109375" style="101" customWidth="1"/>
    <col min="4" max="4" width="4.5703125" style="101" customWidth="1"/>
    <col min="5" max="5" width="9.85546875" style="101" customWidth="1"/>
    <col min="6" max="6" width="4.85546875" style="101" customWidth="1"/>
    <col min="7" max="7" width="47.85546875" style="98" customWidth="1"/>
    <col min="8" max="8" width="13.85546875" style="98" customWidth="1"/>
    <col min="9" max="9" width="9.140625" style="98"/>
    <col min="10" max="10" width="25.140625" style="98" customWidth="1"/>
    <col min="11" max="16384" width="9.140625" style="98"/>
  </cols>
  <sheetData>
    <row r="1" spans="1:17">
      <c r="B1" s="98"/>
      <c r="C1" s="98"/>
      <c r="D1" s="98"/>
      <c r="E1" s="98"/>
      <c r="F1" s="98"/>
      <c r="H1" s="99" t="s">
        <v>247</v>
      </c>
      <c r="I1" s="100"/>
      <c r="J1" s="100"/>
      <c r="K1" s="100"/>
      <c r="L1" s="100"/>
      <c r="M1" s="100"/>
    </row>
    <row r="2" spans="1:17" ht="15.75" customHeight="1">
      <c r="B2" s="98"/>
      <c r="C2" s="98"/>
      <c r="D2" s="98"/>
      <c r="E2" s="98"/>
      <c r="F2" s="98"/>
      <c r="H2" s="99" t="s">
        <v>320</v>
      </c>
      <c r="I2" s="100"/>
      <c r="J2" s="100"/>
      <c r="K2" s="100"/>
      <c r="L2" s="100"/>
      <c r="M2" s="100"/>
    </row>
    <row r="3" spans="1:17" ht="15.75" customHeight="1">
      <c r="B3" s="98"/>
      <c r="C3" s="98"/>
      <c r="D3" s="98"/>
      <c r="E3" s="98"/>
      <c r="F3" s="98"/>
      <c r="H3" s="99" t="s">
        <v>145</v>
      </c>
      <c r="I3" s="100"/>
      <c r="J3" s="100"/>
      <c r="K3" s="100"/>
      <c r="L3" s="100"/>
      <c r="M3" s="100"/>
    </row>
    <row r="4" spans="1:17">
      <c r="B4" s="98"/>
      <c r="C4" s="98"/>
      <c r="D4" s="98"/>
      <c r="E4" s="98"/>
      <c r="F4" s="98"/>
      <c r="H4" s="99" t="s">
        <v>124</v>
      </c>
      <c r="I4" s="101"/>
      <c r="J4" s="101"/>
      <c r="K4" s="101"/>
    </row>
    <row r="5" spans="1:17">
      <c r="B5" s="98"/>
      <c r="C5" s="98"/>
      <c r="D5" s="98"/>
      <c r="E5" s="98"/>
      <c r="F5" s="98"/>
      <c r="H5" s="99"/>
      <c r="I5" s="101"/>
      <c r="J5" s="101"/>
      <c r="K5" s="101"/>
    </row>
    <row r="6" spans="1:17">
      <c r="B6" s="98"/>
      <c r="C6" s="98"/>
      <c r="D6" s="98"/>
      <c r="E6" s="98"/>
      <c r="F6" s="98"/>
      <c r="H6" s="99"/>
      <c r="I6" s="101"/>
      <c r="J6" s="101"/>
      <c r="K6" s="101"/>
    </row>
    <row r="7" spans="1:17" ht="24.75" customHeight="1">
      <c r="A7" s="210" t="s">
        <v>248</v>
      </c>
      <c r="B7" s="210"/>
      <c r="C7" s="210"/>
      <c r="D7" s="210"/>
      <c r="E7" s="210"/>
      <c r="F7" s="210"/>
      <c r="G7" s="210"/>
      <c r="H7" s="210"/>
    </row>
    <row r="8" spans="1:17" ht="18.75" customHeight="1">
      <c r="A8" s="210" t="s">
        <v>274</v>
      </c>
      <c r="B8" s="210"/>
      <c r="C8" s="210"/>
      <c r="D8" s="210"/>
      <c r="E8" s="210"/>
      <c r="F8" s="210"/>
      <c r="G8" s="210"/>
      <c r="H8" s="210"/>
      <c r="I8" s="103"/>
      <c r="J8" s="103"/>
      <c r="K8" s="103"/>
      <c r="L8" s="103"/>
      <c r="M8" s="103"/>
      <c r="N8" s="103"/>
      <c r="O8" s="103"/>
      <c r="P8" s="103"/>
      <c r="Q8" s="103"/>
    </row>
    <row r="9" spans="1:17" ht="15" customHeight="1">
      <c r="A9" s="102"/>
      <c r="B9" s="102"/>
      <c r="C9" s="102"/>
      <c r="D9" s="102"/>
      <c r="E9" s="102"/>
      <c r="F9" s="102"/>
      <c r="G9" s="102"/>
      <c r="H9" s="102"/>
      <c r="I9" s="103"/>
      <c r="J9" s="103"/>
      <c r="K9" s="103"/>
      <c r="L9" s="103"/>
      <c r="M9" s="103"/>
      <c r="N9" s="103"/>
      <c r="O9" s="103"/>
      <c r="P9" s="103"/>
      <c r="Q9" s="103"/>
    </row>
    <row r="10" spans="1:17" ht="18.75" customHeight="1">
      <c r="A10" s="102"/>
      <c r="B10" s="102"/>
      <c r="C10" s="102"/>
      <c r="D10" s="102"/>
      <c r="E10" s="102"/>
      <c r="F10" s="102"/>
      <c r="G10" s="102"/>
      <c r="H10" s="99" t="s">
        <v>4</v>
      </c>
      <c r="I10" s="103"/>
      <c r="J10" s="103"/>
      <c r="K10" s="103"/>
      <c r="L10" s="103"/>
      <c r="M10" s="103"/>
      <c r="N10" s="103"/>
      <c r="O10" s="103"/>
      <c r="P10" s="103"/>
      <c r="Q10" s="103"/>
    </row>
    <row r="11" spans="1:17" ht="32.25" customHeight="1">
      <c r="A11" s="104" t="s">
        <v>67</v>
      </c>
      <c r="B11" s="104" t="s">
        <v>249</v>
      </c>
      <c r="C11" s="104" t="s">
        <v>250</v>
      </c>
      <c r="D11" s="104" t="s">
        <v>251</v>
      </c>
      <c r="E11" s="104" t="s">
        <v>252</v>
      </c>
      <c r="F11" s="104" t="s">
        <v>253</v>
      </c>
      <c r="G11" s="104" t="s">
        <v>254</v>
      </c>
      <c r="H11" s="105" t="s">
        <v>271</v>
      </c>
    </row>
    <row r="12" spans="1:17">
      <c r="A12" s="106" t="s">
        <v>255</v>
      </c>
      <c r="B12" s="107" t="s">
        <v>256</v>
      </c>
      <c r="C12" s="106" t="s">
        <v>257</v>
      </c>
      <c r="D12" s="107" t="s">
        <v>258</v>
      </c>
      <c r="E12" s="106" t="s">
        <v>259</v>
      </c>
      <c r="F12" s="107" t="s">
        <v>260</v>
      </c>
      <c r="G12" s="106" t="s">
        <v>261</v>
      </c>
      <c r="H12" s="107" t="s">
        <v>262</v>
      </c>
      <c r="J12" s="108"/>
    </row>
    <row r="13" spans="1:17" ht="36" customHeight="1">
      <c r="A13" s="109"/>
      <c r="B13" s="110" t="s">
        <v>263</v>
      </c>
      <c r="C13" s="111"/>
      <c r="D13" s="111"/>
      <c r="E13" s="111"/>
      <c r="F13" s="111"/>
      <c r="G13" s="112"/>
      <c r="H13" s="113"/>
      <c r="J13" s="108"/>
    </row>
    <row r="14" spans="1:17" ht="24.75" hidden="1" customHeight="1">
      <c r="A14" s="106"/>
      <c r="B14" s="114"/>
      <c r="C14" s="111"/>
      <c r="D14" s="111"/>
      <c r="E14" s="111"/>
      <c r="F14" s="111"/>
      <c r="G14" s="115" t="s">
        <v>264</v>
      </c>
      <c r="H14" s="113">
        <v>591644.69999999995</v>
      </c>
      <c r="J14" s="108"/>
    </row>
    <row r="15" spans="1:17" ht="21.75" hidden="1" customHeight="1">
      <c r="A15" s="106"/>
      <c r="B15" s="114"/>
      <c r="C15" s="111"/>
      <c r="D15" s="111"/>
      <c r="E15" s="111"/>
      <c r="F15" s="111"/>
      <c r="G15" s="115" t="s">
        <v>265</v>
      </c>
      <c r="H15" s="113">
        <v>387393.2</v>
      </c>
    </row>
    <row r="16" spans="1:17" ht="36" customHeight="1">
      <c r="A16" s="109"/>
      <c r="B16" s="111"/>
      <c r="C16" s="107" t="s">
        <v>74</v>
      </c>
      <c r="D16" s="107" t="s">
        <v>47</v>
      </c>
      <c r="E16" s="107" t="s">
        <v>314</v>
      </c>
      <c r="F16" s="107" t="s">
        <v>273</v>
      </c>
      <c r="G16" s="116" t="s">
        <v>266</v>
      </c>
      <c r="H16" s="117">
        <v>184</v>
      </c>
    </row>
    <row r="17" spans="1:8" ht="31.5" customHeight="1">
      <c r="A17" s="109"/>
      <c r="B17" s="118"/>
      <c r="C17" s="107" t="s">
        <v>74</v>
      </c>
      <c r="D17" s="107" t="s">
        <v>47</v>
      </c>
      <c r="E17" s="107" t="s">
        <v>311</v>
      </c>
      <c r="F17" s="107" t="s">
        <v>273</v>
      </c>
      <c r="G17" s="119" t="s">
        <v>267</v>
      </c>
      <c r="H17" s="120">
        <v>217</v>
      </c>
    </row>
    <row r="18" spans="1:8" ht="39" customHeight="1">
      <c r="A18" s="109"/>
      <c r="B18" s="121"/>
      <c r="C18" s="107" t="s">
        <v>74</v>
      </c>
      <c r="D18" s="107" t="s">
        <v>47</v>
      </c>
      <c r="E18" s="107" t="s">
        <v>312</v>
      </c>
      <c r="F18" s="107" t="s">
        <v>273</v>
      </c>
      <c r="G18" s="116" t="s">
        <v>123</v>
      </c>
      <c r="H18" s="117">
        <v>4672.2</v>
      </c>
    </row>
    <row r="19" spans="1:8" ht="39" customHeight="1">
      <c r="A19" s="109"/>
      <c r="B19" s="121"/>
      <c r="C19" s="107" t="s">
        <v>74</v>
      </c>
      <c r="D19" s="107" t="s">
        <v>47</v>
      </c>
      <c r="E19" s="107" t="s">
        <v>313</v>
      </c>
      <c r="F19" s="107" t="s">
        <v>273</v>
      </c>
      <c r="G19" s="119" t="s">
        <v>215</v>
      </c>
      <c r="H19" s="117">
        <v>6744</v>
      </c>
    </row>
    <row r="20" spans="1:8">
      <c r="A20" s="109"/>
      <c r="B20" s="111"/>
      <c r="C20" s="107" t="s">
        <v>74</v>
      </c>
      <c r="D20" s="107" t="s">
        <v>47</v>
      </c>
      <c r="E20" s="107" t="s">
        <v>309</v>
      </c>
      <c r="F20" s="107" t="s">
        <v>273</v>
      </c>
      <c r="G20" s="116" t="s">
        <v>216</v>
      </c>
      <c r="H20" s="117">
        <v>9868</v>
      </c>
    </row>
    <row r="21" spans="1:8" ht="30" customHeight="1">
      <c r="A21" s="109"/>
      <c r="B21" s="118"/>
      <c r="C21" s="107" t="s">
        <v>74</v>
      </c>
      <c r="D21" s="107" t="s">
        <v>47</v>
      </c>
      <c r="E21" s="107" t="s">
        <v>310</v>
      </c>
      <c r="F21" s="107" t="s">
        <v>273</v>
      </c>
      <c r="G21" s="119" t="s">
        <v>268</v>
      </c>
      <c r="H21" s="120">
        <v>3093</v>
      </c>
    </row>
    <row r="22" spans="1:8" ht="69" customHeight="1">
      <c r="A22" s="109"/>
      <c r="B22" s="118"/>
      <c r="C22" s="107" t="s">
        <v>74</v>
      </c>
      <c r="D22" s="107" t="s">
        <v>47</v>
      </c>
      <c r="E22" s="107" t="s">
        <v>308</v>
      </c>
      <c r="F22" s="107" t="s">
        <v>273</v>
      </c>
      <c r="G22" s="97" t="s">
        <v>272</v>
      </c>
      <c r="H22" s="120">
        <v>26156</v>
      </c>
    </row>
    <row r="23" spans="1:8" ht="56.25" customHeight="1">
      <c r="A23" s="109"/>
      <c r="B23" s="121" t="s">
        <v>269</v>
      </c>
      <c r="C23" s="107" t="s">
        <v>74</v>
      </c>
      <c r="D23" s="107" t="s">
        <v>73</v>
      </c>
      <c r="E23" s="107" t="s">
        <v>315</v>
      </c>
      <c r="F23" s="107" t="s">
        <v>273</v>
      </c>
      <c r="G23" s="116" t="s">
        <v>270</v>
      </c>
      <c r="H23" s="117">
        <v>3936</v>
      </c>
    </row>
    <row r="24" spans="1:8">
      <c r="A24" s="109"/>
      <c r="B24" s="122" t="s">
        <v>26</v>
      </c>
      <c r="C24" s="123"/>
      <c r="D24" s="123"/>
      <c r="E24" s="123"/>
      <c r="F24" s="124"/>
      <c r="G24" s="125"/>
      <c r="H24" s="126">
        <f>H23+H21+H20+H19+H18+H17+H16+H22</f>
        <v>54870.2</v>
      </c>
    </row>
  </sheetData>
  <mergeCells count="2">
    <mergeCell ref="A7:H7"/>
    <mergeCell ref="A8:H8"/>
  </mergeCells>
  <pageMargins left="0.70866141732283472" right="0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30"/>
  <sheetViews>
    <sheetView workbookViewId="0">
      <selection activeCell="D15" sqref="D15"/>
    </sheetView>
  </sheetViews>
  <sheetFormatPr defaultRowHeight="12.75"/>
  <cols>
    <col min="1" max="1" width="38.7109375" style="273" customWidth="1"/>
    <col min="2" max="2" width="5.85546875" style="282" customWidth="1"/>
    <col min="3" max="3" width="5.28515625" style="282" customWidth="1"/>
    <col min="4" max="4" width="11.42578125" style="282" customWidth="1"/>
    <col min="5" max="5" width="5.42578125" style="282" customWidth="1"/>
    <col min="6" max="6" width="10.28515625" style="282" customWidth="1"/>
    <col min="7" max="7" width="10.7109375" style="170" customWidth="1"/>
    <col min="8" max="16384" width="9.140625" style="170"/>
  </cols>
  <sheetData>
    <row r="1" spans="1:10" ht="12.75" customHeight="1">
      <c r="B1" s="274"/>
      <c r="C1" s="274"/>
      <c r="D1" s="274"/>
      <c r="E1" s="216" t="s">
        <v>461</v>
      </c>
      <c r="F1" s="216"/>
      <c r="G1" s="216"/>
      <c r="H1" s="216"/>
    </row>
    <row r="2" spans="1:10" ht="12.75" customHeight="1">
      <c r="B2" s="275"/>
      <c r="C2" s="275"/>
      <c r="D2" s="216" t="s">
        <v>460</v>
      </c>
      <c r="E2" s="216"/>
      <c r="F2" s="216"/>
      <c r="G2" s="216"/>
      <c r="H2" s="216"/>
      <c r="I2" s="276"/>
      <c r="J2" s="276"/>
    </row>
    <row r="3" spans="1:10" ht="12.75" customHeight="1">
      <c r="B3" s="275"/>
      <c r="C3" s="244" t="s">
        <v>456</v>
      </c>
      <c r="D3" s="244"/>
      <c r="E3" s="244"/>
      <c r="F3" s="244"/>
      <c r="G3" s="244"/>
      <c r="H3" s="244"/>
    </row>
    <row r="4" spans="1:10" ht="12.75" customHeight="1">
      <c r="A4" s="277"/>
      <c r="B4" s="216" t="s">
        <v>532</v>
      </c>
      <c r="C4" s="216"/>
      <c r="D4" s="216"/>
      <c r="E4" s="216"/>
      <c r="F4" s="216"/>
      <c r="G4" s="216"/>
      <c r="H4" s="216"/>
      <c r="I4" s="276"/>
    </row>
    <row r="5" spans="1:10" ht="12.75" customHeight="1">
      <c r="A5" s="216" t="s">
        <v>614</v>
      </c>
      <c r="B5" s="216"/>
      <c r="C5" s="216"/>
      <c r="D5" s="216"/>
      <c r="E5" s="216"/>
      <c r="F5" s="216"/>
      <c r="G5" s="216"/>
      <c r="H5" s="216"/>
    </row>
    <row r="6" spans="1:10">
      <c r="A6" s="278"/>
      <c r="B6" s="279" t="s">
        <v>612</v>
      </c>
      <c r="C6" s="279"/>
      <c r="D6" s="279"/>
      <c r="E6" s="279"/>
      <c r="F6" s="279"/>
      <c r="G6" s="279"/>
      <c r="H6" s="279"/>
    </row>
    <row r="7" spans="1:10">
      <c r="A7" s="280" t="s">
        <v>457</v>
      </c>
      <c r="B7" s="280"/>
      <c r="C7" s="280"/>
      <c r="D7" s="280"/>
      <c r="E7" s="280"/>
      <c r="F7" s="280"/>
    </row>
    <row r="8" spans="1:10" ht="15.75" customHeight="1">
      <c r="A8" s="281" t="s">
        <v>458</v>
      </c>
      <c r="B8" s="281"/>
      <c r="C8" s="281"/>
      <c r="D8" s="281"/>
      <c r="E8" s="281"/>
      <c r="F8" s="281"/>
    </row>
    <row r="9" spans="1:10">
      <c r="H9" s="173" t="s">
        <v>35</v>
      </c>
    </row>
    <row r="10" spans="1:10" ht="12.75" customHeight="1">
      <c r="A10" s="283" t="s">
        <v>71</v>
      </c>
      <c r="B10" s="284" t="s">
        <v>37</v>
      </c>
      <c r="C10" s="284" t="s">
        <v>38</v>
      </c>
      <c r="D10" s="284" t="s">
        <v>39</v>
      </c>
      <c r="E10" s="284" t="s">
        <v>40</v>
      </c>
      <c r="F10" s="285" t="s">
        <v>482</v>
      </c>
      <c r="G10" s="286" t="s">
        <v>483</v>
      </c>
      <c r="H10" s="286" t="s">
        <v>398</v>
      </c>
    </row>
    <row r="11" spans="1:10" ht="27" customHeight="1">
      <c r="A11" s="283"/>
      <c r="B11" s="284"/>
      <c r="C11" s="284"/>
      <c r="D11" s="284"/>
      <c r="E11" s="284"/>
      <c r="F11" s="285"/>
      <c r="G11" s="287"/>
      <c r="H11" s="287"/>
    </row>
    <row r="12" spans="1:10" ht="15">
      <c r="A12" s="219" t="s">
        <v>41</v>
      </c>
      <c r="B12" s="220"/>
      <c r="C12" s="220"/>
      <c r="D12" s="220"/>
      <c r="E12" s="220"/>
      <c r="F12" s="221">
        <f>F13+F231</f>
        <v>447883.60000000003</v>
      </c>
      <c r="G12" s="221">
        <f>G13+G231</f>
        <v>446140.5799999999</v>
      </c>
      <c r="H12" s="221">
        <f>G12/F12%</f>
        <v>99.610831921508151</v>
      </c>
    </row>
    <row r="13" spans="1:10">
      <c r="A13" s="222" t="s">
        <v>301</v>
      </c>
      <c r="B13" s="222"/>
      <c r="C13" s="222"/>
      <c r="D13" s="222"/>
      <c r="E13" s="222"/>
      <c r="F13" s="223">
        <f>F14+F29+F83+F112+F162++F185+F226+F181</f>
        <v>447883.60000000003</v>
      </c>
      <c r="G13" s="223">
        <f>G14+G29+G83+G112+G162++G185+G226+G181</f>
        <v>446140.5799999999</v>
      </c>
      <c r="H13" s="223">
        <f>G13/F13%</f>
        <v>99.610831921508151</v>
      </c>
    </row>
    <row r="14" spans="1:10" ht="21">
      <c r="A14" s="224" t="s">
        <v>559</v>
      </c>
      <c r="B14" s="225" t="s">
        <v>47</v>
      </c>
      <c r="C14" s="226"/>
      <c r="D14" s="222"/>
      <c r="E14" s="222"/>
      <c r="F14" s="227">
        <f t="shared" ref="F14:G15" si="0">F15</f>
        <v>131.6</v>
      </c>
      <c r="G14" s="227">
        <f t="shared" si="0"/>
        <v>121.64</v>
      </c>
      <c r="H14" s="175">
        <f t="shared" ref="H14:H15" si="1">G14/F14%</f>
        <v>92.43161094224925</v>
      </c>
    </row>
    <row r="15" spans="1:10">
      <c r="A15" s="228" t="s">
        <v>418</v>
      </c>
      <c r="B15" s="225" t="s">
        <v>47</v>
      </c>
      <c r="C15" s="225">
        <v>10</v>
      </c>
      <c r="D15" s="222"/>
      <c r="E15" s="222"/>
      <c r="F15" s="229">
        <f t="shared" si="0"/>
        <v>131.6</v>
      </c>
      <c r="G15" s="229">
        <f t="shared" si="0"/>
        <v>121.64</v>
      </c>
      <c r="H15" s="175">
        <f t="shared" si="1"/>
        <v>92.43161094224925</v>
      </c>
    </row>
    <row r="16" spans="1:10" ht="31.5">
      <c r="A16" s="224" t="s">
        <v>409</v>
      </c>
      <c r="B16" s="225" t="s">
        <v>47</v>
      </c>
      <c r="C16" s="225">
        <v>10</v>
      </c>
      <c r="D16" s="225" t="s">
        <v>399</v>
      </c>
      <c r="E16" s="225"/>
      <c r="F16" s="175">
        <f t="shared" ref="F16" si="2">F17+F21+F25</f>
        <v>131.6</v>
      </c>
      <c r="G16" s="175">
        <f>G17+G21+G25</f>
        <v>121.64</v>
      </c>
      <c r="H16" s="175">
        <f>G16/F16%</f>
        <v>92.43161094224925</v>
      </c>
    </row>
    <row r="17" spans="1:8" ht="31.5">
      <c r="A17" s="224" t="s">
        <v>234</v>
      </c>
      <c r="B17" s="225" t="s">
        <v>47</v>
      </c>
      <c r="C17" s="225">
        <v>10</v>
      </c>
      <c r="D17" s="225" t="s">
        <v>345</v>
      </c>
      <c r="E17" s="225"/>
      <c r="F17" s="175">
        <f>F18</f>
        <v>50.7</v>
      </c>
      <c r="G17" s="174">
        <f t="shared" ref="G17:G19" si="3">G18</f>
        <v>50.71</v>
      </c>
      <c r="H17" s="175">
        <f>G17/F17%</f>
        <v>100.01972386587771</v>
      </c>
    </row>
    <row r="18" spans="1:8" ht="22.5">
      <c r="A18" s="167" t="s">
        <v>439</v>
      </c>
      <c r="B18" s="168" t="s">
        <v>47</v>
      </c>
      <c r="C18" s="168">
        <v>10</v>
      </c>
      <c r="D18" s="168" t="s">
        <v>345</v>
      </c>
      <c r="E18" s="168">
        <v>200</v>
      </c>
      <c r="F18" s="169">
        <f>F19</f>
        <v>50.7</v>
      </c>
      <c r="G18" s="176">
        <f t="shared" si="3"/>
        <v>50.71</v>
      </c>
      <c r="H18" s="169">
        <f>G18/F18%</f>
        <v>100.01972386587771</v>
      </c>
    </row>
    <row r="19" spans="1:8" ht="22.5">
      <c r="A19" s="167" t="s">
        <v>440</v>
      </c>
      <c r="B19" s="168" t="s">
        <v>47</v>
      </c>
      <c r="C19" s="168">
        <v>10</v>
      </c>
      <c r="D19" s="168" t="s">
        <v>345</v>
      </c>
      <c r="E19" s="168">
        <v>240</v>
      </c>
      <c r="F19" s="169">
        <f>F20</f>
        <v>50.7</v>
      </c>
      <c r="G19" s="176">
        <f t="shared" si="3"/>
        <v>50.71</v>
      </c>
      <c r="H19" s="169">
        <f t="shared" ref="H19:H77" si="4">G19/F19%</f>
        <v>100.01972386587771</v>
      </c>
    </row>
    <row r="20" spans="1:8" ht="22.5">
      <c r="A20" s="167" t="s">
        <v>441</v>
      </c>
      <c r="B20" s="168" t="s">
        <v>47</v>
      </c>
      <c r="C20" s="168">
        <v>10</v>
      </c>
      <c r="D20" s="168" t="s">
        <v>345</v>
      </c>
      <c r="E20" s="168">
        <v>244</v>
      </c>
      <c r="F20" s="169">
        <v>50.7</v>
      </c>
      <c r="G20" s="176">
        <v>50.71</v>
      </c>
      <c r="H20" s="169">
        <f t="shared" si="4"/>
        <v>100.01972386587771</v>
      </c>
    </row>
    <row r="21" spans="1:8">
      <c r="A21" s="224" t="s">
        <v>340</v>
      </c>
      <c r="B21" s="225" t="s">
        <v>47</v>
      </c>
      <c r="C21" s="225">
        <v>10</v>
      </c>
      <c r="D21" s="225" t="s">
        <v>346</v>
      </c>
      <c r="E21" s="225"/>
      <c r="F21" s="175">
        <f>F22</f>
        <v>42.5</v>
      </c>
      <c r="G21" s="174">
        <f t="shared" ref="G21:G23" si="5">G22</f>
        <v>42.52</v>
      </c>
      <c r="H21" s="175">
        <f t="shared" si="4"/>
        <v>100.04705882352943</v>
      </c>
    </row>
    <row r="22" spans="1:8" ht="22.5">
      <c r="A22" s="167" t="s">
        <v>439</v>
      </c>
      <c r="B22" s="168" t="s">
        <v>47</v>
      </c>
      <c r="C22" s="168">
        <v>10</v>
      </c>
      <c r="D22" s="168" t="s">
        <v>346</v>
      </c>
      <c r="E22" s="168">
        <v>200</v>
      </c>
      <c r="F22" s="169">
        <f>F23</f>
        <v>42.5</v>
      </c>
      <c r="G22" s="176">
        <f t="shared" si="5"/>
        <v>42.52</v>
      </c>
      <c r="H22" s="169">
        <f t="shared" si="4"/>
        <v>100.04705882352943</v>
      </c>
    </row>
    <row r="23" spans="1:8" ht="22.5">
      <c r="A23" s="167" t="s">
        <v>440</v>
      </c>
      <c r="B23" s="168" t="s">
        <v>47</v>
      </c>
      <c r="C23" s="168">
        <v>10</v>
      </c>
      <c r="D23" s="168" t="s">
        <v>346</v>
      </c>
      <c r="E23" s="168">
        <v>240</v>
      </c>
      <c r="F23" s="169">
        <f>F24</f>
        <v>42.5</v>
      </c>
      <c r="G23" s="176">
        <f t="shared" si="5"/>
        <v>42.52</v>
      </c>
      <c r="H23" s="169">
        <f t="shared" si="4"/>
        <v>100.04705882352943</v>
      </c>
    </row>
    <row r="24" spans="1:8" ht="22.5">
      <c r="A24" s="167" t="s">
        <v>441</v>
      </c>
      <c r="B24" s="168" t="s">
        <v>47</v>
      </c>
      <c r="C24" s="168">
        <v>10</v>
      </c>
      <c r="D24" s="168" t="s">
        <v>346</v>
      </c>
      <c r="E24" s="168">
        <v>244</v>
      </c>
      <c r="F24" s="169">
        <v>42.5</v>
      </c>
      <c r="G24" s="176">
        <v>42.52</v>
      </c>
      <c r="H24" s="169">
        <f t="shared" si="4"/>
        <v>100.04705882352943</v>
      </c>
    </row>
    <row r="25" spans="1:8" ht="21">
      <c r="A25" s="224" t="s">
        <v>341</v>
      </c>
      <c r="B25" s="225" t="s">
        <v>47</v>
      </c>
      <c r="C25" s="225">
        <v>10</v>
      </c>
      <c r="D25" s="225" t="s">
        <v>347</v>
      </c>
      <c r="E25" s="225"/>
      <c r="F25" s="175">
        <f>F26</f>
        <v>38.4</v>
      </c>
      <c r="G25" s="174">
        <f t="shared" ref="G25:G27" si="6">G26</f>
        <v>28.41</v>
      </c>
      <c r="H25" s="175">
        <f t="shared" si="4"/>
        <v>73.984375</v>
      </c>
    </row>
    <row r="26" spans="1:8" ht="22.5">
      <c r="A26" s="167" t="s">
        <v>439</v>
      </c>
      <c r="B26" s="168" t="s">
        <v>47</v>
      </c>
      <c r="C26" s="168">
        <v>10</v>
      </c>
      <c r="D26" s="168" t="s">
        <v>347</v>
      </c>
      <c r="E26" s="168">
        <v>200</v>
      </c>
      <c r="F26" s="169">
        <f>F27</f>
        <v>38.4</v>
      </c>
      <c r="G26" s="176">
        <f t="shared" si="6"/>
        <v>28.41</v>
      </c>
      <c r="H26" s="169">
        <f t="shared" si="4"/>
        <v>73.984375</v>
      </c>
    </row>
    <row r="27" spans="1:8" ht="22.5">
      <c r="A27" s="167" t="s">
        <v>440</v>
      </c>
      <c r="B27" s="168" t="s">
        <v>47</v>
      </c>
      <c r="C27" s="168">
        <v>10</v>
      </c>
      <c r="D27" s="168" t="s">
        <v>347</v>
      </c>
      <c r="E27" s="168">
        <v>240</v>
      </c>
      <c r="F27" s="169">
        <f>F28</f>
        <v>38.4</v>
      </c>
      <c r="G27" s="176">
        <f t="shared" si="6"/>
        <v>28.41</v>
      </c>
      <c r="H27" s="169">
        <f t="shared" si="4"/>
        <v>73.984375</v>
      </c>
    </row>
    <row r="28" spans="1:8" ht="22.5">
      <c r="A28" s="167" t="s">
        <v>441</v>
      </c>
      <c r="B28" s="168" t="s">
        <v>47</v>
      </c>
      <c r="C28" s="168">
        <v>10</v>
      </c>
      <c r="D28" s="168" t="s">
        <v>347</v>
      </c>
      <c r="E28" s="168">
        <v>244</v>
      </c>
      <c r="F28" s="169">
        <v>38.4</v>
      </c>
      <c r="G28" s="176">
        <v>28.41</v>
      </c>
      <c r="H28" s="169">
        <f t="shared" si="4"/>
        <v>73.984375</v>
      </c>
    </row>
    <row r="29" spans="1:8">
      <c r="A29" s="224" t="s">
        <v>560</v>
      </c>
      <c r="B29" s="225" t="s">
        <v>73</v>
      </c>
      <c r="C29" s="226"/>
      <c r="D29" s="225"/>
      <c r="E29" s="168"/>
      <c r="F29" s="175">
        <f>F30+F55+F73</f>
        <v>23502.57</v>
      </c>
      <c r="G29" s="175">
        <f>G30+G55+G73</f>
        <v>22838.75</v>
      </c>
      <c r="H29" s="175">
        <f>G29/F29%</f>
        <v>97.175542929985951</v>
      </c>
    </row>
    <row r="30" spans="1:8" s="230" customFormat="1">
      <c r="A30" s="224" t="s">
        <v>70</v>
      </c>
      <c r="B30" s="225" t="s">
        <v>73</v>
      </c>
      <c r="C30" s="226" t="s">
        <v>62</v>
      </c>
      <c r="D30" s="225"/>
      <c r="E30" s="168"/>
      <c r="F30" s="175">
        <f>F32+F36++F40+F47+F51</f>
        <v>733.91000000000008</v>
      </c>
      <c r="G30" s="175">
        <f t="shared" ref="G30:H30" si="7">G32+G36++G40+G47+G51</f>
        <v>718.93000000000006</v>
      </c>
      <c r="H30" s="175">
        <f t="shared" si="7"/>
        <v>487.23705134860461</v>
      </c>
    </row>
    <row r="31" spans="1:8" ht="42">
      <c r="A31" s="224" t="s">
        <v>410</v>
      </c>
      <c r="B31" s="225" t="s">
        <v>73</v>
      </c>
      <c r="C31" s="226" t="s">
        <v>62</v>
      </c>
      <c r="D31" s="225" t="s">
        <v>403</v>
      </c>
      <c r="E31" s="225" t="s">
        <v>44</v>
      </c>
      <c r="F31" s="175">
        <f>F32+F36++F40+F47+F51</f>
        <v>733.91000000000008</v>
      </c>
      <c r="G31" s="175">
        <f t="shared" ref="G31:H31" si="8">G32+G36++G40+G47+G51</f>
        <v>718.93000000000006</v>
      </c>
      <c r="H31" s="175">
        <f t="shared" si="8"/>
        <v>487.23705134860461</v>
      </c>
    </row>
    <row r="32" spans="1:8" ht="42">
      <c r="A32" s="224" t="s">
        <v>411</v>
      </c>
      <c r="B32" s="225" t="s">
        <v>73</v>
      </c>
      <c r="C32" s="225" t="s">
        <v>62</v>
      </c>
      <c r="D32" s="225" t="s">
        <v>348</v>
      </c>
      <c r="E32" s="225"/>
      <c r="F32" s="175">
        <f t="shared" ref="F32:G34" si="9">F33</f>
        <v>186.4</v>
      </c>
      <c r="G32" s="175">
        <f t="shared" si="9"/>
        <v>186.41</v>
      </c>
      <c r="H32" s="175">
        <f>+G32/F32%</f>
        <v>100.00536480686695</v>
      </c>
    </row>
    <row r="33" spans="1:8" ht="22.5">
      <c r="A33" s="167" t="s">
        <v>439</v>
      </c>
      <c r="B33" s="168" t="s">
        <v>73</v>
      </c>
      <c r="C33" s="168" t="s">
        <v>62</v>
      </c>
      <c r="D33" s="168" t="s">
        <v>348</v>
      </c>
      <c r="E33" s="168">
        <v>200</v>
      </c>
      <c r="F33" s="169">
        <f t="shared" si="9"/>
        <v>186.4</v>
      </c>
      <c r="G33" s="176">
        <f t="shared" si="9"/>
        <v>186.41</v>
      </c>
      <c r="H33" s="169">
        <f t="shared" si="4"/>
        <v>100.00536480686695</v>
      </c>
    </row>
    <row r="34" spans="1:8" s="230" customFormat="1" ht="22.5">
      <c r="A34" s="167" t="s">
        <v>440</v>
      </c>
      <c r="B34" s="168" t="s">
        <v>73</v>
      </c>
      <c r="C34" s="168" t="s">
        <v>62</v>
      </c>
      <c r="D34" s="168" t="s">
        <v>348</v>
      </c>
      <c r="E34" s="168">
        <v>240</v>
      </c>
      <c r="F34" s="169">
        <f t="shared" si="9"/>
        <v>186.4</v>
      </c>
      <c r="G34" s="176">
        <f t="shared" si="9"/>
        <v>186.41</v>
      </c>
      <c r="H34" s="169">
        <f t="shared" si="4"/>
        <v>100.00536480686695</v>
      </c>
    </row>
    <row r="35" spans="1:8" s="230" customFormat="1" ht="22.5">
      <c r="A35" s="167" t="s">
        <v>441</v>
      </c>
      <c r="B35" s="168" t="s">
        <v>73</v>
      </c>
      <c r="C35" s="168" t="s">
        <v>62</v>
      </c>
      <c r="D35" s="168" t="s">
        <v>348</v>
      </c>
      <c r="E35" s="168">
        <v>244</v>
      </c>
      <c r="F35" s="169">
        <v>186.4</v>
      </c>
      <c r="G35" s="176">
        <v>186.41</v>
      </c>
      <c r="H35" s="169">
        <f t="shared" si="4"/>
        <v>100.00536480686695</v>
      </c>
    </row>
    <row r="36" spans="1:8" s="230" customFormat="1" ht="22.5">
      <c r="A36" s="231" t="s">
        <v>414</v>
      </c>
      <c r="B36" s="168" t="s">
        <v>73</v>
      </c>
      <c r="C36" s="168" t="s">
        <v>62</v>
      </c>
      <c r="D36" s="168" t="s">
        <v>349</v>
      </c>
      <c r="E36" s="168"/>
      <c r="F36" s="169">
        <f>F37</f>
        <v>117.4</v>
      </c>
      <c r="G36" s="169">
        <f t="shared" ref="G36:G38" si="10">G37</f>
        <v>102.41</v>
      </c>
      <c r="H36" s="169">
        <f t="shared" si="4"/>
        <v>87.231686541737631</v>
      </c>
    </row>
    <row r="37" spans="1:8" s="230" customFormat="1" ht="22.5">
      <c r="A37" s="167" t="s">
        <v>439</v>
      </c>
      <c r="B37" s="168" t="s">
        <v>73</v>
      </c>
      <c r="C37" s="168" t="s">
        <v>62</v>
      </c>
      <c r="D37" s="168" t="s">
        <v>349</v>
      </c>
      <c r="E37" s="168">
        <v>200</v>
      </c>
      <c r="F37" s="169">
        <f>F38</f>
        <v>117.4</v>
      </c>
      <c r="G37" s="176">
        <f t="shared" si="10"/>
        <v>102.41</v>
      </c>
      <c r="H37" s="169">
        <f t="shared" si="4"/>
        <v>87.231686541737631</v>
      </c>
    </row>
    <row r="38" spans="1:8" s="230" customFormat="1" ht="22.5">
      <c r="A38" s="167" t="s">
        <v>440</v>
      </c>
      <c r="B38" s="168" t="s">
        <v>73</v>
      </c>
      <c r="C38" s="168" t="s">
        <v>62</v>
      </c>
      <c r="D38" s="168" t="s">
        <v>349</v>
      </c>
      <c r="E38" s="168">
        <v>240</v>
      </c>
      <c r="F38" s="169">
        <f>F39</f>
        <v>117.4</v>
      </c>
      <c r="G38" s="176">
        <f t="shared" si="10"/>
        <v>102.41</v>
      </c>
      <c r="H38" s="169">
        <f t="shared" si="4"/>
        <v>87.231686541737631</v>
      </c>
    </row>
    <row r="39" spans="1:8" s="230" customFormat="1" ht="22.5">
      <c r="A39" s="167" t="s">
        <v>441</v>
      </c>
      <c r="B39" s="168" t="s">
        <v>73</v>
      </c>
      <c r="C39" s="168" t="s">
        <v>62</v>
      </c>
      <c r="D39" s="168" t="s">
        <v>349</v>
      </c>
      <c r="E39" s="168">
        <v>244</v>
      </c>
      <c r="F39" s="169">
        <v>117.4</v>
      </c>
      <c r="G39" s="176">
        <v>102.41</v>
      </c>
      <c r="H39" s="169">
        <f t="shared" si="4"/>
        <v>87.231686541737631</v>
      </c>
    </row>
    <row r="40" spans="1:8">
      <c r="A40" s="231" t="s">
        <v>415</v>
      </c>
      <c r="B40" s="168" t="s">
        <v>73</v>
      </c>
      <c r="C40" s="168" t="s">
        <v>62</v>
      </c>
      <c r="D40" s="168" t="s">
        <v>350</v>
      </c>
      <c r="E40" s="168"/>
      <c r="F40" s="169">
        <f>F41+F44</f>
        <v>277.11</v>
      </c>
      <c r="G40" s="169">
        <f>G41+G44</f>
        <v>277.11</v>
      </c>
      <c r="H40" s="169">
        <f t="shared" si="4"/>
        <v>100</v>
      </c>
    </row>
    <row r="41" spans="1:8" ht="22.5">
      <c r="A41" s="167" t="s">
        <v>439</v>
      </c>
      <c r="B41" s="168" t="s">
        <v>73</v>
      </c>
      <c r="C41" s="168" t="s">
        <v>62</v>
      </c>
      <c r="D41" s="168" t="s">
        <v>350</v>
      </c>
      <c r="E41" s="168">
        <v>200</v>
      </c>
      <c r="F41" s="169">
        <f>F42</f>
        <v>134.1</v>
      </c>
      <c r="G41" s="176">
        <f t="shared" ref="G41:G42" si="11">G42</f>
        <v>134.11000000000001</v>
      </c>
      <c r="H41" s="169">
        <f t="shared" si="4"/>
        <v>100.0074571215511</v>
      </c>
    </row>
    <row r="42" spans="1:8" ht="22.5">
      <c r="A42" s="167" t="s">
        <v>440</v>
      </c>
      <c r="B42" s="168" t="s">
        <v>73</v>
      </c>
      <c r="C42" s="168" t="s">
        <v>62</v>
      </c>
      <c r="D42" s="168" t="s">
        <v>350</v>
      </c>
      <c r="E42" s="168">
        <v>240</v>
      </c>
      <c r="F42" s="169">
        <f>F43</f>
        <v>134.1</v>
      </c>
      <c r="G42" s="176">
        <f t="shared" si="11"/>
        <v>134.11000000000001</v>
      </c>
      <c r="H42" s="169">
        <f t="shared" si="4"/>
        <v>100.0074571215511</v>
      </c>
    </row>
    <row r="43" spans="1:8" ht="22.5">
      <c r="A43" s="167" t="s">
        <v>441</v>
      </c>
      <c r="B43" s="168" t="s">
        <v>73</v>
      </c>
      <c r="C43" s="168" t="s">
        <v>62</v>
      </c>
      <c r="D43" s="168" t="s">
        <v>350</v>
      </c>
      <c r="E43" s="168">
        <v>244</v>
      </c>
      <c r="F43" s="169">
        <v>134.1</v>
      </c>
      <c r="G43" s="176">
        <v>134.11000000000001</v>
      </c>
      <c r="H43" s="169">
        <f t="shared" si="4"/>
        <v>100.0074571215511</v>
      </c>
    </row>
    <row r="44" spans="1:8">
      <c r="A44" s="167" t="s">
        <v>140</v>
      </c>
      <c r="B44" s="168" t="s">
        <v>73</v>
      </c>
      <c r="C44" s="168" t="s">
        <v>62</v>
      </c>
      <c r="D44" s="168" t="s">
        <v>350</v>
      </c>
      <c r="E44" s="168">
        <v>800</v>
      </c>
      <c r="F44" s="169">
        <v>143.01</v>
      </c>
      <c r="G44" s="176">
        <f t="shared" ref="G44:G45" si="12">G45</f>
        <v>143</v>
      </c>
      <c r="H44" s="169">
        <f t="shared" si="4"/>
        <v>99.993007481994269</v>
      </c>
    </row>
    <row r="45" spans="1:8" ht="33.75">
      <c r="A45" s="167" t="s">
        <v>533</v>
      </c>
      <c r="B45" s="168" t="s">
        <v>73</v>
      </c>
      <c r="C45" s="168" t="s">
        <v>62</v>
      </c>
      <c r="D45" s="168" t="s">
        <v>350</v>
      </c>
      <c r="E45" s="168">
        <v>810</v>
      </c>
      <c r="F45" s="169">
        <v>143.01</v>
      </c>
      <c r="G45" s="176">
        <f t="shared" si="12"/>
        <v>143</v>
      </c>
      <c r="H45" s="169">
        <f t="shared" si="4"/>
        <v>99.993007481994269</v>
      </c>
    </row>
    <row r="46" spans="1:8" ht="22.5">
      <c r="A46" s="167" t="s">
        <v>534</v>
      </c>
      <c r="B46" s="168" t="s">
        <v>73</v>
      </c>
      <c r="C46" s="168" t="s">
        <v>62</v>
      </c>
      <c r="D46" s="168" t="s">
        <v>350</v>
      </c>
      <c r="E46" s="168">
        <v>812</v>
      </c>
      <c r="F46" s="169">
        <v>143.01</v>
      </c>
      <c r="G46" s="176">
        <v>143</v>
      </c>
      <c r="H46" s="169">
        <f t="shared" si="4"/>
        <v>99.993007481994269</v>
      </c>
    </row>
    <row r="47" spans="1:8" ht="22.5">
      <c r="A47" s="231" t="s">
        <v>416</v>
      </c>
      <c r="B47" s="168" t="s">
        <v>73</v>
      </c>
      <c r="C47" s="168" t="s">
        <v>62</v>
      </c>
      <c r="D47" s="168" t="s">
        <v>419</v>
      </c>
      <c r="E47" s="168"/>
      <c r="F47" s="169">
        <f>F48</f>
        <v>140</v>
      </c>
      <c r="G47" s="169">
        <f>G48</f>
        <v>140</v>
      </c>
      <c r="H47" s="169">
        <f t="shared" si="4"/>
        <v>100</v>
      </c>
    </row>
    <row r="48" spans="1:8" ht="22.5">
      <c r="A48" s="167" t="s">
        <v>439</v>
      </c>
      <c r="B48" s="168" t="s">
        <v>73</v>
      </c>
      <c r="C48" s="168" t="s">
        <v>62</v>
      </c>
      <c r="D48" s="168" t="s">
        <v>419</v>
      </c>
      <c r="E48" s="168">
        <v>200</v>
      </c>
      <c r="F48" s="169">
        <f>F49</f>
        <v>140</v>
      </c>
      <c r="G48" s="176">
        <f t="shared" ref="G48:G49" si="13">G49</f>
        <v>140</v>
      </c>
      <c r="H48" s="169">
        <f t="shared" si="4"/>
        <v>100</v>
      </c>
    </row>
    <row r="49" spans="1:8" ht="22.5">
      <c r="A49" s="167" t="s">
        <v>440</v>
      </c>
      <c r="B49" s="168" t="s">
        <v>73</v>
      </c>
      <c r="C49" s="168" t="s">
        <v>62</v>
      </c>
      <c r="D49" s="168" t="s">
        <v>419</v>
      </c>
      <c r="E49" s="168">
        <v>240</v>
      </c>
      <c r="F49" s="169">
        <f>F50</f>
        <v>140</v>
      </c>
      <c r="G49" s="176">
        <f t="shared" si="13"/>
        <v>140</v>
      </c>
      <c r="H49" s="169">
        <f t="shared" si="4"/>
        <v>100</v>
      </c>
    </row>
    <row r="50" spans="1:8" ht="22.5">
      <c r="A50" s="167" t="s">
        <v>441</v>
      </c>
      <c r="B50" s="168" t="s">
        <v>73</v>
      </c>
      <c r="C50" s="168" t="s">
        <v>62</v>
      </c>
      <c r="D50" s="168" t="s">
        <v>419</v>
      </c>
      <c r="E50" s="168">
        <v>244</v>
      </c>
      <c r="F50" s="169">
        <v>140</v>
      </c>
      <c r="G50" s="176">
        <v>140</v>
      </c>
      <c r="H50" s="169">
        <f t="shared" si="4"/>
        <v>100</v>
      </c>
    </row>
    <row r="51" spans="1:8" ht="33.75">
      <c r="A51" s="231" t="s">
        <v>417</v>
      </c>
      <c r="B51" s="168" t="s">
        <v>73</v>
      </c>
      <c r="C51" s="168" t="s">
        <v>62</v>
      </c>
      <c r="D51" s="168" t="s">
        <v>420</v>
      </c>
      <c r="E51" s="168"/>
      <c r="F51" s="169">
        <f>F52</f>
        <v>13</v>
      </c>
      <c r="G51" s="169">
        <f t="shared" ref="G51:G53" si="14">G52</f>
        <v>13</v>
      </c>
      <c r="H51" s="169">
        <f t="shared" si="4"/>
        <v>100</v>
      </c>
    </row>
    <row r="52" spans="1:8" ht="22.5">
      <c r="A52" s="167" t="s">
        <v>439</v>
      </c>
      <c r="B52" s="168" t="s">
        <v>73</v>
      </c>
      <c r="C52" s="168" t="s">
        <v>62</v>
      </c>
      <c r="D52" s="168" t="s">
        <v>420</v>
      </c>
      <c r="E52" s="168">
        <v>200</v>
      </c>
      <c r="F52" s="169">
        <f>F53</f>
        <v>13</v>
      </c>
      <c r="G52" s="169">
        <f t="shared" si="14"/>
        <v>13</v>
      </c>
      <c r="H52" s="169">
        <f t="shared" si="4"/>
        <v>100</v>
      </c>
    </row>
    <row r="53" spans="1:8" ht="22.5">
      <c r="A53" s="167" t="s">
        <v>440</v>
      </c>
      <c r="B53" s="168" t="s">
        <v>73</v>
      </c>
      <c r="C53" s="168" t="s">
        <v>62</v>
      </c>
      <c r="D53" s="168" t="s">
        <v>420</v>
      </c>
      <c r="E53" s="168">
        <v>240</v>
      </c>
      <c r="F53" s="169">
        <f>F54</f>
        <v>13</v>
      </c>
      <c r="G53" s="169">
        <f t="shared" si="14"/>
        <v>13</v>
      </c>
      <c r="H53" s="169">
        <f t="shared" si="4"/>
        <v>100</v>
      </c>
    </row>
    <row r="54" spans="1:8" ht="22.5">
      <c r="A54" s="167" t="s">
        <v>441</v>
      </c>
      <c r="B54" s="168" t="s">
        <v>73</v>
      </c>
      <c r="C54" s="168" t="s">
        <v>62</v>
      </c>
      <c r="D54" s="168" t="s">
        <v>420</v>
      </c>
      <c r="E54" s="168">
        <v>244</v>
      </c>
      <c r="F54" s="169">
        <v>13</v>
      </c>
      <c r="G54" s="169">
        <v>13</v>
      </c>
      <c r="H54" s="169">
        <f t="shared" si="4"/>
        <v>100</v>
      </c>
    </row>
    <row r="55" spans="1:8">
      <c r="A55" s="224" t="s">
        <v>430</v>
      </c>
      <c r="B55" s="225" t="s">
        <v>73</v>
      </c>
      <c r="C55" s="226" t="s">
        <v>96</v>
      </c>
      <c r="D55" s="168"/>
      <c r="E55" s="168"/>
      <c r="F55" s="175">
        <f t="shared" ref="F55:G55" si="15">F56</f>
        <v>21686.66</v>
      </c>
      <c r="G55" s="175">
        <f t="shared" si="15"/>
        <v>21037.82</v>
      </c>
      <c r="H55" s="175">
        <f>G55/F55%</f>
        <v>97.008114665882161</v>
      </c>
    </row>
    <row r="56" spans="1:8" ht="31.5">
      <c r="A56" s="224" t="s">
        <v>431</v>
      </c>
      <c r="B56" s="225" t="s">
        <v>73</v>
      </c>
      <c r="C56" s="226" t="s">
        <v>96</v>
      </c>
      <c r="D56" s="225" t="s">
        <v>404</v>
      </c>
      <c r="E56" s="225"/>
      <c r="F56" s="175">
        <f>F57+F65+F69+F63</f>
        <v>21686.66</v>
      </c>
      <c r="G56" s="175">
        <f>G57+G65+G69+G63</f>
        <v>21037.82</v>
      </c>
      <c r="H56" s="232">
        <f>G56/F56%</f>
        <v>97.008114665882161</v>
      </c>
    </row>
    <row r="57" spans="1:8" ht="22.5">
      <c r="A57" s="231" t="s">
        <v>432</v>
      </c>
      <c r="B57" s="233" t="s">
        <v>73</v>
      </c>
      <c r="C57" s="234" t="s">
        <v>96</v>
      </c>
      <c r="D57" s="233" t="s">
        <v>351</v>
      </c>
      <c r="E57" s="233"/>
      <c r="F57" s="177">
        <f>F58+F61</f>
        <v>6653.2</v>
      </c>
      <c r="G57" s="177">
        <f>G58+G61</f>
        <v>6402.8099999999995</v>
      </c>
      <c r="H57" s="177">
        <f>G57/F57%</f>
        <v>96.236547826609751</v>
      </c>
    </row>
    <row r="58" spans="1:8" ht="22.5">
      <c r="A58" s="167" t="s">
        <v>439</v>
      </c>
      <c r="B58" s="168" t="s">
        <v>73</v>
      </c>
      <c r="C58" s="235" t="s">
        <v>96</v>
      </c>
      <c r="D58" s="168" t="s">
        <v>351</v>
      </c>
      <c r="E58" s="168">
        <v>200</v>
      </c>
      <c r="F58" s="169">
        <f>F59</f>
        <v>2596.6</v>
      </c>
      <c r="G58" s="169">
        <f t="shared" ref="G58:G59" si="16">G59</f>
        <v>2547.81</v>
      </c>
      <c r="H58" s="169">
        <f t="shared" si="4"/>
        <v>98.121004390356632</v>
      </c>
    </row>
    <row r="59" spans="1:8" ht="22.5">
      <c r="A59" s="167" t="s">
        <v>440</v>
      </c>
      <c r="B59" s="168" t="s">
        <v>73</v>
      </c>
      <c r="C59" s="235" t="s">
        <v>96</v>
      </c>
      <c r="D59" s="168" t="s">
        <v>351</v>
      </c>
      <c r="E59" s="168">
        <v>240</v>
      </c>
      <c r="F59" s="169">
        <f>F60</f>
        <v>2596.6</v>
      </c>
      <c r="G59" s="169">
        <f t="shared" si="16"/>
        <v>2547.81</v>
      </c>
      <c r="H59" s="169">
        <f t="shared" si="4"/>
        <v>98.121004390356632</v>
      </c>
    </row>
    <row r="60" spans="1:8" ht="22.5">
      <c r="A60" s="167" t="s">
        <v>441</v>
      </c>
      <c r="B60" s="168" t="s">
        <v>73</v>
      </c>
      <c r="C60" s="235" t="s">
        <v>96</v>
      </c>
      <c r="D60" s="168" t="s">
        <v>351</v>
      </c>
      <c r="E60" s="168">
        <v>244</v>
      </c>
      <c r="F60" s="169">
        <v>2596.6</v>
      </c>
      <c r="G60" s="176">
        <v>2547.81</v>
      </c>
      <c r="H60" s="169">
        <f t="shared" si="4"/>
        <v>98.121004390356632</v>
      </c>
    </row>
    <row r="61" spans="1:8">
      <c r="A61" s="167" t="s">
        <v>539</v>
      </c>
      <c r="B61" s="168" t="s">
        <v>73</v>
      </c>
      <c r="C61" s="235" t="s">
        <v>96</v>
      </c>
      <c r="D61" s="168" t="s">
        <v>351</v>
      </c>
      <c r="E61" s="168">
        <v>410</v>
      </c>
      <c r="F61" s="169">
        <v>4056.6</v>
      </c>
      <c r="G61" s="169">
        <f t="shared" ref="G61:G63" si="17">G62</f>
        <v>3855</v>
      </c>
      <c r="H61" s="169">
        <f t="shared" si="4"/>
        <v>95.030320958438097</v>
      </c>
    </row>
    <row r="62" spans="1:8" ht="22.5">
      <c r="A62" s="167" t="s">
        <v>561</v>
      </c>
      <c r="B62" s="168" t="s">
        <v>73</v>
      </c>
      <c r="C62" s="235" t="s">
        <v>96</v>
      </c>
      <c r="D62" s="168" t="s">
        <v>351</v>
      </c>
      <c r="E62" s="168">
        <v>414</v>
      </c>
      <c r="F62" s="169">
        <v>4056.6</v>
      </c>
      <c r="G62" s="169">
        <v>3855</v>
      </c>
      <c r="H62" s="169">
        <f t="shared" si="4"/>
        <v>95.030320958438097</v>
      </c>
    </row>
    <row r="63" spans="1:8">
      <c r="A63" s="167" t="s">
        <v>539</v>
      </c>
      <c r="B63" s="168" t="s">
        <v>73</v>
      </c>
      <c r="C63" s="235" t="s">
        <v>96</v>
      </c>
      <c r="D63" s="168" t="s">
        <v>562</v>
      </c>
      <c r="E63" s="168">
        <v>410</v>
      </c>
      <c r="F63" s="169">
        <v>12941.8</v>
      </c>
      <c r="G63" s="169">
        <f t="shared" si="17"/>
        <v>12543.31</v>
      </c>
      <c r="H63" s="169">
        <f t="shared" si="4"/>
        <v>96.920907447186622</v>
      </c>
    </row>
    <row r="64" spans="1:8" ht="22.5">
      <c r="A64" s="167" t="s">
        <v>561</v>
      </c>
      <c r="B64" s="168" t="s">
        <v>73</v>
      </c>
      <c r="C64" s="235" t="s">
        <v>96</v>
      </c>
      <c r="D64" s="168" t="s">
        <v>562</v>
      </c>
      <c r="E64" s="168">
        <v>414</v>
      </c>
      <c r="F64" s="169">
        <v>12941.8</v>
      </c>
      <c r="G64" s="169">
        <v>12543.31</v>
      </c>
      <c r="H64" s="169">
        <f t="shared" si="4"/>
        <v>96.920907447186622</v>
      </c>
    </row>
    <row r="65" spans="1:8" ht="33.75">
      <c r="A65" s="231" t="s">
        <v>433</v>
      </c>
      <c r="B65" s="233" t="s">
        <v>73</v>
      </c>
      <c r="C65" s="234" t="s">
        <v>96</v>
      </c>
      <c r="D65" s="233" t="s">
        <v>434</v>
      </c>
      <c r="E65" s="233"/>
      <c r="F65" s="177">
        <f>F66</f>
        <v>30</v>
      </c>
      <c r="G65" s="177">
        <f t="shared" ref="G65:G67" si="18">G66</f>
        <v>30</v>
      </c>
      <c r="H65" s="177">
        <f t="shared" si="4"/>
        <v>100</v>
      </c>
    </row>
    <row r="66" spans="1:8" ht="22.5">
      <c r="A66" s="167" t="s">
        <v>439</v>
      </c>
      <c r="B66" s="168" t="s">
        <v>73</v>
      </c>
      <c r="C66" s="235" t="s">
        <v>96</v>
      </c>
      <c r="D66" s="168" t="s">
        <v>434</v>
      </c>
      <c r="E66" s="168">
        <v>200</v>
      </c>
      <c r="F66" s="169">
        <f>F67</f>
        <v>30</v>
      </c>
      <c r="G66" s="169">
        <f t="shared" si="18"/>
        <v>30</v>
      </c>
      <c r="H66" s="169">
        <f t="shared" si="4"/>
        <v>100</v>
      </c>
    </row>
    <row r="67" spans="1:8" ht="22.5">
      <c r="A67" s="167" t="s">
        <v>440</v>
      </c>
      <c r="B67" s="168" t="s">
        <v>73</v>
      </c>
      <c r="C67" s="235" t="s">
        <v>96</v>
      </c>
      <c r="D67" s="168" t="s">
        <v>434</v>
      </c>
      <c r="E67" s="168">
        <v>240</v>
      </c>
      <c r="F67" s="169">
        <f>F68</f>
        <v>30</v>
      </c>
      <c r="G67" s="169">
        <f t="shared" si="18"/>
        <v>30</v>
      </c>
      <c r="H67" s="169">
        <f t="shared" si="4"/>
        <v>100</v>
      </c>
    </row>
    <row r="68" spans="1:8" ht="22.5">
      <c r="A68" s="167" t="s">
        <v>441</v>
      </c>
      <c r="B68" s="168" t="s">
        <v>73</v>
      </c>
      <c r="C68" s="235" t="s">
        <v>96</v>
      </c>
      <c r="D68" s="168" t="s">
        <v>434</v>
      </c>
      <c r="E68" s="168">
        <v>244</v>
      </c>
      <c r="F68" s="169">
        <v>30</v>
      </c>
      <c r="G68" s="176">
        <v>30</v>
      </c>
      <c r="H68" s="169">
        <f t="shared" si="4"/>
        <v>100</v>
      </c>
    </row>
    <row r="69" spans="1:8" ht="33.75">
      <c r="A69" s="231" t="s">
        <v>435</v>
      </c>
      <c r="B69" s="233" t="s">
        <v>73</v>
      </c>
      <c r="C69" s="234" t="s">
        <v>96</v>
      </c>
      <c r="D69" s="233" t="s">
        <v>436</v>
      </c>
      <c r="E69" s="233"/>
      <c r="F69" s="177">
        <f>F70</f>
        <v>2061.66</v>
      </c>
      <c r="G69" s="177">
        <f>G70</f>
        <v>2061.6999999999998</v>
      </c>
      <c r="H69" s="177">
        <f t="shared" si="4"/>
        <v>100.00194018412347</v>
      </c>
    </row>
    <row r="70" spans="1:8" ht="22.5">
      <c r="A70" s="167" t="s">
        <v>439</v>
      </c>
      <c r="B70" s="168" t="s">
        <v>73</v>
      </c>
      <c r="C70" s="235" t="s">
        <v>96</v>
      </c>
      <c r="D70" s="168" t="s">
        <v>436</v>
      </c>
      <c r="E70" s="168">
        <v>200</v>
      </c>
      <c r="F70" s="169">
        <f>F71</f>
        <v>2061.66</v>
      </c>
      <c r="G70" s="169">
        <f t="shared" ref="G70:H71" si="19">G71</f>
        <v>2061.6999999999998</v>
      </c>
      <c r="H70" s="169">
        <f t="shared" si="19"/>
        <v>100.00194018412347</v>
      </c>
    </row>
    <row r="71" spans="1:8" ht="22.5">
      <c r="A71" s="167" t="s">
        <v>440</v>
      </c>
      <c r="B71" s="168" t="s">
        <v>73</v>
      </c>
      <c r="C71" s="235" t="s">
        <v>96</v>
      </c>
      <c r="D71" s="168" t="s">
        <v>436</v>
      </c>
      <c r="E71" s="168">
        <v>240</v>
      </c>
      <c r="F71" s="169">
        <f>F72</f>
        <v>2061.66</v>
      </c>
      <c r="G71" s="169">
        <f t="shared" si="19"/>
        <v>2061.6999999999998</v>
      </c>
      <c r="H71" s="169">
        <f t="shared" si="4"/>
        <v>100.00194018412347</v>
      </c>
    </row>
    <row r="72" spans="1:8" ht="22.5">
      <c r="A72" s="167" t="s">
        <v>441</v>
      </c>
      <c r="B72" s="168" t="s">
        <v>73</v>
      </c>
      <c r="C72" s="235" t="s">
        <v>96</v>
      </c>
      <c r="D72" s="168" t="s">
        <v>436</v>
      </c>
      <c r="E72" s="168">
        <v>244</v>
      </c>
      <c r="F72" s="169">
        <v>2061.66</v>
      </c>
      <c r="G72" s="169">
        <v>2061.6999999999998</v>
      </c>
      <c r="H72" s="169">
        <f t="shared" si="4"/>
        <v>100.00194018412347</v>
      </c>
    </row>
    <row r="73" spans="1:8">
      <c r="A73" s="224" t="s">
        <v>421</v>
      </c>
      <c r="B73" s="225" t="s">
        <v>73</v>
      </c>
      <c r="C73" s="225">
        <v>12</v>
      </c>
      <c r="D73" s="225"/>
      <c r="E73" s="225"/>
      <c r="F73" s="175">
        <f>F74+F78</f>
        <v>1082</v>
      </c>
      <c r="G73" s="175">
        <f>G74+G78</f>
        <v>1082</v>
      </c>
      <c r="H73" s="175">
        <f t="shared" si="4"/>
        <v>100</v>
      </c>
    </row>
    <row r="74" spans="1:8" ht="31.5">
      <c r="A74" s="224" t="s">
        <v>444</v>
      </c>
      <c r="B74" s="225" t="s">
        <v>73</v>
      </c>
      <c r="C74" s="225">
        <v>12</v>
      </c>
      <c r="D74" s="225" t="s">
        <v>406</v>
      </c>
      <c r="E74" s="225"/>
      <c r="F74" s="175">
        <f t="shared" ref="F74:G76" si="20">F75</f>
        <v>200</v>
      </c>
      <c r="G74" s="175">
        <f t="shared" si="20"/>
        <v>200</v>
      </c>
      <c r="H74" s="169">
        <f t="shared" si="4"/>
        <v>100</v>
      </c>
    </row>
    <row r="75" spans="1:8" ht="22.5">
      <c r="A75" s="167" t="s">
        <v>439</v>
      </c>
      <c r="B75" s="168" t="s">
        <v>73</v>
      </c>
      <c r="C75" s="168">
        <v>12</v>
      </c>
      <c r="D75" s="168" t="s">
        <v>352</v>
      </c>
      <c r="E75" s="168">
        <v>200</v>
      </c>
      <c r="F75" s="169">
        <f t="shared" si="20"/>
        <v>200</v>
      </c>
      <c r="G75" s="169">
        <f t="shared" si="20"/>
        <v>200</v>
      </c>
      <c r="H75" s="169">
        <f t="shared" si="4"/>
        <v>100</v>
      </c>
    </row>
    <row r="76" spans="1:8" ht="22.5">
      <c r="A76" s="167" t="s">
        <v>440</v>
      </c>
      <c r="B76" s="168" t="s">
        <v>73</v>
      </c>
      <c r="C76" s="168">
        <v>12</v>
      </c>
      <c r="D76" s="168" t="s">
        <v>352</v>
      </c>
      <c r="E76" s="168">
        <v>240</v>
      </c>
      <c r="F76" s="169">
        <f t="shared" si="20"/>
        <v>200</v>
      </c>
      <c r="G76" s="176">
        <f t="shared" si="20"/>
        <v>200</v>
      </c>
      <c r="H76" s="169">
        <f t="shared" si="4"/>
        <v>100</v>
      </c>
    </row>
    <row r="77" spans="1:8" ht="22.5">
      <c r="A77" s="167" t="s">
        <v>441</v>
      </c>
      <c r="B77" s="168" t="s">
        <v>73</v>
      </c>
      <c r="C77" s="168">
        <v>12</v>
      </c>
      <c r="D77" s="168" t="s">
        <v>352</v>
      </c>
      <c r="E77" s="168">
        <v>244</v>
      </c>
      <c r="F77" s="169">
        <v>200</v>
      </c>
      <c r="G77" s="176">
        <v>200</v>
      </c>
      <c r="H77" s="169">
        <f t="shared" si="4"/>
        <v>100</v>
      </c>
    </row>
    <row r="78" spans="1:8" ht="52.5">
      <c r="A78" s="224" t="s">
        <v>493</v>
      </c>
      <c r="B78" s="225" t="s">
        <v>73</v>
      </c>
      <c r="C78" s="225">
        <v>12</v>
      </c>
      <c r="D78" s="225" t="s">
        <v>535</v>
      </c>
      <c r="E78" s="225"/>
      <c r="F78" s="175">
        <f>F79</f>
        <v>882</v>
      </c>
      <c r="G78" s="175">
        <f>G79</f>
        <v>882</v>
      </c>
      <c r="H78" s="175">
        <f>G78/F78%</f>
        <v>100</v>
      </c>
    </row>
    <row r="79" spans="1:8" ht="22.5">
      <c r="A79" s="167" t="s">
        <v>439</v>
      </c>
      <c r="B79" s="168" t="s">
        <v>73</v>
      </c>
      <c r="C79" s="168">
        <v>12</v>
      </c>
      <c r="D79" s="168" t="s">
        <v>535</v>
      </c>
      <c r="E79" s="168">
        <v>200</v>
      </c>
      <c r="F79" s="169">
        <f>F80</f>
        <v>882</v>
      </c>
      <c r="G79" s="169">
        <f>G80</f>
        <v>882</v>
      </c>
      <c r="H79" s="169">
        <f t="shared" ref="H79:H142" si="21">G79/F79%</f>
        <v>100</v>
      </c>
    </row>
    <row r="80" spans="1:8" ht="22.5">
      <c r="A80" s="167" t="s">
        <v>440</v>
      </c>
      <c r="B80" s="168" t="s">
        <v>73</v>
      </c>
      <c r="C80" s="168">
        <v>12</v>
      </c>
      <c r="D80" s="168" t="s">
        <v>535</v>
      </c>
      <c r="E80" s="168">
        <v>240</v>
      </c>
      <c r="F80" s="169">
        <f>F81+F82</f>
        <v>882</v>
      </c>
      <c r="G80" s="169">
        <f>G81+G82</f>
        <v>882</v>
      </c>
      <c r="H80" s="169">
        <f t="shared" si="21"/>
        <v>100</v>
      </c>
    </row>
    <row r="81" spans="1:8" ht="22.5">
      <c r="A81" s="167" t="s">
        <v>182</v>
      </c>
      <c r="B81" s="168" t="s">
        <v>73</v>
      </c>
      <c r="C81" s="168">
        <v>12</v>
      </c>
      <c r="D81" s="168" t="s">
        <v>535</v>
      </c>
      <c r="E81" s="168">
        <v>242</v>
      </c>
      <c r="F81" s="169">
        <v>15</v>
      </c>
      <c r="G81" s="169">
        <v>15</v>
      </c>
      <c r="H81" s="169">
        <f t="shared" si="21"/>
        <v>100</v>
      </c>
    </row>
    <row r="82" spans="1:8" ht="22.5">
      <c r="A82" s="167" t="s">
        <v>441</v>
      </c>
      <c r="B82" s="168" t="s">
        <v>73</v>
      </c>
      <c r="C82" s="168">
        <v>12</v>
      </c>
      <c r="D82" s="168" t="s">
        <v>535</v>
      </c>
      <c r="E82" s="168">
        <v>244</v>
      </c>
      <c r="F82" s="169">
        <v>867</v>
      </c>
      <c r="G82" s="169">
        <v>867</v>
      </c>
      <c r="H82" s="169">
        <f t="shared" si="21"/>
        <v>100</v>
      </c>
    </row>
    <row r="83" spans="1:8">
      <c r="A83" s="224" t="s">
        <v>563</v>
      </c>
      <c r="B83" s="225" t="s">
        <v>203</v>
      </c>
      <c r="C83" s="226"/>
      <c r="D83" s="225"/>
      <c r="E83" s="168"/>
      <c r="F83" s="175">
        <f t="shared" ref="F83:G84" si="22">F84</f>
        <v>2905.58</v>
      </c>
      <c r="G83" s="175">
        <f t="shared" si="22"/>
        <v>2774.98</v>
      </c>
      <c r="H83" s="175">
        <f t="shared" si="21"/>
        <v>95.505200338658724</v>
      </c>
    </row>
    <row r="84" spans="1:8">
      <c r="A84" s="224" t="s">
        <v>424</v>
      </c>
      <c r="B84" s="225" t="s">
        <v>203</v>
      </c>
      <c r="C84" s="225" t="s">
        <v>204</v>
      </c>
      <c r="D84" s="225"/>
      <c r="E84" s="168"/>
      <c r="F84" s="175">
        <f t="shared" si="22"/>
        <v>2905.58</v>
      </c>
      <c r="G84" s="175">
        <f t="shared" si="22"/>
        <v>2774.98</v>
      </c>
      <c r="H84" s="175">
        <f t="shared" si="21"/>
        <v>95.505200338658724</v>
      </c>
    </row>
    <row r="85" spans="1:8" ht="31.5">
      <c r="A85" s="224" t="s">
        <v>425</v>
      </c>
      <c r="B85" s="225" t="s">
        <v>203</v>
      </c>
      <c r="C85" s="225" t="s">
        <v>204</v>
      </c>
      <c r="D85" s="225" t="s">
        <v>402</v>
      </c>
      <c r="E85" s="225"/>
      <c r="F85" s="175">
        <f>F86+F92+F104+F108+F100</f>
        <v>2905.58</v>
      </c>
      <c r="G85" s="175">
        <f>G86+G92+G104+G108+G100</f>
        <v>2774.98</v>
      </c>
      <c r="H85" s="175">
        <f>G85/F85%</f>
        <v>95.505200338658724</v>
      </c>
    </row>
    <row r="86" spans="1:8" ht="33.75">
      <c r="A86" s="231" t="s">
        <v>426</v>
      </c>
      <c r="B86" s="233" t="s">
        <v>203</v>
      </c>
      <c r="C86" s="233" t="s">
        <v>204</v>
      </c>
      <c r="D86" s="233" t="s">
        <v>353</v>
      </c>
      <c r="E86" s="233"/>
      <c r="F86" s="177">
        <f t="shared" ref="F86:G86" si="23">F87+F90</f>
        <v>477.08000000000004</v>
      </c>
      <c r="G86" s="177">
        <f t="shared" si="23"/>
        <v>351.40999999999997</v>
      </c>
      <c r="H86" s="177">
        <f>G86/F86%</f>
        <v>73.658505910958311</v>
      </c>
    </row>
    <row r="87" spans="1:8" ht="22.5">
      <c r="A87" s="167" t="s">
        <v>439</v>
      </c>
      <c r="B87" s="168" t="s">
        <v>203</v>
      </c>
      <c r="C87" s="168" t="s">
        <v>204</v>
      </c>
      <c r="D87" s="168" t="s">
        <v>353</v>
      </c>
      <c r="E87" s="168">
        <v>200</v>
      </c>
      <c r="F87" s="169">
        <v>252.08</v>
      </c>
      <c r="G87" s="169">
        <v>126.41</v>
      </c>
      <c r="H87" s="169">
        <f>G87/F87%</f>
        <v>50.146778800380829</v>
      </c>
    </row>
    <row r="88" spans="1:8" ht="22.5">
      <c r="A88" s="167" t="s">
        <v>440</v>
      </c>
      <c r="B88" s="168" t="s">
        <v>203</v>
      </c>
      <c r="C88" s="168" t="s">
        <v>204</v>
      </c>
      <c r="D88" s="168" t="s">
        <v>353</v>
      </c>
      <c r="E88" s="168">
        <v>240</v>
      </c>
      <c r="F88" s="169">
        <v>252.08</v>
      </c>
      <c r="G88" s="169">
        <v>126.41</v>
      </c>
      <c r="H88" s="169">
        <f>G88/F88%</f>
        <v>50.146778800380829</v>
      </c>
    </row>
    <row r="89" spans="1:8" ht="22.5">
      <c r="A89" s="167" t="s">
        <v>441</v>
      </c>
      <c r="B89" s="168" t="s">
        <v>203</v>
      </c>
      <c r="C89" s="168" t="s">
        <v>204</v>
      </c>
      <c r="D89" s="168" t="s">
        <v>353</v>
      </c>
      <c r="E89" s="168">
        <v>244</v>
      </c>
      <c r="F89" s="169">
        <v>252.08</v>
      </c>
      <c r="G89" s="169">
        <v>126.41</v>
      </c>
      <c r="H89" s="169">
        <f t="shared" si="21"/>
        <v>50.146778800380829</v>
      </c>
    </row>
    <row r="90" spans="1:8">
      <c r="A90" s="167" t="s">
        <v>140</v>
      </c>
      <c r="B90" s="168" t="s">
        <v>203</v>
      </c>
      <c r="C90" s="168" t="s">
        <v>204</v>
      </c>
      <c r="D90" s="168" t="s">
        <v>353</v>
      </c>
      <c r="E90" s="168">
        <v>800</v>
      </c>
      <c r="F90" s="169">
        <v>225</v>
      </c>
      <c r="G90" s="169">
        <f t="shared" ref="G90" si="24">G91</f>
        <v>225</v>
      </c>
      <c r="H90" s="169">
        <f t="shared" si="21"/>
        <v>100</v>
      </c>
    </row>
    <row r="91" spans="1:8" ht="33.75">
      <c r="A91" s="167" t="s">
        <v>184</v>
      </c>
      <c r="B91" s="168" t="s">
        <v>203</v>
      </c>
      <c r="C91" s="168" t="s">
        <v>204</v>
      </c>
      <c r="D91" s="168" t="s">
        <v>353</v>
      </c>
      <c r="E91" s="168">
        <v>850</v>
      </c>
      <c r="F91" s="169">
        <v>225</v>
      </c>
      <c r="G91" s="169">
        <v>225</v>
      </c>
      <c r="H91" s="169">
        <f t="shared" si="21"/>
        <v>100</v>
      </c>
    </row>
    <row r="92" spans="1:8" ht="33.75">
      <c r="A92" s="231" t="s">
        <v>427</v>
      </c>
      <c r="B92" s="233" t="s">
        <v>203</v>
      </c>
      <c r="C92" s="233" t="s">
        <v>204</v>
      </c>
      <c r="D92" s="233" t="s">
        <v>354</v>
      </c>
      <c r="E92" s="233"/>
      <c r="F92" s="177">
        <f>F93+F98+F96</f>
        <v>933.19999999999993</v>
      </c>
      <c r="G92" s="177">
        <f>G93+G98+G96</f>
        <v>928.2700000000001</v>
      </c>
      <c r="H92" s="177">
        <f t="shared" si="21"/>
        <v>99.471710244320633</v>
      </c>
    </row>
    <row r="93" spans="1:8" ht="22.5">
      <c r="A93" s="167" t="s">
        <v>439</v>
      </c>
      <c r="B93" s="168" t="s">
        <v>203</v>
      </c>
      <c r="C93" s="168" t="s">
        <v>204</v>
      </c>
      <c r="D93" s="168" t="s">
        <v>354</v>
      </c>
      <c r="E93" s="168">
        <v>200</v>
      </c>
      <c r="F93" s="169">
        <f t="shared" ref="F93:G94" si="25">F94</f>
        <v>722.4</v>
      </c>
      <c r="G93" s="169">
        <f t="shared" si="25"/>
        <v>717.44</v>
      </c>
      <c r="H93" s="169">
        <f t="shared" si="21"/>
        <v>99.313399778516057</v>
      </c>
    </row>
    <row r="94" spans="1:8" ht="22.5">
      <c r="A94" s="167" t="s">
        <v>440</v>
      </c>
      <c r="B94" s="168" t="s">
        <v>203</v>
      </c>
      <c r="C94" s="168" t="s">
        <v>204</v>
      </c>
      <c r="D94" s="168" t="s">
        <v>354</v>
      </c>
      <c r="E94" s="168">
        <v>240</v>
      </c>
      <c r="F94" s="169">
        <f t="shared" si="25"/>
        <v>722.4</v>
      </c>
      <c r="G94" s="169">
        <f t="shared" si="25"/>
        <v>717.44</v>
      </c>
      <c r="H94" s="169">
        <f>G94/F94%</f>
        <v>99.313399778516057</v>
      </c>
    </row>
    <row r="95" spans="1:8" ht="22.5">
      <c r="A95" s="167" t="s">
        <v>441</v>
      </c>
      <c r="B95" s="168" t="s">
        <v>203</v>
      </c>
      <c r="C95" s="168" t="s">
        <v>204</v>
      </c>
      <c r="D95" s="168" t="s">
        <v>354</v>
      </c>
      <c r="E95" s="168">
        <v>244</v>
      </c>
      <c r="F95" s="169">
        <v>722.4</v>
      </c>
      <c r="G95" s="169">
        <v>717.44</v>
      </c>
      <c r="H95" s="169">
        <f t="shared" si="21"/>
        <v>99.313399778516057</v>
      </c>
    </row>
    <row r="96" spans="1:8" ht="22.5">
      <c r="A96" s="167" t="s">
        <v>538</v>
      </c>
      <c r="B96" s="168" t="s">
        <v>203</v>
      </c>
      <c r="C96" s="168" t="s">
        <v>204</v>
      </c>
      <c r="D96" s="168" t="s">
        <v>354</v>
      </c>
      <c r="E96" s="168">
        <v>400</v>
      </c>
      <c r="F96" s="169">
        <v>200</v>
      </c>
      <c r="G96" s="169">
        <f t="shared" ref="G96" si="26">G97</f>
        <v>200</v>
      </c>
      <c r="H96" s="169">
        <f t="shared" si="21"/>
        <v>100</v>
      </c>
    </row>
    <row r="97" spans="1:8">
      <c r="A97" s="167" t="s">
        <v>539</v>
      </c>
      <c r="B97" s="168" t="s">
        <v>203</v>
      </c>
      <c r="C97" s="168" t="s">
        <v>204</v>
      </c>
      <c r="D97" s="168" t="s">
        <v>354</v>
      </c>
      <c r="E97" s="168">
        <v>410</v>
      </c>
      <c r="F97" s="169">
        <v>200</v>
      </c>
      <c r="G97" s="169">
        <v>200</v>
      </c>
      <c r="H97" s="169">
        <f t="shared" si="21"/>
        <v>100</v>
      </c>
    </row>
    <row r="98" spans="1:8">
      <c r="A98" s="167" t="s">
        <v>140</v>
      </c>
      <c r="B98" s="168" t="s">
        <v>203</v>
      </c>
      <c r="C98" s="168" t="s">
        <v>204</v>
      </c>
      <c r="D98" s="168" t="s">
        <v>354</v>
      </c>
      <c r="E98" s="168">
        <v>800</v>
      </c>
      <c r="F98" s="169">
        <v>10.8</v>
      </c>
      <c r="G98" s="169">
        <f t="shared" ref="G98" si="27">G99</f>
        <v>10.83</v>
      </c>
      <c r="H98" s="169">
        <f t="shared" si="21"/>
        <v>100.27777777777777</v>
      </c>
    </row>
    <row r="99" spans="1:8" ht="33.75">
      <c r="A99" s="167" t="s">
        <v>184</v>
      </c>
      <c r="B99" s="168" t="s">
        <v>203</v>
      </c>
      <c r="C99" s="168" t="s">
        <v>204</v>
      </c>
      <c r="D99" s="168" t="s">
        <v>354</v>
      </c>
      <c r="E99" s="168">
        <v>850</v>
      </c>
      <c r="F99" s="169">
        <v>10.8</v>
      </c>
      <c r="G99" s="169">
        <v>10.83</v>
      </c>
      <c r="H99" s="169">
        <f t="shared" si="21"/>
        <v>100.27777777777777</v>
      </c>
    </row>
    <row r="100" spans="1:8" ht="22.5">
      <c r="A100" s="167" t="s">
        <v>540</v>
      </c>
      <c r="B100" s="168" t="s">
        <v>203</v>
      </c>
      <c r="C100" s="168" t="s">
        <v>204</v>
      </c>
      <c r="D100" s="168" t="s">
        <v>541</v>
      </c>
      <c r="E100" s="168"/>
      <c r="F100" s="169">
        <f t="shared" ref="F100:G101" si="28">F101</f>
        <v>957.6</v>
      </c>
      <c r="G100" s="169">
        <f t="shared" si="28"/>
        <v>957.6</v>
      </c>
      <c r="H100" s="169">
        <f t="shared" si="21"/>
        <v>100</v>
      </c>
    </row>
    <row r="101" spans="1:8" ht="22.5">
      <c r="A101" s="167" t="s">
        <v>439</v>
      </c>
      <c r="B101" s="168" t="s">
        <v>203</v>
      </c>
      <c r="C101" s="168" t="s">
        <v>204</v>
      </c>
      <c r="D101" s="168" t="s">
        <v>541</v>
      </c>
      <c r="E101" s="168">
        <v>200</v>
      </c>
      <c r="F101" s="169">
        <f t="shared" si="28"/>
        <v>957.6</v>
      </c>
      <c r="G101" s="169">
        <f t="shared" si="28"/>
        <v>957.6</v>
      </c>
      <c r="H101" s="169">
        <f t="shared" si="21"/>
        <v>100</v>
      </c>
    </row>
    <row r="102" spans="1:8" ht="22.5">
      <c r="A102" s="167" t="s">
        <v>440</v>
      </c>
      <c r="B102" s="168" t="s">
        <v>203</v>
      </c>
      <c r="C102" s="168" t="s">
        <v>204</v>
      </c>
      <c r="D102" s="168" t="s">
        <v>541</v>
      </c>
      <c r="E102" s="168">
        <v>240</v>
      </c>
      <c r="F102" s="169">
        <v>957.6</v>
      </c>
      <c r="G102" s="169">
        <f>G103</f>
        <v>957.6</v>
      </c>
      <c r="H102" s="169">
        <f t="shared" si="21"/>
        <v>100</v>
      </c>
    </row>
    <row r="103" spans="1:8" ht="22.5">
      <c r="A103" s="167" t="s">
        <v>441</v>
      </c>
      <c r="B103" s="168" t="s">
        <v>203</v>
      </c>
      <c r="C103" s="168" t="s">
        <v>204</v>
      </c>
      <c r="D103" s="168" t="s">
        <v>541</v>
      </c>
      <c r="E103" s="168">
        <v>244</v>
      </c>
      <c r="F103" s="169">
        <v>957.6</v>
      </c>
      <c r="G103" s="169">
        <v>957.6</v>
      </c>
      <c r="H103" s="169">
        <f t="shared" si="21"/>
        <v>100</v>
      </c>
    </row>
    <row r="104" spans="1:8" ht="33.75">
      <c r="A104" s="231" t="s">
        <v>428</v>
      </c>
      <c r="B104" s="233" t="s">
        <v>203</v>
      </c>
      <c r="C104" s="233" t="s">
        <v>204</v>
      </c>
      <c r="D104" s="233" t="s">
        <v>355</v>
      </c>
      <c r="E104" s="233"/>
      <c r="F104" s="177">
        <f t="shared" ref="F104:G104" si="29">F105</f>
        <v>368.6</v>
      </c>
      <c r="G104" s="177">
        <f t="shared" si="29"/>
        <v>368.6</v>
      </c>
      <c r="H104" s="177">
        <f t="shared" si="21"/>
        <v>100</v>
      </c>
    </row>
    <row r="105" spans="1:8" ht="22.5">
      <c r="A105" s="167" t="s">
        <v>439</v>
      </c>
      <c r="B105" s="168" t="s">
        <v>203</v>
      </c>
      <c r="C105" s="168" t="s">
        <v>204</v>
      </c>
      <c r="D105" s="168" t="s">
        <v>355</v>
      </c>
      <c r="E105" s="168">
        <v>200</v>
      </c>
      <c r="F105" s="169">
        <v>368.6</v>
      </c>
      <c r="G105" s="169">
        <v>368.6</v>
      </c>
      <c r="H105" s="169">
        <f t="shared" si="21"/>
        <v>100</v>
      </c>
    </row>
    <row r="106" spans="1:8" ht="22.5">
      <c r="A106" s="167" t="s">
        <v>440</v>
      </c>
      <c r="B106" s="168" t="s">
        <v>203</v>
      </c>
      <c r="C106" s="168" t="s">
        <v>204</v>
      </c>
      <c r="D106" s="168" t="s">
        <v>355</v>
      </c>
      <c r="E106" s="168">
        <v>240</v>
      </c>
      <c r="F106" s="169">
        <v>368.6</v>
      </c>
      <c r="G106" s="169">
        <f t="shared" ref="G106" si="30">G107</f>
        <v>368.6</v>
      </c>
      <c r="H106" s="169">
        <f>G106/F106%</f>
        <v>100</v>
      </c>
    </row>
    <row r="107" spans="1:8" ht="22.5">
      <c r="A107" s="167" t="s">
        <v>441</v>
      </c>
      <c r="B107" s="168" t="s">
        <v>203</v>
      </c>
      <c r="C107" s="168" t="s">
        <v>204</v>
      </c>
      <c r="D107" s="168" t="s">
        <v>355</v>
      </c>
      <c r="E107" s="168">
        <v>244</v>
      </c>
      <c r="F107" s="169">
        <v>368.6</v>
      </c>
      <c r="G107" s="169">
        <v>368.6</v>
      </c>
      <c r="H107" s="169">
        <f>G107/F107%</f>
        <v>100</v>
      </c>
    </row>
    <row r="108" spans="1:8" ht="33.75">
      <c r="A108" s="231" t="s">
        <v>429</v>
      </c>
      <c r="B108" s="233" t="s">
        <v>203</v>
      </c>
      <c r="C108" s="233" t="s">
        <v>204</v>
      </c>
      <c r="D108" s="233" t="s">
        <v>356</v>
      </c>
      <c r="E108" s="233">
        <v>244</v>
      </c>
      <c r="F108" s="177">
        <f t="shared" ref="F108:G110" si="31">F109</f>
        <v>169.1</v>
      </c>
      <c r="G108" s="177">
        <f t="shared" si="31"/>
        <v>169.1</v>
      </c>
      <c r="H108" s="177">
        <f t="shared" si="21"/>
        <v>100</v>
      </c>
    </row>
    <row r="109" spans="1:8" ht="22.5">
      <c r="A109" s="167" t="s">
        <v>439</v>
      </c>
      <c r="B109" s="168" t="s">
        <v>203</v>
      </c>
      <c r="C109" s="168" t="s">
        <v>204</v>
      </c>
      <c r="D109" s="168" t="s">
        <v>356</v>
      </c>
      <c r="E109" s="168">
        <v>200</v>
      </c>
      <c r="F109" s="169">
        <f t="shared" si="31"/>
        <v>169.1</v>
      </c>
      <c r="G109" s="169">
        <f t="shared" si="31"/>
        <v>169.1</v>
      </c>
      <c r="H109" s="169">
        <f t="shared" si="21"/>
        <v>100</v>
      </c>
    </row>
    <row r="110" spans="1:8" ht="22.5">
      <c r="A110" s="167" t="s">
        <v>440</v>
      </c>
      <c r="B110" s="168" t="s">
        <v>203</v>
      </c>
      <c r="C110" s="168" t="s">
        <v>204</v>
      </c>
      <c r="D110" s="168" t="s">
        <v>356</v>
      </c>
      <c r="E110" s="168">
        <v>240</v>
      </c>
      <c r="F110" s="169">
        <f t="shared" si="31"/>
        <v>169.1</v>
      </c>
      <c r="G110" s="169">
        <f t="shared" si="31"/>
        <v>169.1</v>
      </c>
      <c r="H110" s="169">
        <f>G110/F110%</f>
        <v>100</v>
      </c>
    </row>
    <row r="111" spans="1:8" ht="22.5">
      <c r="A111" s="167" t="s">
        <v>441</v>
      </c>
      <c r="B111" s="168" t="s">
        <v>203</v>
      </c>
      <c r="C111" s="168" t="s">
        <v>204</v>
      </c>
      <c r="D111" s="168" t="s">
        <v>356</v>
      </c>
      <c r="E111" s="168">
        <v>244</v>
      </c>
      <c r="F111" s="169">
        <v>169.1</v>
      </c>
      <c r="G111" s="169">
        <v>169.1</v>
      </c>
      <c r="H111" s="169">
        <f t="shared" si="21"/>
        <v>100</v>
      </c>
    </row>
    <row r="112" spans="1:8">
      <c r="A112" s="224" t="s">
        <v>564</v>
      </c>
      <c r="B112" s="225" t="s">
        <v>60</v>
      </c>
      <c r="C112" s="225"/>
      <c r="D112" s="225"/>
      <c r="E112" s="225"/>
      <c r="F112" s="175">
        <f>F113+F118+F176+F137</f>
        <v>336238.77</v>
      </c>
      <c r="G112" s="175">
        <f>G113+G118+G176+G137</f>
        <v>335932.74999999994</v>
      </c>
      <c r="H112" s="175">
        <f t="shared" si="21"/>
        <v>99.908987294951118</v>
      </c>
    </row>
    <row r="113" spans="1:8" ht="21">
      <c r="A113" s="224" t="s">
        <v>338</v>
      </c>
      <c r="B113" s="225" t="s">
        <v>60</v>
      </c>
      <c r="C113" s="225" t="s">
        <v>60</v>
      </c>
      <c r="D113" s="225" t="s">
        <v>438</v>
      </c>
      <c r="E113" s="225"/>
      <c r="F113" s="175">
        <f t="shared" ref="F113:G114" si="32">F114</f>
        <v>99.02</v>
      </c>
      <c r="G113" s="175">
        <f t="shared" si="32"/>
        <v>99</v>
      </c>
      <c r="H113" s="175">
        <f t="shared" si="21"/>
        <v>99.979802060189868</v>
      </c>
    </row>
    <row r="114" spans="1:8" ht="22.5">
      <c r="A114" s="167" t="s">
        <v>439</v>
      </c>
      <c r="B114" s="168" t="s">
        <v>60</v>
      </c>
      <c r="C114" s="168" t="s">
        <v>60</v>
      </c>
      <c r="D114" s="168" t="s">
        <v>445</v>
      </c>
      <c r="E114" s="168">
        <v>200</v>
      </c>
      <c r="F114" s="169">
        <f t="shared" si="32"/>
        <v>99.02</v>
      </c>
      <c r="G114" s="169">
        <f t="shared" si="32"/>
        <v>99</v>
      </c>
      <c r="H114" s="169">
        <f>G114/F114%</f>
        <v>99.979802060189868</v>
      </c>
    </row>
    <row r="115" spans="1:8" ht="22.5">
      <c r="A115" s="167" t="s">
        <v>440</v>
      </c>
      <c r="B115" s="168" t="s">
        <v>60</v>
      </c>
      <c r="C115" s="168" t="s">
        <v>60</v>
      </c>
      <c r="D115" s="168" t="s">
        <v>445</v>
      </c>
      <c r="E115" s="168">
        <v>240</v>
      </c>
      <c r="F115" s="169">
        <f t="shared" ref="F115:G115" si="33">F117+F116</f>
        <v>99.02</v>
      </c>
      <c r="G115" s="169">
        <f t="shared" si="33"/>
        <v>99</v>
      </c>
      <c r="H115" s="169">
        <f>G115/F115%</f>
        <v>99.979802060189868</v>
      </c>
    </row>
    <row r="116" spans="1:8" ht="22.5">
      <c r="A116" s="167" t="s">
        <v>182</v>
      </c>
      <c r="B116" s="168" t="s">
        <v>60</v>
      </c>
      <c r="C116" s="168" t="s">
        <v>60</v>
      </c>
      <c r="D116" s="168" t="s">
        <v>445</v>
      </c>
      <c r="E116" s="168">
        <v>242</v>
      </c>
      <c r="F116" s="169">
        <v>10.3</v>
      </c>
      <c r="G116" s="176">
        <v>10.3</v>
      </c>
      <c r="H116" s="169">
        <f t="shared" si="21"/>
        <v>100</v>
      </c>
    </row>
    <row r="117" spans="1:8" ht="22.5">
      <c r="A117" s="167" t="s">
        <v>441</v>
      </c>
      <c r="B117" s="168" t="s">
        <v>60</v>
      </c>
      <c r="C117" s="168" t="s">
        <v>60</v>
      </c>
      <c r="D117" s="168" t="s">
        <v>445</v>
      </c>
      <c r="E117" s="168">
        <v>244</v>
      </c>
      <c r="F117" s="169">
        <v>88.72</v>
      </c>
      <c r="G117" s="176">
        <v>88.7</v>
      </c>
      <c r="H117" s="169">
        <f t="shared" si="21"/>
        <v>99.97745716862039</v>
      </c>
    </row>
    <row r="118" spans="1:8" ht="21">
      <c r="A118" s="224" t="s">
        <v>437</v>
      </c>
      <c r="B118" s="225" t="s">
        <v>60</v>
      </c>
      <c r="C118" s="225" t="s">
        <v>195</v>
      </c>
      <c r="D118" s="225" t="s">
        <v>407</v>
      </c>
      <c r="E118" s="225"/>
      <c r="F118" s="175">
        <f>F119+F125+F133+F152</f>
        <v>324064.95</v>
      </c>
      <c r="G118" s="175">
        <f>G119+G125+G133+G152</f>
        <v>323930.74999999994</v>
      </c>
      <c r="H118" s="169">
        <f t="shared" si="21"/>
        <v>99.958588548375857</v>
      </c>
    </row>
    <row r="119" spans="1:8">
      <c r="A119" s="231" t="s">
        <v>235</v>
      </c>
      <c r="B119" s="233" t="s">
        <v>60</v>
      </c>
      <c r="C119" s="233" t="s">
        <v>206</v>
      </c>
      <c r="D119" s="233" t="s">
        <v>446</v>
      </c>
      <c r="E119" s="233"/>
      <c r="F119" s="177">
        <f t="shared" ref="F119:G119" si="34">F120</f>
        <v>106368.5</v>
      </c>
      <c r="G119" s="177">
        <f t="shared" si="34"/>
        <v>106368.5</v>
      </c>
      <c r="H119" s="177">
        <f t="shared" si="21"/>
        <v>100</v>
      </c>
    </row>
    <row r="120" spans="1:8" ht="33.75">
      <c r="A120" s="167" t="s">
        <v>207</v>
      </c>
      <c r="B120" s="168" t="s">
        <v>60</v>
      </c>
      <c r="C120" s="168" t="s">
        <v>206</v>
      </c>
      <c r="D120" s="236" t="s">
        <v>446</v>
      </c>
      <c r="E120" s="168" t="s">
        <v>128</v>
      </c>
      <c r="F120" s="169">
        <f t="shared" ref="F120:G120" si="35">F121+F123</f>
        <v>106368.5</v>
      </c>
      <c r="G120" s="169">
        <f t="shared" si="35"/>
        <v>106368.5</v>
      </c>
      <c r="H120" s="169">
        <f>G120/F120%</f>
        <v>100</v>
      </c>
    </row>
    <row r="121" spans="1:8">
      <c r="A121" s="167" t="s">
        <v>129</v>
      </c>
      <c r="B121" s="168" t="s">
        <v>60</v>
      </c>
      <c r="C121" s="168" t="s">
        <v>206</v>
      </c>
      <c r="D121" s="236" t="s">
        <v>446</v>
      </c>
      <c r="E121" s="168" t="s">
        <v>130</v>
      </c>
      <c r="F121" s="169">
        <f t="shared" ref="F121:G121" si="36">F122</f>
        <v>87745.7</v>
      </c>
      <c r="G121" s="169">
        <f t="shared" si="36"/>
        <v>87745.7</v>
      </c>
      <c r="H121" s="169">
        <f>G121/F121%</f>
        <v>100</v>
      </c>
    </row>
    <row r="122" spans="1:8" ht="45">
      <c r="A122" s="167" t="s">
        <v>121</v>
      </c>
      <c r="B122" s="168" t="s">
        <v>60</v>
      </c>
      <c r="C122" s="168" t="s">
        <v>206</v>
      </c>
      <c r="D122" s="236" t="s">
        <v>446</v>
      </c>
      <c r="E122" s="168" t="s">
        <v>97</v>
      </c>
      <c r="F122" s="169">
        <v>87745.7</v>
      </c>
      <c r="G122" s="169">
        <v>87745.7</v>
      </c>
      <c r="H122" s="169">
        <f t="shared" si="21"/>
        <v>100</v>
      </c>
    </row>
    <row r="123" spans="1:8">
      <c r="A123" s="167" t="s">
        <v>143</v>
      </c>
      <c r="B123" s="168" t="s">
        <v>60</v>
      </c>
      <c r="C123" s="168" t="s">
        <v>206</v>
      </c>
      <c r="D123" s="236" t="s">
        <v>446</v>
      </c>
      <c r="E123" s="168" t="s">
        <v>144</v>
      </c>
      <c r="F123" s="169">
        <f t="shared" ref="F123:G123" si="37">F124</f>
        <v>18622.8</v>
      </c>
      <c r="G123" s="169">
        <f t="shared" si="37"/>
        <v>18622.8</v>
      </c>
      <c r="H123" s="169">
        <f t="shared" si="21"/>
        <v>100</v>
      </c>
    </row>
    <row r="124" spans="1:8" ht="45">
      <c r="A124" s="167" t="s">
        <v>122</v>
      </c>
      <c r="B124" s="168" t="s">
        <v>60</v>
      </c>
      <c r="C124" s="168" t="s">
        <v>206</v>
      </c>
      <c r="D124" s="236" t="s">
        <v>446</v>
      </c>
      <c r="E124" s="168" t="s">
        <v>29</v>
      </c>
      <c r="F124" s="169">
        <v>18622.8</v>
      </c>
      <c r="G124" s="169">
        <v>18622.8</v>
      </c>
      <c r="H124" s="169">
        <f t="shared" si="21"/>
        <v>100</v>
      </c>
    </row>
    <row r="125" spans="1:8">
      <c r="A125" s="231" t="s">
        <v>236</v>
      </c>
      <c r="B125" s="233" t="s">
        <v>60</v>
      </c>
      <c r="C125" s="233" t="s">
        <v>59</v>
      </c>
      <c r="D125" s="233" t="s">
        <v>447</v>
      </c>
      <c r="E125" s="233" t="s">
        <v>44</v>
      </c>
      <c r="F125" s="177">
        <f t="shared" ref="F125:G125" si="38">F126+F129</f>
        <v>201842.84999999998</v>
      </c>
      <c r="G125" s="177">
        <f t="shared" si="38"/>
        <v>201773.44999999998</v>
      </c>
      <c r="H125" s="177">
        <f t="shared" si="21"/>
        <v>99.965616815259992</v>
      </c>
    </row>
    <row r="126" spans="1:8" ht="33.75">
      <c r="A126" s="167" t="s">
        <v>207</v>
      </c>
      <c r="B126" s="168" t="s">
        <v>60</v>
      </c>
      <c r="C126" s="168" t="s">
        <v>59</v>
      </c>
      <c r="D126" s="236" t="s">
        <v>447</v>
      </c>
      <c r="E126" s="168" t="s">
        <v>128</v>
      </c>
      <c r="F126" s="169">
        <f t="shared" ref="F126:G127" si="39">F127</f>
        <v>200125.8</v>
      </c>
      <c r="G126" s="169">
        <f t="shared" si="39"/>
        <v>200056.4</v>
      </c>
      <c r="H126" s="169">
        <f t="shared" si="21"/>
        <v>99.965321812579887</v>
      </c>
    </row>
    <row r="127" spans="1:8">
      <c r="A127" s="167" t="s">
        <v>129</v>
      </c>
      <c r="B127" s="168" t="s">
        <v>60</v>
      </c>
      <c r="C127" s="168" t="s">
        <v>59</v>
      </c>
      <c r="D127" s="236" t="s">
        <v>447</v>
      </c>
      <c r="E127" s="168" t="s">
        <v>130</v>
      </c>
      <c r="F127" s="169">
        <f t="shared" si="39"/>
        <v>200125.8</v>
      </c>
      <c r="G127" s="169">
        <f t="shared" si="39"/>
        <v>200056.4</v>
      </c>
      <c r="H127" s="169">
        <f>G127/F127%</f>
        <v>99.965321812579887</v>
      </c>
    </row>
    <row r="128" spans="1:8" ht="45">
      <c r="A128" s="167" t="s">
        <v>121</v>
      </c>
      <c r="B128" s="168" t="s">
        <v>60</v>
      </c>
      <c r="C128" s="168" t="s">
        <v>59</v>
      </c>
      <c r="D128" s="236" t="s">
        <v>447</v>
      </c>
      <c r="E128" s="168" t="s">
        <v>97</v>
      </c>
      <c r="F128" s="169">
        <v>200125.8</v>
      </c>
      <c r="G128" s="169">
        <v>200056.4</v>
      </c>
      <c r="H128" s="169">
        <f>G128/F128%</f>
        <v>99.965321812579887</v>
      </c>
    </row>
    <row r="129" spans="1:8" ht="22.5">
      <c r="A129" s="167" t="s">
        <v>442</v>
      </c>
      <c r="B129" s="168" t="s">
        <v>60</v>
      </c>
      <c r="C129" s="168" t="s">
        <v>59</v>
      </c>
      <c r="D129" s="236" t="s">
        <v>542</v>
      </c>
      <c r="E129" s="168"/>
      <c r="F129" s="169">
        <f t="shared" ref="F129:G131" si="40">F130</f>
        <v>1717.05</v>
      </c>
      <c r="G129" s="169">
        <f t="shared" si="40"/>
        <v>1717.05</v>
      </c>
      <c r="H129" s="169">
        <f t="shared" si="21"/>
        <v>100</v>
      </c>
    </row>
    <row r="130" spans="1:8" ht="33.75">
      <c r="A130" s="167" t="s">
        <v>207</v>
      </c>
      <c r="B130" s="168" t="s">
        <v>60</v>
      </c>
      <c r="C130" s="168" t="s">
        <v>59</v>
      </c>
      <c r="D130" s="168" t="s">
        <v>542</v>
      </c>
      <c r="E130" s="168">
        <v>600</v>
      </c>
      <c r="F130" s="169">
        <f t="shared" si="40"/>
        <v>1717.05</v>
      </c>
      <c r="G130" s="169">
        <f t="shared" si="40"/>
        <v>1717.05</v>
      </c>
      <c r="H130" s="169">
        <f t="shared" si="21"/>
        <v>100</v>
      </c>
    </row>
    <row r="131" spans="1:8">
      <c r="A131" s="167" t="s">
        <v>129</v>
      </c>
      <c r="B131" s="168" t="s">
        <v>60</v>
      </c>
      <c r="C131" s="168" t="s">
        <v>59</v>
      </c>
      <c r="D131" s="168" t="s">
        <v>542</v>
      </c>
      <c r="E131" s="168">
        <v>610</v>
      </c>
      <c r="F131" s="169">
        <f t="shared" si="40"/>
        <v>1717.05</v>
      </c>
      <c r="G131" s="169">
        <f t="shared" si="40"/>
        <v>1717.05</v>
      </c>
      <c r="H131" s="169">
        <f t="shared" si="21"/>
        <v>100</v>
      </c>
    </row>
    <row r="132" spans="1:8">
      <c r="A132" s="167" t="s">
        <v>546</v>
      </c>
      <c r="B132" s="168" t="s">
        <v>60</v>
      </c>
      <c r="C132" s="168" t="s">
        <v>59</v>
      </c>
      <c r="D132" s="168" t="s">
        <v>542</v>
      </c>
      <c r="E132" s="168">
        <v>612</v>
      </c>
      <c r="F132" s="169">
        <v>1717.05</v>
      </c>
      <c r="G132" s="169">
        <v>1717.05</v>
      </c>
      <c r="H132" s="169">
        <f t="shared" si="21"/>
        <v>100</v>
      </c>
    </row>
    <row r="133" spans="1:8" ht="22.5">
      <c r="A133" s="231" t="s">
        <v>337</v>
      </c>
      <c r="B133" s="233" t="s">
        <v>60</v>
      </c>
      <c r="C133" s="234" t="s">
        <v>47</v>
      </c>
      <c r="D133" s="233" t="s">
        <v>448</v>
      </c>
      <c r="E133" s="233" t="s">
        <v>44</v>
      </c>
      <c r="F133" s="177">
        <f t="shared" ref="F133:G135" si="41">F134</f>
        <v>11633.4</v>
      </c>
      <c r="G133" s="177">
        <f t="shared" si="41"/>
        <v>11568.6</v>
      </c>
      <c r="H133" s="177">
        <f t="shared" si="21"/>
        <v>99.442983134767132</v>
      </c>
    </row>
    <row r="134" spans="1:8" ht="33.75">
      <c r="A134" s="167" t="s">
        <v>207</v>
      </c>
      <c r="B134" s="168" t="s">
        <v>60</v>
      </c>
      <c r="C134" s="235" t="s">
        <v>47</v>
      </c>
      <c r="D134" s="236" t="s">
        <v>448</v>
      </c>
      <c r="E134" s="168" t="s">
        <v>128</v>
      </c>
      <c r="F134" s="169">
        <f t="shared" si="41"/>
        <v>11633.4</v>
      </c>
      <c r="G134" s="169">
        <f t="shared" si="41"/>
        <v>11568.6</v>
      </c>
      <c r="H134" s="169">
        <f t="shared" si="21"/>
        <v>99.442983134767132</v>
      </c>
    </row>
    <row r="135" spans="1:8">
      <c r="A135" s="167" t="s">
        <v>129</v>
      </c>
      <c r="B135" s="168" t="s">
        <v>60</v>
      </c>
      <c r="C135" s="235" t="s">
        <v>47</v>
      </c>
      <c r="D135" s="236" t="s">
        <v>448</v>
      </c>
      <c r="E135" s="168" t="s">
        <v>130</v>
      </c>
      <c r="F135" s="169">
        <f t="shared" si="41"/>
        <v>11633.4</v>
      </c>
      <c r="G135" s="169">
        <f t="shared" si="41"/>
        <v>11568.6</v>
      </c>
      <c r="H135" s="169">
        <f t="shared" si="21"/>
        <v>99.442983134767132</v>
      </c>
    </row>
    <row r="136" spans="1:8" ht="45">
      <c r="A136" s="167" t="s">
        <v>121</v>
      </c>
      <c r="B136" s="168" t="s">
        <v>60</v>
      </c>
      <c r="C136" s="235" t="s">
        <v>47</v>
      </c>
      <c r="D136" s="236" t="s">
        <v>448</v>
      </c>
      <c r="E136" s="168" t="s">
        <v>97</v>
      </c>
      <c r="F136" s="169">
        <v>11633.4</v>
      </c>
      <c r="G136" s="176">
        <v>11568.6</v>
      </c>
      <c r="H136" s="169">
        <f t="shared" si="21"/>
        <v>99.442983134767132</v>
      </c>
    </row>
    <row r="137" spans="1:8" ht="42">
      <c r="A137" s="224" t="s">
        <v>344</v>
      </c>
      <c r="B137" s="225" t="s">
        <v>60</v>
      </c>
      <c r="C137" s="225"/>
      <c r="D137" s="226" t="s">
        <v>327</v>
      </c>
      <c r="E137" s="225"/>
      <c r="F137" s="175">
        <f>F138+F143+F146+F149</f>
        <v>1232.5</v>
      </c>
      <c r="G137" s="175">
        <f>G138+G143+G146+G149</f>
        <v>1060.7</v>
      </c>
      <c r="H137" s="175">
        <f t="shared" si="21"/>
        <v>86.060851926977691</v>
      </c>
    </row>
    <row r="138" spans="1:8" ht="33.75">
      <c r="A138" s="167" t="s">
        <v>207</v>
      </c>
      <c r="B138" s="168" t="s">
        <v>60</v>
      </c>
      <c r="C138" s="168" t="s">
        <v>45</v>
      </c>
      <c r="D138" s="235" t="s">
        <v>327</v>
      </c>
      <c r="E138" s="168">
        <v>600</v>
      </c>
      <c r="F138" s="169">
        <f t="shared" ref="F138" si="42">F139+F141</f>
        <v>401.6</v>
      </c>
      <c r="G138" s="169">
        <f>G139+G141</f>
        <v>293.2</v>
      </c>
      <c r="H138" s="169">
        <f t="shared" si="21"/>
        <v>73.007968127490031</v>
      </c>
    </row>
    <row r="139" spans="1:8">
      <c r="A139" s="167" t="s">
        <v>129</v>
      </c>
      <c r="B139" s="168" t="s">
        <v>60</v>
      </c>
      <c r="C139" s="168" t="s">
        <v>45</v>
      </c>
      <c r="D139" s="235" t="s">
        <v>327</v>
      </c>
      <c r="E139" s="168">
        <v>610</v>
      </c>
      <c r="F139" s="169">
        <v>330.8</v>
      </c>
      <c r="G139" s="169">
        <f t="shared" ref="G139" si="43">G140</f>
        <v>249.5</v>
      </c>
      <c r="H139" s="169">
        <f t="shared" si="21"/>
        <v>75.423216444981861</v>
      </c>
    </row>
    <row r="140" spans="1:8" ht="45">
      <c r="A140" s="167" t="s">
        <v>121</v>
      </c>
      <c r="B140" s="168" t="s">
        <v>60</v>
      </c>
      <c r="C140" s="168" t="s">
        <v>45</v>
      </c>
      <c r="D140" s="235" t="s">
        <v>327</v>
      </c>
      <c r="E140" s="168">
        <v>611</v>
      </c>
      <c r="F140" s="169">
        <v>330.8</v>
      </c>
      <c r="G140" s="169">
        <v>249.5</v>
      </c>
      <c r="H140" s="169">
        <f t="shared" si="21"/>
        <v>75.423216444981861</v>
      </c>
    </row>
    <row r="141" spans="1:8">
      <c r="A141" s="167" t="s">
        <v>143</v>
      </c>
      <c r="B141" s="168" t="s">
        <v>60</v>
      </c>
      <c r="C141" s="168" t="s">
        <v>45</v>
      </c>
      <c r="D141" s="235" t="s">
        <v>327</v>
      </c>
      <c r="E141" s="168">
        <v>620</v>
      </c>
      <c r="F141" s="169">
        <f t="shared" ref="F141" si="44">F142</f>
        <v>70.8</v>
      </c>
      <c r="G141" s="169">
        <f>G142</f>
        <v>43.7</v>
      </c>
      <c r="H141" s="169">
        <f t="shared" si="21"/>
        <v>61.723163841807917</v>
      </c>
    </row>
    <row r="142" spans="1:8" ht="45">
      <c r="A142" s="167" t="s">
        <v>121</v>
      </c>
      <c r="B142" s="168" t="s">
        <v>60</v>
      </c>
      <c r="C142" s="168" t="s">
        <v>45</v>
      </c>
      <c r="D142" s="235" t="s">
        <v>327</v>
      </c>
      <c r="E142" s="168">
        <v>621</v>
      </c>
      <c r="F142" s="169">
        <v>70.8</v>
      </c>
      <c r="G142" s="169">
        <v>43.7</v>
      </c>
      <c r="H142" s="169">
        <f t="shared" si="21"/>
        <v>61.723163841807917</v>
      </c>
    </row>
    <row r="143" spans="1:8" ht="33.75">
      <c r="A143" s="167" t="s">
        <v>207</v>
      </c>
      <c r="B143" s="168" t="s">
        <v>60</v>
      </c>
      <c r="C143" s="168" t="s">
        <v>59</v>
      </c>
      <c r="D143" s="235" t="s">
        <v>327</v>
      </c>
      <c r="E143" s="168">
        <v>600</v>
      </c>
      <c r="F143" s="169">
        <f t="shared" ref="F143:G144" si="45">F144</f>
        <v>745.1</v>
      </c>
      <c r="G143" s="169">
        <f t="shared" si="45"/>
        <v>681.7</v>
      </c>
      <c r="H143" s="169">
        <f t="shared" ref="H143:H206" si="46">G143/F143%</f>
        <v>91.491075023486786</v>
      </c>
    </row>
    <row r="144" spans="1:8">
      <c r="A144" s="167" t="s">
        <v>129</v>
      </c>
      <c r="B144" s="168" t="s">
        <v>60</v>
      </c>
      <c r="C144" s="168" t="s">
        <v>59</v>
      </c>
      <c r="D144" s="235" t="s">
        <v>327</v>
      </c>
      <c r="E144" s="168">
        <v>610</v>
      </c>
      <c r="F144" s="169">
        <f t="shared" si="45"/>
        <v>745.1</v>
      </c>
      <c r="G144" s="169">
        <f t="shared" si="45"/>
        <v>681.7</v>
      </c>
      <c r="H144" s="169">
        <f t="shared" si="46"/>
        <v>91.491075023486786</v>
      </c>
    </row>
    <row r="145" spans="1:8" ht="45">
      <c r="A145" s="167" t="s">
        <v>121</v>
      </c>
      <c r="B145" s="168" t="s">
        <v>60</v>
      </c>
      <c r="C145" s="168" t="s">
        <v>59</v>
      </c>
      <c r="D145" s="235" t="s">
        <v>327</v>
      </c>
      <c r="E145" s="168">
        <v>611</v>
      </c>
      <c r="F145" s="169">
        <v>745.1</v>
      </c>
      <c r="G145" s="169">
        <v>681.7</v>
      </c>
      <c r="H145" s="169">
        <f t="shared" si="46"/>
        <v>91.491075023486786</v>
      </c>
    </row>
    <row r="146" spans="1:8" ht="33.75">
      <c r="A146" s="167" t="s">
        <v>207</v>
      </c>
      <c r="B146" s="168" t="s">
        <v>60</v>
      </c>
      <c r="C146" s="168" t="s">
        <v>47</v>
      </c>
      <c r="D146" s="235" t="s">
        <v>327</v>
      </c>
      <c r="E146" s="168">
        <v>600</v>
      </c>
      <c r="F146" s="169">
        <f t="shared" ref="F146:G147" si="47">F147</f>
        <v>36.299999999999997</v>
      </c>
      <c r="G146" s="169">
        <f t="shared" si="47"/>
        <v>36.299999999999997</v>
      </c>
      <c r="H146" s="169">
        <f t="shared" si="46"/>
        <v>100</v>
      </c>
    </row>
    <row r="147" spans="1:8">
      <c r="A147" s="167" t="s">
        <v>129</v>
      </c>
      <c r="B147" s="168" t="s">
        <v>60</v>
      </c>
      <c r="C147" s="168" t="s">
        <v>47</v>
      </c>
      <c r="D147" s="235" t="s">
        <v>327</v>
      </c>
      <c r="E147" s="168">
        <v>610</v>
      </c>
      <c r="F147" s="169">
        <f t="shared" si="47"/>
        <v>36.299999999999997</v>
      </c>
      <c r="G147" s="169">
        <f t="shared" si="47"/>
        <v>36.299999999999997</v>
      </c>
      <c r="H147" s="169">
        <f t="shared" si="46"/>
        <v>100</v>
      </c>
    </row>
    <row r="148" spans="1:8" ht="45">
      <c r="A148" s="167" t="s">
        <v>121</v>
      </c>
      <c r="B148" s="168" t="s">
        <v>60</v>
      </c>
      <c r="C148" s="168" t="s">
        <v>47</v>
      </c>
      <c r="D148" s="235" t="s">
        <v>327</v>
      </c>
      <c r="E148" s="168">
        <v>611</v>
      </c>
      <c r="F148" s="169">
        <v>36.299999999999997</v>
      </c>
      <c r="G148" s="169">
        <v>36.299999999999997</v>
      </c>
      <c r="H148" s="169">
        <f t="shared" si="46"/>
        <v>100</v>
      </c>
    </row>
    <row r="149" spans="1:8" ht="33.75">
      <c r="A149" s="167" t="s">
        <v>207</v>
      </c>
      <c r="B149" s="168" t="s">
        <v>60</v>
      </c>
      <c r="C149" s="168" t="s">
        <v>47</v>
      </c>
      <c r="D149" s="235" t="s">
        <v>327</v>
      </c>
      <c r="E149" s="168">
        <v>600</v>
      </c>
      <c r="F149" s="169">
        <v>49.5</v>
      </c>
      <c r="G149" s="169">
        <v>49.5</v>
      </c>
      <c r="H149" s="169">
        <f t="shared" si="46"/>
        <v>100</v>
      </c>
    </row>
    <row r="150" spans="1:8">
      <c r="A150" s="167" t="s">
        <v>129</v>
      </c>
      <c r="B150" s="168" t="s">
        <v>60</v>
      </c>
      <c r="C150" s="168" t="s">
        <v>47</v>
      </c>
      <c r="D150" s="235" t="s">
        <v>327</v>
      </c>
      <c r="E150" s="168">
        <v>610</v>
      </c>
      <c r="F150" s="169">
        <v>49.5</v>
      </c>
      <c r="G150" s="169">
        <v>49.5</v>
      </c>
      <c r="H150" s="169">
        <f t="shared" si="46"/>
        <v>100</v>
      </c>
    </row>
    <row r="151" spans="1:8" ht="45">
      <c r="A151" s="167" t="s">
        <v>121</v>
      </c>
      <c r="B151" s="168" t="s">
        <v>60</v>
      </c>
      <c r="C151" s="168" t="s">
        <v>47</v>
      </c>
      <c r="D151" s="235" t="s">
        <v>327</v>
      </c>
      <c r="E151" s="168">
        <v>611</v>
      </c>
      <c r="F151" s="169">
        <v>49.5</v>
      </c>
      <c r="G151" s="169">
        <v>49.5</v>
      </c>
      <c r="H151" s="169">
        <f t="shared" si="46"/>
        <v>100</v>
      </c>
    </row>
    <row r="152" spans="1:8">
      <c r="A152" s="231" t="s">
        <v>237</v>
      </c>
      <c r="B152" s="233" t="s">
        <v>60</v>
      </c>
      <c r="C152" s="233" t="s">
        <v>60</v>
      </c>
      <c r="D152" s="233" t="s">
        <v>449</v>
      </c>
      <c r="E152" s="233" t="s">
        <v>44</v>
      </c>
      <c r="F152" s="177">
        <f t="shared" ref="F152:G155" si="48">F153</f>
        <v>4220.2</v>
      </c>
      <c r="G152" s="177">
        <f t="shared" si="48"/>
        <v>4220.2</v>
      </c>
      <c r="H152" s="177">
        <f t="shared" si="46"/>
        <v>100</v>
      </c>
    </row>
    <row r="153" spans="1:8">
      <c r="A153" s="167" t="s">
        <v>210</v>
      </c>
      <c r="B153" s="168" t="s">
        <v>60</v>
      </c>
      <c r="C153" s="168" t="s">
        <v>60</v>
      </c>
      <c r="D153" s="236" t="s">
        <v>449</v>
      </c>
      <c r="E153" s="168" t="s">
        <v>44</v>
      </c>
      <c r="F153" s="169">
        <f t="shared" si="48"/>
        <v>4220.2</v>
      </c>
      <c r="G153" s="169">
        <f t="shared" si="48"/>
        <v>4220.2</v>
      </c>
      <c r="H153" s="169">
        <f t="shared" si="46"/>
        <v>100</v>
      </c>
    </row>
    <row r="154" spans="1:8" ht="33.75">
      <c r="A154" s="167" t="s">
        <v>207</v>
      </c>
      <c r="B154" s="168" t="s">
        <v>60</v>
      </c>
      <c r="C154" s="168" t="s">
        <v>60</v>
      </c>
      <c r="D154" s="236" t="s">
        <v>449</v>
      </c>
      <c r="E154" s="168">
        <v>600</v>
      </c>
      <c r="F154" s="169">
        <f t="shared" si="48"/>
        <v>4220.2</v>
      </c>
      <c r="G154" s="169">
        <f t="shared" si="48"/>
        <v>4220.2</v>
      </c>
      <c r="H154" s="169">
        <f t="shared" si="46"/>
        <v>100</v>
      </c>
    </row>
    <row r="155" spans="1:8">
      <c r="A155" s="167" t="s">
        <v>129</v>
      </c>
      <c r="B155" s="168" t="s">
        <v>60</v>
      </c>
      <c r="C155" s="168" t="s">
        <v>60</v>
      </c>
      <c r="D155" s="236" t="s">
        <v>449</v>
      </c>
      <c r="E155" s="168">
        <v>610</v>
      </c>
      <c r="F155" s="169">
        <f t="shared" si="48"/>
        <v>4220.2</v>
      </c>
      <c r="G155" s="169">
        <f t="shared" si="48"/>
        <v>4220.2</v>
      </c>
      <c r="H155" s="169">
        <f t="shared" si="46"/>
        <v>100</v>
      </c>
    </row>
    <row r="156" spans="1:8" ht="45">
      <c r="A156" s="167" t="s">
        <v>121</v>
      </c>
      <c r="B156" s="168" t="s">
        <v>60</v>
      </c>
      <c r="C156" s="168" t="s">
        <v>60</v>
      </c>
      <c r="D156" s="236" t="s">
        <v>449</v>
      </c>
      <c r="E156" s="168">
        <v>611</v>
      </c>
      <c r="F156" s="169">
        <v>4220.2</v>
      </c>
      <c r="G156" s="169">
        <v>4220.2</v>
      </c>
      <c r="H156" s="169">
        <f t="shared" si="46"/>
        <v>100</v>
      </c>
    </row>
    <row r="157" spans="1:8" ht="52.5">
      <c r="A157" s="224" t="s">
        <v>218</v>
      </c>
      <c r="B157" s="225" t="s">
        <v>74</v>
      </c>
      <c r="C157" s="225" t="s">
        <v>73</v>
      </c>
      <c r="D157" s="225" t="s">
        <v>326</v>
      </c>
      <c r="E157" s="225" t="s">
        <v>44</v>
      </c>
      <c r="F157" s="175">
        <f t="shared" ref="F157:G160" si="49">F158</f>
        <v>3333.6</v>
      </c>
      <c r="G157" s="175">
        <f t="shared" si="49"/>
        <v>3333.6</v>
      </c>
      <c r="H157" s="175">
        <f>G157/F157%</f>
        <v>100</v>
      </c>
    </row>
    <row r="158" spans="1:8">
      <c r="A158" s="167" t="s">
        <v>134</v>
      </c>
      <c r="B158" s="168" t="s">
        <v>74</v>
      </c>
      <c r="C158" s="168" t="s">
        <v>73</v>
      </c>
      <c r="D158" s="168" t="s">
        <v>326</v>
      </c>
      <c r="E158" s="168"/>
      <c r="F158" s="169">
        <f t="shared" si="49"/>
        <v>3333.6</v>
      </c>
      <c r="G158" s="169">
        <f t="shared" si="49"/>
        <v>3333.6</v>
      </c>
      <c r="H158" s="169">
        <f t="shared" si="46"/>
        <v>100</v>
      </c>
    </row>
    <row r="159" spans="1:8" ht="22.5">
      <c r="A159" s="167" t="s">
        <v>136</v>
      </c>
      <c r="B159" s="168" t="s">
        <v>74</v>
      </c>
      <c r="C159" s="168" t="s">
        <v>73</v>
      </c>
      <c r="D159" s="168" t="s">
        <v>326</v>
      </c>
      <c r="E159" s="168">
        <v>300</v>
      </c>
      <c r="F159" s="169">
        <f t="shared" si="49"/>
        <v>3333.6</v>
      </c>
      <c r="G159" s="176">
        <f>G160</f>
        <v>3333.6</v>
      </c>
      <c r="H159" s="169">
        <f t="shared" si="46"/>
        <v>100</v>
      </c>
    </row>
    <row r="160" spans="1:8" ht="22.5">
      <c r="A160" s="167" t="s">
        <v>213</v>
      </c>
      <c r="B160" s="168" t="s">
        <v>74</v>
      </c>
      <c r="C160" s="168" t="s">
        <v>73</v>
      </c>
      <c r="D160" s="168" t="s">
        <v>326</v>
      </c>
      <c r="E160" s="168">
        <v>310</v>
      </c>
      <c r="F160" s="169">
        <f t="shared" si="49"/>
        <v>3333.6</v>
      </c>
      <c r="G160" s="169">
        <f>G161</f>
        <v>3333.6</v>
      </c>
      <c r="H160" s="169">
        <f t="shared" si="46"/>
        <v>100</v>
      </c>
    </row>
    <row r="161" spans="1:8" ht="33.75">
      <c r="A161" s="167" t="s">
        <v>231</v>
      </c>
      <c r="B161" s="168" t="s">
        <v>74</v>
      </c>
      <c r="C161" s="168" t="s">
        <v>73</v>
      </c>
      <c r="D161" s="168" t="s">
        <v>326</v>
      </c>
      <c r="E161" s="168">
        <v>313</v>
      </c>
      <c r="F161" s="169">
        <v>3333.6</v>
      </c>
      <c r="G161" s="176">
        <v>3333.6</v>
      </c>
      <c r="H161" s="169">
        <f t="shared" si="46"/>
        <v>100</v>
      </c>
    </row>
    <row r="162" spans="1:8">
      <c r="A162" s="224" t="s">
        <v>565</v>
      </c>
      <c r="B162" s="225" t="s">
        <v>77</v>
      </c>
      <c r="C162" s="225"/>
      <c r="D162" s="225"/>
      <c r="E162" s="225"/>
      <c r="F162" s="175">
        <f t="shared" ref="F162:G162" si="50">F164+F168+F172</f>
        <v>25490.86</v>
      </c>
      <c r="G162" s="175">
        <f t="shared" si="50"/>
        <v>25490.86</v>
      </c>
      <c r="H162" s="177">
        <f t="shared" si="46"/>
        <v>100</v>
      </c>
    </row>
    <row r="163" spans="1:8" ht="21">
      <c r="A163" s="224" t="s">
        <v>343</v>
      </c>
      <c r="B163" s="225" t="s">
        <v>77</v>
      </c>
      <c r="C163" s="225" t="s">
        <v>45</v>
      </c>
      <c r="D163" s="225" t="s">
        <v>400</v>
      </c>
      <c r="E163" s="225" t="s">
        <v>44</v>
      </c>
      <c r="F163" s="175">
        <f t="shared" ref="F163:G163" si="51">F164+F168+F177</f>
        <v>36104.449999999997</v>
      </c>
      <c r="G163" s="175">
        <f t="shared" si="51"/>
        <v>36104.449999999997</v>
      </c>
      <c r="H163" s="175">
        <f t="shared" si="46"/>
        <v>100</v>
      </c>
    </row>
    <row r="164" spans="1:8" ht="22.5">
      <c r="A164" s="231" t="s">
        <v>238</v>
      </c>
      <c r="B164" s="233" t="s">
        <v>77</v>
      </c>
      <c r="C164" s="233" t="s">
        <v>45</v>
      </c>
      <c r="D164" s="233" t="s">
        <v>357</v>
      </c>
      <c r="E164" s="233"/>
      <c r="F164" s="177">
        <f t="shared" ref="F164:G166" si="52">F165</f>
        <v>17851.34</v>
      </c>
      <c r="G164" s="177">
        <f t="shared" si="52"/>
        <v>17851.34</v>
      </c>
      <c r="H164" s="177">
        <f t="shared" si="46"/>
        <v>100</v>
      </c>
    </row>
    <row r="165" spans="1:8" ht="33.75">
      <c r="A165" s="167" t="s">
        <v>207</v>
      </c>
      <c r="B165" s="168" t="s">
        <v>77</v>
      </c>
      <c r="C165" s="168" t="s">
        <v>45</v>
      </c>
      <c r="D165" s="236" t="s">
        <v>357</v>
      </c>
      <c r="E165" s="168" t="s">
        <v>128</v>
      </c>
      <c r="F165" s="169">
        <f t="shared" si="52"/>
        <v>17851.34</v>
      </c>
      <c r="G165" s="169">
        <f t="shared" si="52"/>
        <v>17851.34</v>
      </c>
      <c r="H165" s="169">
        <f t="shared" si="46"/>
        <v>100</v>
      </c>
    </row>
    <row r="166" spans="1:8">
      <c r="A166" s="167" t="s">
        <v>129</v>
      </c>
      <c r="B166" s="168" t="s">
        <v>77</v>
      </c>
      <c r="C166" s="168" t="s">
        <v>45</v>
      </c>
      <c r="D166" s="236" t="s">
        <v>357</v>
      </c>
      <c r="E166" s="168" t="s">
        <v>130</v>
      </c>
      <c r="F166" s="169">
        <f t="shared" si="52"/>
        <v>17851.34</v>
      </c>
      <c r="G166" s="169">
        <f t="shared" si="52"/>
        <v>17851.34</v>
      </c>
      <c r="H166" s="169">
        <f t="shared" si="46"/>
        <v>100</v>
      </c>
    </row>
    <row r="167" spans="1:8" ht="45">
      <c r="A167" s="167" t="s">
        <v>121</v>
      </c>
      <c r="B167" s="168" t="s">
        <v>77</v>
      </c>
      <c r="C167" s="168" t="s">
        <v>45</v>
      </c>
      <c r="D167" s="236" t="s">
        <v>357</v>
      </c>
      <c r="E167" s="168" t="s">
        <v>97</v>
      </c>
      <c r="F167" s="169">
        <v>17851.34</v>
      </c>
      <c r="G167" s="169">
        <v>17851.34</v>
      </c>
      <c r="H167" s="169">
        <f t="shared" si="46"/>
        <v>100</v>
      </c>
    </row>
    <row r="168" spans="1:8">
      <c r="A168" s="231" t="s">
        <v>239</v>
      </c>
      <c r="B168" s="233" t="s">
        <v>77</v>
      </c>
      <c r="C168" s="233" t="s">
        <v>45</v>
      </c>
      <c r="D168" s="233" t="s">
        <v>358</v>
      </c>
      <c r="E168" s="233" t="s">
        <v>44</v>
      </c>
      <c r="F168" s="177">
        <f t="shared" ref="F168:G170" si="53">F169</f>
        <v>7410.81</v>
      </c>
      <c r="G168" s="177">
        <f t="shared" si="53"/>
        <v>7410.81</v>
      </c>
      <c r="H168" s="177">
        <f t="shared" si="46"/>
        <v>100</v>
      </c>
    </row>
    <row r="169" spans="1:8" ht="33.75">
      <c r="A169" s="167" t="s">
        <v>207</v>
      </c>
      <c r="B169" s="168" t="s">
        <v>77</v>
      </c>
      <c r="C169" s="168" t="s">
        <v>45</v>
      </c>
      <c r="D169" s="236" t="s">
        <v>358</v>
      </c>
      <c r="E169" s="168" t="s">
        <v>128</v>
      </c>
      <c r="F169" s="169">
        <f t="shared" si="53"/>
        <v>7410.81</v>
      </c>
      <c r="G169" s="169">
        <f t="shared" si="53"/>
        <v>7410.81</v>
      </c>
      <c r="H169" s="169">
        <f t="shared" si="46"/>
        <v>100</v>
      </c>
    </row>
    <row r="170" spans="1:8">
      <c r="A170" s="167" t="s">
        <v>129</v>
      </c>
      <c r="B170" s="168" t="s">
        <v>77</v>
      </c>
      <c r="C170" s="168" t="s">
        <v>45</v>
      </c>
      <c r="D170" s="236" t="s">
        <v>358</v>
      </c>
      <c r="E170" s="168" t="s">
        <v>130</v>
      </c>
      <c r="F170" s="169">
        <f t="shared" si="53"/>
        <v>7410.81</v>
      </c>
      <c r="G170" s="169">
        <f t="shared" si="53"/>
        <v>7410.81</v>
      </c>
      <c r="H170" s="169">
        <f t="shared" si="46"/>
        <v>100</v>
      </c>
    </row>
    <row r="171" spans="1:8" ht="45">
      <c r="A171" s="167" t="s">
        <v>121</v>
      </c>
      <c r="B171" s="168" t="s">
        <v>77</v>
      </c>
      <c r="C171" s="168" t="s">
        <v>45</v>
      </c>
      <c r="D171" s="236" t="s">
        <v>358</v>
      </c>
      <c r="E171" s="168" t="s">
        <v>97</v>
      </c>
      <c r="F171" s="169">
        <v>7410.81</v>
      </c>
      <c r="G171" s="169">
        <v>7410.81</v>
      </c>
      <c r="H171" s="169">
        <f>G171/F171%</f>
        <v>100</v>
      </c>
    </row>
    <row r="172" spans="1:8">
      <c r="A172" s="167" t="s">
        <v>502</v>
      </c>
      <c r="B172" s="168" t="s">
        <v>77</v>
      </c>
      <c r="C172" s="168" t="s">
        <v>45</v>
      </c>
      <c r="D172" s="168" t="s">
        <v>545</v>
      </c>
      <c r="E172" s="225"/>
      <c r="F172" s="169">
        <v>228.71</v>
      </c>
      <c r="G172" s="169">
        <v>228.71</v>
      </c>
      <c r="H172" s="169">
        <f t="shared" si="46"/>
        <v>100</v>
      </c>
    </row>
    <row r="173" spans="1:8" ht="33.75">
      <c r="A173" s="167" t="s">
        <v>207</v>
      </c>
      <c r="B173" s="168" t="s">
        <v>77</v>
      </c>
      <c r="C173" s="168" t="s">
        <v>45</v>
      </c>
      <c r="D173" s="168" t="s">
        <v>545</v>
      </c>
      <c r="E173" s="168">
        <v>600</v>
      </c>
      <c r="F173" s="169">
        <v>228.7</v>
      </c>
      <c r="G173" s="169">
        <v>228.71</v>
      </c>
      <c r="H173" s="169">
        <f t="shared" si="46"/>
        <v>100.004372540446</v>
      </c>
    </row>
    <row r="174" spans="1:8">
      <c r="A174" s="167" t="s">
        <v>129</v>
      </c>
      <c r="B174" s="168" t="s">
        <v>77</v>
      </c>
      <c r="C174" s="168" t="s">
        <v>45</v>
      </c>
      <c r="D174" s="168" t="s">
        <v>545</v>
      </c>
      <c r="E174" s="168">
        <v>610</v>
      </c>
      <c r="F174" s="169">
        <v>228.7</v>
      </c>
      <c r="G174" s="169">
        <v>228.71</v>
      </c>
      <c r="H174" s="169">
        <f t="shared" si="46"/>
        <v>100.004372540446</v>
      </c>
    </row>
    <row r="175" spans="1:8">
      <c r="A175" s="167" t="s">
        <v>546</v>
      </c>
      <c r="B175" s="168" t="s">
        <v>77</v>
      </c>
      <c r="C175" s="168" t="s">
        <v>45</v>
      </c>
      <c r="D175" s="168" t="s">
        <v>545</v>
      </c>
      <c r="E175" s="168">
        <v>612</v>
      </c>
      <c r="F175" s="169">
        <v>228.71</v>
      </c>
      <c r="G175" s="237">
        <v>228.71</v>
      </c>
      <c r="H175" s="237">
        <f>G175/F175%</f>
        <v>100</v>
      </c>
    </row>
    <row r="176" spans="1:8">
      <c r="A176" s="224" t="s">
        <v>205</v>
      </c>
      <c r="B176" s="233" t="s">
        <v>60</v>
      </c>
      <c r="C176" s="225"/>
      <c r="D176" s="225"/>
      <c r="E176" s="225"/>
      <c r="F176" s="175">
        <f t="shared" ref="F176:G179" si="54">F177</f>
        <v>10842.3</v>
      </c>
      <c r="G176" s="175">
        <f t="shared" si="54"/>
        <v>10842.3</v>
      </c>
      <c r="H176" s="175">
        <f>G176/F176%</f>
        <v>100</v>
      </c>
    </row>
    <row r="177" spans="1:8" ht="22.5">
      <c r="A177" s="231" t="s">
        <v>342</v>
      </c>
      <c r="B177" s="233" t="s">
        <v>60</v>
      </c>
      <c r="C177" s="234" t="s">
        <v>47</v>
      </c>
      <c r="D177" s="233" t="s">
        <v>450</v>
      </c>
      <c r="E177" s="233" t="s">
        <v>44</v>
      </c>
      <c r="F177" s="177">
        <f t="shared" si="54"/>
        <v>10842.3</v>
      </c>
      <c r="G177" s="177">
        <f t="shared" si="54"/>
        <v>10842.3</v>
      </c>
      <c r="H177" s="177">
        <f>G177/F177%</f>
        <v>100</v>
      </c>
    </row>
    <row r="178" spans="1:8" ht="33.75">
      <c r="A178" s="167" t="s">
        <v>207</v>
      </c>
      <c r="B178" s="168" t="s">
        <v>60</v>
      </c>
      <c r="C178" s="235" t="s">
        <v>47</v>
      </c>
      <c r="D178" s="168" t="s">
        <v>450</v>
      </c>
      <c r="E178" s="168" t="s">
        <v>128</v>
      </c>
      <c r="F178" s="169">
        <f t="shared" si="54"/>
        <v>10842.3</v>
      </c>
      <c r="G178" s="169">
        <f t="shared" si="54"/>
        <v>10842.3</v>
      </c>
      <c r="H178" s="169">
        <f t="shared" si="46"/>
        <v>100</v>
      </c>
    </row>
    <row r="179" spans="1:8">
      <c r="A179" s="167" t="s">
        <v>129</v>
      </c>
      <c r="B179" s="168" t="s">
        <v>60</v>
      </c>
      <c r="C179" s="235" t="s">
        <v>47</v>
      </c>
      <c r="D179" s="168" t="s">
        <v>450</v>
      </c>
      <c r="E179" s="168" t="s">
        <v>130</v>
      </c>
      <c r="F179" s="169">
        <f t="shared" si="54"/>
        <v>10842.3</v>
      </c>
      <c r="G179" s="169">
        <f t="shared" si="54"/>
        <v>10842.3</v>
      </c>
      <c r="H179" s="169">
        <f t="shared" si="46"/>
        <v>100</v>
      </c>
    </row>
    <row r="180" spans="1:8" ht="45">
      <c r="A180" s="167" t="s">
        <v>121</v>
      </c>
      <c r="B180" s="168" t="s">
        <v>60</v>
      </c>
      <c r="C180" s="235" t="s">
        <v>47</v>
      </c>
      <c r="D180" s="168" t="s">
        <v>450</v>
      </c>
      <c r="E180" s="168" t="s">
        <v>97</v>
      </c>
      <c r="F180" s="169">
        <v>10842.3</v>
      </c>
      <c r="G180" s="176">
        <v>10842.3</v>
      </c>
      <c r="H180" s="169">
        <f t="shared" si="46"/>
        <v>100</v>
      </c>
    </row>
    <row r="181" spans="1:8">
      <c r="A181" s="224" t="s">
        <v>566</v>
      </c>
      <c r="B181" s="226" t="s">
        <v>96</v>
      </c>
      <c r="C181" s="226" t="s">
        <v>45</v>
      </c>
      <c r="D181" s="225" t="s">
        <v>567</v>
      </c>
      <c r="E181" s="168"/>
      <c r="F181" s="175">
        <v>100</v>
      </c>
      <c r="G181" s="175">
        <v>100</v>
      </c>
      <c r="H181" s="175">
        <f t="shared" si="46"/>
        <v>100</v>
      </c>
    </row>
    <row r="182" spans="1:8" ht="21">
      <c r="A182" s="224" t="s">
        <v>568</v>
      </c>
      <c r="B182" s="226" t="s">
        <v>96</v>
      </c>
      <c r="C182" s="226" t="s">
        <v>45</v>
      </c>
      <c r="D182" s="225" t="s">
        <v>567</v>
      </c>
      <c r="E182" s="168"/>
      <c r="F182" s="175">
        <v>100</v>
      </c>
      <c r="G182" s="175">
        <v>100</v>
      </c>
      <c r="H182" s="175">
        <f t="shared" si="46"/>
        <v>100</v>
      </c>
    </row>
    <row r="183" spans="1:8" ht="22.5">
      <c r="A183" s="167" t="s">
        <v>131</v>
      </c>
      <c r="B183" s="235" t="s">
        <v>96</v>
      </c>
      <c r="C183" s="235" t="s">
        <v>45</v>
      </c>
      <c r="D183" s="168" t="s">
        <v>567</v>
      </c>
      <c r="E183" s="168">
        <v>200</v>
      </c>
      <c r="F183" s="169">
        <v>100</v>
      </c>
      <c r="G183" s="176">
        <f>G184</f>
        <v>100</v>
      </c>
      <c r="H183" s="169">
        <f t="shared" si="46"/>
        <v>100</v>
      </c>
    </row>
    <row r="184" spans="1:8" ht="22.5">
      <c r="A184" s="167" t="s">
        <v>441</v>
      </c>
      <c r="B184" s="235" t="s">
        <v>96</v>
      </c>
      <c r="C184" s="235" t="s">
        <v>45</v>
      </c>
      <c r="D184" s="168" t="s">
        <v>567</v>
      </c>
      <c r="E184" s="168">
        <v>244</v>
      </c>
      <c r="F184" s="169">
        <v>100</v>
      </c>
      <c r="G184" s="176">
        <v>100</v>
      </c>
      <c r="H184" s="169">
        <f t="shared" si="46"/>
        <v>100</v>
      </c>
    </row>
    <row r="185" spans="1:8">
      <c r="A185" s="224" t="s">
        <v>569</v>
      </c>
      <c r="B185" s="225">
        <v>10</v>
      </c>
      <c r="C185" s="226"/>
      <c r="D185" s="233"/>
      <c r="E185" s="225"/>
      <c r="F185" s="175">
        <f>F186+F193+F157</f>
        <v>59120.91</v>
      </c>
      <c r="G185" s="175">
        <f t="shared" ref="G185" si="55">G186+G193+G157</f>
        <v>58488.299999999996</v>
      </c>
      <c r="H185" s="175">
        <f t="shared" si="46"/>
        <v>98.929972491966026</v>
      </c>
    </row>
    <row r="186" spans="1:8" ht="21">
      <c r="A186" s="224" t="s">
        <v>422</v>
      </c>
      <c r="B186" s="225">
        <v>10</v>
      </c>
      <c r="C186" s="226" t="s">
        <v>47</v>
      </c>
      <c r="D186" s="225" t="s">
        <v>405</v>
      </c>
      <c r="E186" s="225"/>
      <c r="F186" s="175">
        <f t="shared" ref="F186:G186" si="56">F187+F190</f>
        <v>8348.1</v>
      </c>
      <c r="G186" s="175">
        <f t="shared" si="56"/>
        <v>7902.6</v>
      </c>
      <c r="H186" s="175">
        <f t="shared" si="46"/>
        <v>94.66345635533834</v>
      </c>
    </row>
    <row r="187" spans="1:8">
      <c r="A187" s="167" t="s">
        <v>134</v>
      </c>
      <c r="B187" s="168">
        <v>10</v>
      </c>
      <c r="C187" s="235" t="s">
        <v>47</v>
      </c>
      <c r="D187" s="168" t="s">
        <v>536</v>
      </c>
      <c r="E187" s="168">
        <v>300</v>
      </c>
      <c r="F187" s="169">
        <f t="shared" ref="F187:G188" si="57">F188</f>
        <v>8207.1</v>
      </c>
      <c r="G187" s="169">
        <f t="shared" si="57"/>
        <v>7761.6</v>
      </c>
      <c r="H187" s="169">
        <f t="shared" si="46"/>
        <v>94.5717732207479</v>
      </c>
    </row>
    <row r="188" spans="1:8" ht="22.5">
      <c r="A188" s="167" t="s">
        <v>339</v>
      </c>
      <c r="B188" s="168">
        <v>10</v>
      </c>
      <c r="C188" s="235" t="s">
        <v>47</v>
      </c>
      <c r="D188" s="168" t="s">
        <v>536</v>
      </c>
      <c r="E188" s="168">
        <v>320</v>
      </c>
      <c r="F188" s="169">
        <f t="shared" si="57"/>
        <v>8207.1</v>
      </c>
      <c r="G188" s="169">
        <f t="shared" si="57"/>
        <v>7761.6</v>
      </c>
      <c r="H188" s="169">
        <f t="shared" si="46"/>
        <v>94.5717732207479</v>
      </c>
    </row>
    <row r="189" spans="1:8" ht="22.5">
      <c r="A189" s="167" t="s">
        <v>570</v>
      </c>
      <c r="B189" s="168">
        <v>10</v>
      </c>
      <c r="C189" s="235" t="s">
        <v>47</v>
      </c>
      <c r="D189" s="168" t="s">
        <v>536</v>
      </c>
      <c r="E189" s="168">
        <v>322</v>
      </c>
      <c r="F189" s="169">
        <v>8207.1</v>
      </c>
      <c r="G189" s="176">
        <v>7761.6</v>
      </c>
      <c r="H189" s="169">
        <f t="shared" si="46"/>
        <v>94.5717732207479</v>
      </c>
    </row>
    <row r="190" spans="1:8">
      <c r="A190" s="167" t="s">
        <v>134</v>
      </c>
      <c r="B190" s="168">
        <v>10</v>
      </c>
      <c r="C190" s="235" t="s">
        <v>47</v>
      </c>
      <c r="D190" s="168" t="s">
        <v>537</v>
      </c>
      <c r="E190" s="168">
        <v>300</v>
      </c>
      <c r="F190" s="169">
        <v>141</v>
      </c>
      <c r="G190" s="176">
        <v>141</v>
      </c>
      <c r="H190" s="169">
        <f t="shared" si="46"/>
        <v>100</v>
      </c>
    </row>
    <row r="191" spans="1:8" ht="22.5">
      <c r="A191" s="167" t="s">
        <v>339</v>
      </c>
      <c r="B191" s="168">
        <v>10</v>
      </c>
      <c r="C191" s="235" t="s">
        <v>47</v>
      </c>
      <c r="D191" s="168" t="s">
        <v>537</v>
      </c>
      <c r="E191" s="168">
        <v>320</v>
      </c>
      <c r="F191" s="169">
        <v>141</v>
      </c>
      <c r="G191" s="176">
        <v>141</v>
      </c>
      <c r="H191" s="169">
        <f t="shared" si="46"/>
        <v>100</v>
      </c>
    </row>
    <row r="192" spans="1:8" ht="22.5">
      <c r="A192" s="167" t="s">
        <v>423</v>
      </c>
      <c r="B192" s="168">
        <v>10</v>
      </c>
      <c r="C192" s="235" t="s">
        <v>47</v>
      </c>
      <c r="D192" s="168" t="s">
        <v>537</v>
      </c>
      <c r="E192" s="168">
        <v>322</v>
      </c>
      <c r="F192" s="169">
        <v>141</v>
      </c>
      <c r="G192" s="169">
        <v>141</v>
      </c>
      <c r="H192" s="169">
        <f t="shared" si="46"/>
        <v>100</v>
      </c>
    </row>
    <row r="193" spans="1:8" ht="21">
      <c r="A193" s="224" t="s">
        <v>571</v>
      </c>
      <c r="B193" s="225">
        <v>10</v>
      </c>
      <c r="C193" s="226"/>
      <c r="D193" s="225"/>
      <c r="E193" s="225"/>
      <c r="F193" s="175">
        <f t="shared" ref="F193:G193" si="58">F194+F198+F202+F206+F210+F214+F218+F223</f>
        <v>47439.210000000006</v>
      </c>
      <c r="G193" s="175">
        <f t="shared" si="58"/>
        <v>47252.1</v>
      </c>
      <c r="H193" s="175">
        <f t="shared" si="46"/>
        <v>99.605579435239306</v>
      </c>
    </row>
    <row r="194" spans="1:8" ht="22.5">
      <c r="A194" s="167" t="s">
        <v>214</v>
      </c>
      <c r="B194" s="168" t="s">
        <v>74</v>
      </c>
      <c r="C194" s="168" t="s">
        <v>47</v>
      </c>
      <c r="D194" s="168" t="s">
        <v>328</v>
      </c>
      <c r="E194" s="168"/>
      <c r="F194" s="169">
        <f t="shared" ref="F194:G196" si="59">F195</f>
        <v>93.5</v>
      </c>
      <c r="G194" s="169">
        <f t="shared" si="59"/>
        <v>77.400000000000006</v>
      </c>
      <c r="H194" s="169">
        <f t="shared" si="46"/>
        <v>82.780748663101605</v>
      </c>
    </row>
    <row r="195" spans="1:8">
      <c r="A195" s="167" t="s">
        <v>134</v>
      </c>
      <c r="B195" s="168" t="s">
        <v>74</v>
      </c>
      <c r="C195" s="168" t="s">
        <v>47</v>
      </c>
      <c r="D195" s="168" t="s">
        <v>328</v>
      </c>
      <c r="E195" s="168">
        <v>300</v>
      </c>
      <c r="F195" s="169">
        <f t="shared" si="59"/>
        <v>93.5</v>
      </c>
      <c r="G195" s="176">
        <f>G196</f>
        <v>77.400000000000006</v>
      </c>
      <c r="H195" s="169">
        <f t="shared" si="46"/>
        <v>82.780748663101605</v>
      </c>
    </row>
    <row r="196" spans="1:8" ht="22.5">
      <c r="A196" s="167" t="s">
        <v>136</v>
      </c>
      <c r="B196" s="168" t="s">
        <v>74</v>
      </c>
      <c r="C196" s="168" t="s">
        <v>47</v>
      </c>
      <c r="D196" s="168" t="s">
        <v>328</v>
      </c>
      <c r="E196" s="168">
        <v>310</v>
      </c>
      <c r="F196" s="169">
        <f t="shared" si="59"/>
        <v>93.5</v>
      </c>
      <c r="G196" s="176">
        <f>G197</f>
        <v>77.400000000000006</v>
      </c>
      <c r="H196" s="169">
        <f t="shared" si="46"/>
        <v>82.780748663101605</v>
      </c>
    </row>
    <row r="197" spans="1:8" ht="33.75">
      <c r="A197" s="167" t="s">
        <v>231</v>
      </c>
      <c r="B197" s="168" t="s">
        <v>74</v>
      </c>
      <c r="C197" s="168" t="s">
        <v>47</v>
      </c>
      <c r="D197" s="238" t="s">
        <v>328</v>
      </c>
      <c r="E197" s="168">
        <v>313</v>
      </c>
      <c r="F197" s="169">
        <v>93.5</v>
      </c>
      <c r="G197" s="176">
        <v>77.400000000000006</v>
      </c>
      <c r="H197" s="169">
        <f t="shared" si="46"/>
        <v>82.780748663101605</v>
      </c>
    </row>
    <row r="198" spans="1:8" ht="22.5">
      <c r="A198" s="167" t="s">
        <v>123</v>
      </c>
      <c r="B198" s="168" t="s">
        <v>74</v>
      </c>
      <c r="C198" s="168" t="s">
        <v>47</v>
      </c>
      <c r="D198" s="168" t="s">
        <v>329</v>
      </c>
      <c r="E198" s="168" t="s">
        <v>44</v>
      </c>
      <c r="F198" s="169">
        <f t="shared" ref="F198:G200" si="60">F199</f>
        <v>4202</v>
      </c>
      <c r="G198" s="169">
        <f t="shared" si="60"/>
        <v>4202</v>
      </c>
      <c r="H198" s="169">
        <f t="shared" si="46"/>
        <v>99.999999999999986</v>
      </c>
    </row>
    <row r="199" spans="1:8">
      <c r="A199" s="167" t="s">
        <v>134</v>
      </c>
      <c r="B199" s="168" t="s">
        <v>74</v>
      </c>
      <c r="C199" s="168" t="s">
        <v>47</v>
      </c>
      <c r="D199" s="168" t="s">
        <v>329</v>
      </c>
      <c r="E199" s="168">
        <v>300</v>
      </c>
      <c r="F199" s="169">
        <f t="shared" si="60"/>
        <v>4202</v>
      </c>
      <c r="G199" s="169">
        <f t="shared" si="60"/>
        <v>4202</v>
      </c>
      <c r="H199" s="169">
        <f t="shared" si="46"/>
        <v>99.999999999999986</v>
      </c>
    </row>
    <row r="200" spans="1:8" ht="22.5">
      <c r="A200" s="167" t="s">
        <v>136</v>
      </c>
      <c r="B200" s="168" t="s">
        <v>74</v>
      </c>
      <c r="C200" s="168" t="s">
        <v>47</v>
      </c>
      <c r="D200" s="168" t="s">
        <v>329</v>
      </c>
      <c r="E200" s="168">
        <v>310</v>
      </c>
      <c r="F200" s="169">
        <f t="shared" si="60"/>
        <v>4202</v>
      </c>
      <c r="G200" s="169">
        <f t="shared" si="60"/>
        <v>4202</v>
      </c>
      <c r="H200" s="169">
        <f t="shared" si="46"/>
        <v>99.999999999999986</v>
      </c>
    </row>
    <row r="201" spans="1:8" ht="33.75">
      <c r="A201" s="167" t="s">
        <v>231</v>
      </c>
      <c r="B201" s="168" t="s">
        <v>74</v>
      </c>
      <c r="C201" s="168" t="s">
        <v>47</v>
      </c>
      <c r="D201" s="168" t="s">
        <v>329</v>
      </c>
      <c r="E201" s="168">
        <v>313</v>
      </c>
      <c r="F201" s="169">
        <v>4202</v>
      </c>
      <c r="G201" s="176">
        <v>4202</v>
      </c>
      <c r="H201" s="169">
        <f t="shared" si="46"/>
        <v>99.999999999999986</v>
      </c>
    </row>
    <row r="202" spans="1:8" ht="22.5">
      <c r="A202" s="167" t="s">
        <v>215</v>
      </c>
      <c r="B202" s="168" t="s">
        <v>74</v>
      </c>
      <c r="C202" s="168" t="s">
        <v>47</v>
      </c>
      <c r="D202" s="168" t="s">
        <v>572</v>
      </c>
      <c r="E202" s="168"/>
      <c r="F202" s="169">
        <f t="shared" ref="F202:G204" si="61">F203</f>
        <v>6359.2</v>
      </c>
      <c r="G202" s="169">
        <f t="shared" si="61"/>
        <v>6359.2</v>
      </c>
      <c r="H202" s="169">
        <f t="shared" si="46"/>
        <v>100</v>
      </c>
    </row>
    <row r="203" spans="1:8">
      <c r="A203" s="167" t="s">
        <v>134</v>
      </c>
      <c r="B203" s="168" t="s">
        <v>74</v>
      </c>
      <c r="C203" s="168" t="s">
        <v>47</v>
      </c>
      <c r="D203" s="168" t="s">
        <v>572</v>
      </c>
      <c r="E203" s="168">
        <v>300</v>
      </c>
      <c r="F203" s="169">
        <f t="shared" si="61"/>
        <v>6359.2</v>
      </c>
      <c r="G203" s="169">
        <f t="shared" si="61"/>
        <v>6359.2</v>
      </c>
      <c r="H203" s="169">
        <f t="shared" si="46"/>
        <v>100</v>
      </c>
    </row>
    <row r="204" spans="1:8" ht="22.5">
      <c r="A204" s="167" t="s">
        <v>136</v>
      </c>
      <c r="B204" s="168" t="s">
        <v>74</v>
      </c>
      <c r="C204" s="168" t="s">
        <v>47</v>
      </c>
      <c r="D204" s="168" t="s">
        <v>572</v>
      </c>
      <c r="E204" s="168">
        <v>310</v>
      </c>
      <c r="F204" s="169">
        <f t="shared" si="61"/>
        <v>6359.2</v>
      </c>
      <c r="G204" s="169">
        <f t="shared" si="61"/>
        <v>6359.2</v>
      </c>
      <c r="H204" s="169">
        <f t="shared" si="46"/>
        <v>100</v>
      </c>
    </row>
    <row r="205" spans="1:8" ht="33.75">
      <c r="A205" s="167" t="s">
        <v>231</v>
      </c>
      <c r="B205" s="168" t="s">
        <v>74</v>
      </c>
      <c r="C205" s="168" t="s">
        <v>47</v>
      </c>
      <c r="D205" s="168" t="s">
        <v>572</v>
      </c>
      <c r="E205" s="168">
        <v>313</v>
      </c>
      <c r="F205" s="169">
        <v>6359.2</v>
      </c>
      <c r="G205" s="176">
        <v>6359.2</v>
      </c>
      <c r="H205" s="169">
        <f t="shared" si="46"/>
        <v>100</v>
      </c>
    </row>
    <row r="206" spans="1:8">
      <c r="A206" s="167" t="s">
        <v>216</v>
      </c>
      <c r="B206" s="168" t="s">
        <v>74</v>
      </c>
      <c r="C206" s="168" t="s">
        <v>47</v>
      </c>
      <c r="D206" s="168" t="s">
        <v>331</v>
      </c>
      <c r="E206" s="168" t="s">
        <v>44</v>
      </c>
      <c r="F206" s="169">
        <f t="shared" ref="F206:G208" si="62">F207</f>
        <v>6103.7</v>
      </c>
      <c r="G206" s="169">
        <f t="shared" si="62"/>
        <v>5933.1</v>
      </c>
      <c r="H206" s="169">
        <f t="shared" si="46"/>
        <v>97.204974032144449</v>
      </c>
    </row>
    <row r="207" spans="1:8">
      <c r="A207" s="167" t="s">
        <v>134</v>
      </c>
      <c r="B207" s="168" t="s">
        <v>74</v>
      </c>
      <c r="C207" s="168" t="s">
        <v>47</v>
      </c>
      <c r="D207" s="168" t="s">
        <v>331</v>
      </c>
      <c r="E207" s="168">
        <v>300</v>
      </c>
      <c r="F207" s="169">
        <f t="shared" si="62"/>
        <v>6103.7</v>
      </c>
      <c r="G207" s="169">
        <f t="shared" si="62"/>
        <v>5933.1</v>
      </c>
      <c r="H207" s="169">
        <f t="shared" ref="H207:H230" si="63">G207/F207%</f>
        <v>97.204974032144449</v>
      </c>
    </row>
    <row r="208" spans="1:8" ht="22.5">
      <c r="A208" s="167" t="s">
        <v>136</v>
      </c>
      <c r="B208" s="168" t="s">
        <v>74</v>
      </c>
      <c r="C208" s="168" t="s">
        <v>47</v>
      </c>
      <c r="D208" s="168" t="s">
        <v>331</v>
      </c>
      <c r="E208" s="168">
        <v>310</v>
      </c>
      <c r="F208" s="169">
        <f t="shared" si="62"/>
        <v>6103.7</v>
      </c>
      <c r="G208" s="169">
        <f t="shared" si="62"/>
        <v>5933.1</v>
      </c>
      <c r="H208" s="169">
        <f t="shared" si="63"/>
        <v>97.204974032144449</v>
      </c>
    </row>
    <row r="209" spans="1:8" ht="33.75">
      <c r="A209" s="167" t="s">
        <v>231</v>
      </c>
      <c r="B209" s="168" t="s">
        <v>74</v>
      </c>
      <c r="C209" s="168" t="s">
        <v>47</v>
      </c>
      <c r="D209" s="168" t="s">
        <v>331</v>
      </c>
      <c r="E209" s="168">
        <v>313</v>
      </c>
      <c r="F209" s="169">
        <v>6103.7</v>
      </c>
      <c r="G209" s="169">
        <v>5933.1</v>
      </c>
      <c r="H209" s="169">
        <f t="shared" si="63"/>
        <v>97.204974032144449</v>
      </c>
    </row>
    <row r="210" spans="1:8" ht="22.5">
      <c r="A210" s="167" t="s">
        <v>217</v>
      </c>
      <c r="B210" s="168" t="s">
        <v>74</v>
      </c>
      <c r="C210" s="168" t="s">
        <v>47</v>
      </c>
      <c r="D210" s="168" t="s">
        <v>332</v>
      </c>
      <c r="E210" s="168" t="s">
        <v>44</v>
      </c>
      <c r="F210" s="169">
        <f t="shared" ref="F210:G212" si="64">F211</f>
        <v>3093.6</v>
      </c>
      <c r="G210" s="169">
        <f t="shared" si="64"/>
        <v>3093.6</v>
      </c>
      <c r="H210" s="169">
        <f t="shared" si="63"/>
        <v>100</v>
      </c>
    </row>
    <row r="211" spans="1:8">
      <c r="A211" s="167" t="s">
        <v>134</v>
      </c>
      <c r="B211" s="168" t="s">
        <v>74</v>
      </c>
      <c r="C211" s="168" t="s">
        <v>47</v>
      </c>
      <c r="D211" s="168" t="s">
        <v>332</v>
      </c>
      <c r="E211" s="168">
        <v>300</v>
      </c>
      <c r="F211" s="169">
        <f t="shared" si="64"/>
        <v>3093.6</v>
      </c>
      <c r="G211" s="169">
        <f t="shared" si="64"/>
        <v>3093.6</v>
      </c>
      <c r="H211" s="169">
        <f t="shared" si="63"/>
        <v>100</v>
      </c>
    </row>
    <row r="212" spans="1:8" ht="22.5">
      <c r="A212" s="167" t="s">
        <v>136</v>
      </c>
      <c r="B212" s="168" t="s">
        <v>74</v>
      </c>
      <c r="C212" s="168" t="s">
        <v>47</v>
      </c>
      <c r="D212" s="168" t="s">
        <v>332</v>
      </c>
      <c r="E212" s="168">
        <v>310</v>
      </c>
      <c r="F212" s="169">
        <f t="shared" si="64"/>
        <v>3093.6</v>
      </c>
      <c r="G212" s="169">
        <f t="shared" si="64"/>
        <v>3093.6</v>
      </c>
      <c r="H212" s="169">
        <f t="shared" si="63"/>
        <v>100</v>
      </c>
    </row>
    <row r="213" spans="1:8" ht="33.75">
      <c r="A213" s="167" t="s">
        <v>231</v>
      </c>
      <c r="B213" s="168" t="s">
        <v>74</v>
      </c>
      <c r="C213" s="168" t="s">
        <v>47</v>
      </c>
      <c r="D213" s="168" t="s">
        <v>332</v>
      </c>
      <c r="E213" s="168">
        <v>313</v>
      </c>
      <c r="F213" s="169">
        <v>3093.6</v>
      </c>
      <c r="G213" s="176">
        <v>3093.6</v>
      </c>
      <c r="H213" s="169">
        <f t="shared" si="63"/>
        <v>100</v>
      </c>
    </row>
    <row r="214" spans="1:8" ht="56.25">
      <c r="A214" s="167" t="s">
        <v>272</v>
      </c>
      <c r="B214" s="168" t="s">
        <v>74</v>
      </c>
      <c r="C214" s="168" t="s">
        <v>47</v>
      </c>
      <c r="D214" s="168" t="s">
        <v>333</v>
      </c>
      <c r="E214" s="168"/>
      <c r="F214" s="169">
        <f t="shared" ref="F214:G216" si="65">F215</f>
        <v>23726.5</v>
      </c>
      <c r="G214" s="169">
        <f t="shared" si="65"/>
        <v>23726.1</v>
      </c>
      <c r="H214" s="169">
        <f t="shared" si="63"/>
        <v>99.99831412134111</v>
      </c>
    </row>
    <row r="215" spans="1:8">
      <c r="A215" s="167" t="s">
        <v>134</v>
      </c>
      <c r="B215" s="168" t="s">
        <v>74</v>
      </c>
      <c r="C215" s="168" t="s">
        <v>47</v>
      </c>
      <c r="D215" s="168" t="s">
        <v>333</v>
      </c>
      <c r="E215" s="168">
        <v>300</v>
      </c>
      <c r="F215" s="169">
        <f t="shared" si="65"/>
        <v>23726.5</v>
      </c>
      <c r="G215" s="169">
        <f t="shared" si="65"/>
        <v>23726.1</v>
      </c>
      <c r="H215" s="169">
        <f t="shared" si="63"/>
        <v>99.99831412134111</v>
      </c>
    </row>
    <row r="216" spans="1:8" ht="22.5">
      <c r="A216" s="167" t="s">
        <v>136</v>
      </c>
      <c r="B216" s="168" t="s">
        <v>74</v>
      </c>
      <c r="C216" s="168" t="s">
        <v>47</v>
      </c>
      <c r="D216" s="168" t="s">
        <v>333</v>
      </c>
      <c r="E216" s="168">
        <v>310</v>
      </c>
      <c r="F216" s="169">
        <f t="shared" si="65"/>
        <v>23726.5</v>
      </c>
      <c r="G216" s="169">
        <f>G217</f>
        <v>23726.1</v>
      </c>
      <c r="H216" s="169">
        <f t="shared" si="63"/>
        <v>99.99831412134111</v>
      </c>
    </row>
    <row r="217" spans="1:8" ht="33.75">
      <c r="A217" s="167" t="s">
        <v>231</v>
      </c>
      <c r="B217" s="168" t="s">
        <v>74</v>
      </c>
      <c r="C217" s="168" t="s">
        <v>47</v>
      </c>
      <c r="D217" s="168" t="s">
        <v>333</v>
      </c>
      <c r="E217" s="168">
        <v>313</v>
      </c>
      <c r="F217" s="169">
        <v>23726.5</v>
      </c>
      <c r="G217" s="169">
        <v>23726.1</v>
      </c>
      <c r="H217" s="169">
        <f t="shared" si="63"/>
        <v>99.99831412134111</v>
      </c>
    </row>
    <row r="218" spans="1:8" ht="56.25">
      <c r="A218" s="167" t="s">
        <v>494</v>
      </c>
      <c r="B218" s="168" t="s">
        <v>74</v>
      </c>
      <c r="C218" s="168" t="s">
        <v>73</v>
      </c>
      <c r="D218" s="168" t="s">
        <v>491</v>
      </c>
      <c r="E218" s="168"/>
      <c r="F218" s="169">
        <v>3565.41</v>
      </c>
      <c r="G218" s="169">
        <f t="shared" ref="G218:G220" si="66">G219</f>
        <v>3565.4</v>
      </c>
      <c r="H218" s="169">
        <f t="shared" si="63"/>
        <v>99.999719527347494</v>
      </c>
    </row>
    <row r="219" spans="1:8">
      <c r="A219" s="167" t="s">
        <v>134</v>
      </c>
      <c r="B219" s="168" t="s">
        <v>74</v>
      </c>
      <c r="C219" s="168" t="s">
        <v>73</v>
      </c>
      <c r="D219" s="168" t="s">
        <v>491</v>
      </c>
      <c r="E219" s="168"/>
      <c r="F219" s="169">
        <v>3565.41</v>
      </c>
      <c r="G219" s="169">
        <f t="shared" si="66"/>
        <v>3565.4</v>
      </c>
      <c r="H219" s="169">
        <f t="shared" si="63"/>
        <v>99.999719527347494</v>
      </c>
    </row>
    <row r="220" spans="1:8" ht="22.5">
      <c r="A220" s="167" t="s">
        <v>136</v>
      </c>
      <c r="B220" s="168" t="s">
        <v>74</v>
      </c>
      <c r="C220" s="168" t="s">
        <v>73</v>
      </c>
      <c r="D220" s="168" t="s">
        <v>491</v>
      </c>
      <c r="E220" s="168">
        <v>300</v>
      </c>
      <c r="F220" s="169">
        <v>3565.41</v>
      </c>
      <c r="G220" s="169">
        <f t="shared" si="66"/>
        <v>3565.4</v>
      </c>
      <c r="H220" s="169">
        <f t="shared" si="63"/>
        <v>99.999719527347494</v>
      </c>
    </row>
    <row r="221" spans="1:8" ht="22.5">
      <c r="A221" s="167" t="s">
        <v>213</v>
      </c>
      <c r="B221" s="168" t="s">
        <v>74</v>
      </c>
      <c r="C221" s="168" t="s">
        <v>73</v>
      </c>
      <c r="D221" s="168" t="s">
        <v>491</v>
      </c>
      <c r="E221" s="168">
        <v>310</v>
      </c>
      <c r="F221" s="169">
        <v>3565.41</v>
      </c>
      <c r="G221" s="169">
        <v>3565.4</v>
      </c>
      <c r="H221" s="169">
        <f t="shared" si="63"/>
        <v>99.999719527347494</v>
      </c>
    </row>
    <row r="222" spans="1:8" ht="33.75">
      <c r="A222" s="167" t="s">
        <v>231</v>
      </c>
      <c r="B222" s="168" t="s">
        <v>74</v>
      </c>
      <c r="C222" s="168" t="s">
        <v>73</v>
      </c>
      <c r="D222" s="168" t="s">
        <v>491</v>
      </c>
      <c r="E222" s="168">
        <v>313</v>
      </c>
      <c r="F222" s="169">
        <v>3565.4</v>
      </c>
      <c r="G222" s="169">
        <v>3565.4</v>
      </c>
      <c r="H222" s="169">
        <f t="shared" si="63"/>
        <v>99.999999999999986</v>
      </c>
    </row>
    <row r="223" spans="1:8" ht="22.5">
      <c r="A223" s="167" t="s">
        <v>107</v>
      </c>
      <c r="B223" s="168" t="s">
        <v>74</v>
      </c>
      <c r="C223" s="168" t="s">
        <v>57</v>
      </c>
      <c r="D223" s="168" t="s">
        <v>334</v>
      </c>
      <c r="E223" s="168" t="s">
        <v>44</v>
      </c>
      <c r="F223" s="169">
        <v>295.3</v>
      </c>
      <c r="G223" s="169">
        <v>295.3</v>
      </c>
      <c r="H223" s="169">
        <f t="shared" si="63"/>
        <v>100</v>
      </c>
    </row>
    <row r="224" spans="1:8" ht="22.5">
      <c r="A224" s="167" t="s">
        <v>131</v>
      </c>
      <c r="B224" s="168" t="s">
        <v>74</v>
      </c>
      <c r="C224" s="168" t="s">
        <v>57</v>
      </c>
      <c r="D224" s="168" t="s">
        <v>334</v>
      </c>
      <c r="E224" s="168" t="s">
        <v>132</v>
      </c>
      <c r="F224" s="169">
        <v>295.3</v>
      </c>
      <c r="G224" s="169">
        <v>295.3</v>
      </c>
      <c r="H224" s="169">
        <f t="shared" si="63"/>
        <v>100</v>
      </c>
    </row>
    <row r="225" spans="1:8" ht="22.5">
      <c r="A225" s="167" t="s">
        <v>181</v>
      </c>
      <c r="B225" s="168" t="s">
        <v>74</v>
      </c>
      <c r="C225" s="168" t="s">
        <v>57</v>
      </c>
      <c r="D225" s="168" t="s">
        <v>334</v>
      </c>
      <c r="E225" s="168" t="s">
        <v>133</v>
      </c>
      <c r="F225" s="169">
        <v>295.3</v>
      </c>
      <c r="G225" s="169">
        <v>295.3</v>
      </c>
      <c r="H225" s="169">
        <f t="shared" si="63"/>
        <v>100</v>
      </c>
    </row>
    <row r="226" spans="1:8">
      <c r="A226" s="224" t="s">
        <v>573</v>
      </c>
      <c r="B226" s="225">
        <v>11</v>
      </c>
      <c r="C226" s="225"/>
      <c r="D226" s="225"/>
      <c r="E226" s="225"/>
      <c r="F226" s="175">
        <f t="shared" ref="F226:G229" si="67">F227</f>
        <v>393.31</v>
      </c>
      <c r="G226" s="175">
        <f t="shared" si="67"/>
        <v>393.3</v>
      </c>
      <c r="H226" s="175">
        <f t="shared" si="63"/>
        <v>99.997457476290975</v>
      </c>
    </row>
    <row r="227" spans="1:8" ht="21">
      <c r="A227" s="224" t="s">
        <v>336</v>
      </c>
      <c r="B227" s="225" t="s">
        <v>85</v>
      </c>
      <c r="C227" s="225" t="s">
        <v>45</v>
      </c>
      <c r="D227" s="225" t="s">
        <v>401</v>
      </c>
      <c r="E227" s="225" t="s">
        <v>44</v>
      </c>
      <c r="F227" s="175">
        <f t="shared" si="67"/>
        <v>393.31</v>
      </c>
      <c r="G227" s="175">
        <f t="shared" si="67"/>
        <v>393.3</v>
      </c>
      <c r="H227" s="175">
        <f t="shared" si="63"/>
        <v>99.997457476290975</v>
      </c>
    </row>
    <row r="228" spans="1:8" ht="22.5">
      <c r="A228" s="167" t="s">
        <v>439</v>
      </c>
      <c r="B228" s="168" t="s">
        <v>85</v>
      </c>
      <c r="C228" s="168" t="s">
        <v>45</v>
      </c>
      <c r="D228" s="168" t="s">
        <v>451</v>
      </c>
      <c r="E228" s="168" t="s">
        <v>132</v>
      </c>
      <c r="F228" s="169">
        <f t="shared" si="67"/>
        <v>393.31</v>
      </c>
      <c r="G228" s="169">
        <f t="shared" si="67"/>
        <v>393.3</v>
      </c>
      <c r="H228" s="169">
        <f t="shared" si="63"/>
        <v>99.997457476290975</v>
      </c>
    </row>
    <row r="229" spans="1:8" ht="22.5">
      <c r="A229" s="167" t="s">
        <v>440</v>
      </c>
      <c r="B229" s="168" t="s">
        <v>85</v>
      </c>
      <c r="C229" s="168" t="s">
        <v>45</v>
      </c>
      <c r="D229" s="168" t="s">
        <v>451</v>
      </c>
      <c r="E229" s="168" t="s">
        <v>133</v>
      </c>
      <c r="F229" s="169">
        <f t="shared" si="67"/>
        <v>393.31</v>
      </c>
      <c r="G229" s="169">
        <f t="shared" si="67"/>
        <v>393.3</v>
      </c>
      <c r="H229" s="169">
        <f t="shared" si="63"/>
        <v>99.997457476290975</v>
      </c>
    </row>
    <row r="230" spans="1:8" ht="22.5">
      <c r="A230" s="167" t="s">
        <v>441</v>
      </c>
      <c r="B230" s="168" t="s">
        <v>85</v>
      </c>
      <c r="C230" s="168" t="s">
        <v>45</v>
      </c>
      <c r="D230" s="168" t="s">
        <v>451</v>
      </c>
      <c r="E230" s="168" t="s">
        <v>27</v>
      </c>
      <c r="F230" s="169">
        <v>393.31</v>
      </c>
      <c r="G230" s="176">
        <v>393.3</v>
      </c>
      <c r="H230" s="169">
        <f t="shared" si="63"/>
        <v>99.997457476290975</v>
      </c>
    </row>
  </sheetData>
  <mergeCells count="16">
    <mergeCell ref="A7:F7"/>
    <mergeCell ref="A8:F8"/>
    <mergeCell ref="B6:H6"/>
    <mergeCell ref="G10:G11"/>
    <mergeCell ref="H10:H11"/>
    <mergeCell ref="A10:A11"/>
    <mergeCell ref="B10:B11"/>
    <mergeCell ref="D10:D11"/>
    <mergeCell ref="E10:E11"/>
    <mergeCell ref="F10:F11"/>
    <mergeCell ref="C10:C11"/>
    <mergeCell ref="E1:H1"/>
    <mergeCell ref="D2:H2"/>
    <mergeCell ref="C3:H3"/>
    <mergeCell ref="B4:H4"/>
    <mergeCell ref="A5:H5"/>
  </mergeCells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I7" sqref="I7"/>
    </sheetView>
  </sheetViews>
  <sheetFormatPr defaultRowHeight="12.75"/>
  <cols>
    <col min="1" max="1" width="7.7109375" customWidth="1"/>
    <col min="2" max="2" width="37" customWidth="1"/>
    <col min="3" max="3" width="15" customWidth="1"/>
    <col min="4" max="4" width="13" customWidth="1"/>
    <col min="5" max="5" width="8.42578125" customWidth="1"/>
    <col min="257" max="257" width="7.7109375" customWidth="1"/>
    <col min="258" max="258" width="37" customWidth="1"/>
    <col min="259" max="259" width="15" customWidth="1"/>
    <col min="260" max="260" width="13" customWidth="1"/>
    <col min="261" max="261" width="8.42578125" customWidth="1"/>
    <col min="513" max="513" width="7.7109375" customWidth="1"/>
    <col min="514" max="514" width="37" customWidth="1"/>
    <col min="515" max="515" width="15" customWidth="1"/>
    <col min="516" max="516" width="13" customWidth="1"/>
    <col min="517" max="517" width="8.42578125" customWidth="1"/>
    <col min="769" max="769" width="7.7109375" customWidth="1"/>
    <col min="770" max="770" width="37" customWidth="1"/>
    <col min="771" max="771" width="15" customWidth="1"/>
    <col min="772" max="772" width="13" customWidth="1"/>
    <col min="773" max="773" width="8.42578125" customWidth="1"/>
    <col min="1025" max="1025" width="7.7109375" customWidth="1"/>
    <col min="1026" max="1026" width="37" customWidth="1"/>
    <col min="1027" max="1027" width="15" customWidth="1"/>
    <col min="1028" max="1028" width="13" customWidth="1"/>
    <col min="1029" max="1029" width="8.42578125" customWidth="1"/>
    <col min="1281" max="1281" width="7.7109375" customWidth="1"/>
    <col min="1282" max="1282" width="37" customWidth="1"/>
    <col min="1283" max="1283" width="15" customWidth="1"/>
    <col min="1284" max="1284" width="13" customWidth="1"/>
    <col min="1285" max="1285" width="8.42578125" customWidth="1"/>
    <col min="1537" max="1537" width="7.7109375" customWidth="1"/>
    <col min="1538" max="1538" width="37" customWidth="1"/>
    <col min="1539" max="1539" width="15" customWidth="1"/>
    <col min="1540" max="1540" width="13" customWidth="1"/>
    <col min="1541" max="1541" width="8.42578125" customWidth="1"/>
    <col min="1793" max="1793" width="7.7109375" customWidth="1"/>
    <col min="1794" max="1794" width="37" customWidth="1"/>
    <col min="1795" max="1795" width="15" customWidth="1"/>
    <col min="1796" max="1796" width="13" customWidth="1"/>
    <col min="1797" max="1797" width="8.42578125" customWidth="1"/>
    <col min="2049" max="2049" width="7.7109375" customWidth="1"/>
    <col min="2050" max="2050" width="37" customWidth="1"/>
    <col min="2051" max="2051" width="15" customWidth="1"/>
    <col min="2052" max="2052" width="13" customWidth="1"/>
    <col min="2053" max="2053" width="8.42578125" customWidth="1"/>
    <col min="2305" max="2305" width="7.7109375" customWidth="1"/>
    <col min="2306" max="2306" width="37" customWidth="1"/>
    <col min="2307" max="2307" width="15" customWidth="1"/>
    <col min="2308" max="2308" width="13" customWidth="1"/>
    <col min="2309" max="2309" width="8.42578125" customWidth="1"/>
    <col min="2561" max="2561" width="7.7109375" customWidth="1"/>
    <col min="2562" max="2562" width="37" customWidth="1"/>
    <col min="2563" max="2563" width="15" customWidth="1"/>
    <col min="2564" max="2564" width="13" customWidth="1"/>
    <col min="2565" max="2565" width="8.42578125" customWidth="1"/>
    <col min="2817" max="2817" width="7.7109375" customWidth="1"/>
    <col min="2818" max="2818" width="37" customWidth="1"/>
    <col min="2819" max="2819" width="15" customWidth="1"/>
    <col min="2820" max="2820" width="13" customWidth="1"/>
    <col min="2821" max="2821" width="8.42578125" customWidth="1"/>
    <col min="3073" max="3073" width="7.7109375" customWidth="1"/>
    <col min="3074" max="3074" width="37" customWidth="1"/>
    <col min="3075" max="3075" width="15" customWidth="1"/>
    <col min="3076" max="3076" width="13" customWidth="1"/>
    <col min="3077" max="3077" width="8.42578125" customWidth="1"/>
    <col min="3329" max="3329" width="7.7109375" customWidth="1"/>
    <col min="3330" max="3330" width="37" customWidth="1"/>
    <col min="3331" max="3331" width="15" customWidth="1"/>
    <col min="3332" max="3332" width="13" customWidth="1"/>
    <col min="3333" max="3333" width="8.42578125" customWidth="1"/>
    <col min="3585" max="3585" width="7.7109375" customWidth="1"/>
    <col min="3586" max="3586" width="37" customWidth="1"/>
    <col min="3587" max="3587" width="15" customWidth="1"/>
    <col min="3588" max="3588" width="13" customWidth="1"/>
    <col min="3589" max="3589" width="8.42578125" customWidth="1"/>
    <col min="3841" max="3841" width="7.7109375" customWidth="1"/>
    <col min="3842" max="3842" width="37" customWidth="1"/>
    <col min="3843" max="3843" width="15" customWidth="1"/>
    <col min="3844" max="3844" width="13" customWidth="1"/>
    <col min="3845" max="3845" width="8.42578125" customWidth="1"/>
    <col min="4097" max="4097" width="7.7109375" customWidth="1"/>
    <col min="4098" max="4098" width="37" customWidth="1"/>
    <col min="4099" max="4099" width="15" customWidth="1"/>
    <col min="4100" max="4100" width="13" customWidth="1"/>
    <col min="4101" max="4101" width="8.42578125" customWidth="1"/>
    <col min="4353" max="4353" width="7.7109375" customWidth="1"/>
    <col min="4354" max="4354" width="37" customWidth="1"/>
    <col min="4355" max="4355" width="15" customWidth="1"/>
    <col min="4356" max="4356" width="13" customWidth="1"/>
    <col min="4357" max="4357" width="8.42578125" customWidth="1"/>
    <col min="4609" max="4609" width="7.7109375" customWidth="1"/>
    <col min="4610" max="4610" width="37" customWidth="1"/>
    <col min="4611" max="4611" width="15" customWidth="1"/>
    <col min="4612" max="4612" width="13" customWidth="1"/>
    <col min="4613" max="4613" width="8.42578125" customWidth="1"/>
    <col min="4865" max="4865" width="7.7109375" customWidth="1"/>
    <col min="4866" max="4866" width="37" customWidth="1"/>
    <col min="4867" max="4867" width="15" customWidth="1"/>
    <col min="4868" max="4868" width="13" customWidth="1"/>
    <col min="4869" max="4869" width="8.42578125" customWidth="1"/>
    <col min="5121" max="5121" width="7.7109375" customWidth="1"/>
    <col min="5122" max="5122" width="37" customWidth="1"/>
    <col min="5123" max="5123" width="15" customWidth="1"/>
    <col min="5124" max="5124" width="13" customWidth="1"/>
    <col min="5125" max="5125" width="8.42578125" customWidth="1"/>
    <col min="5377" max="5377" width="7.7109375" customWidth="1"/>
    <col min="5378" max="5378" width="37" customWidth="1"/>
    <col min="5379" max="5379" width="15" customWidth="1"/>
    <col min="5380" max="5380" width="13" customWidth="1"/>
    <col min="5381" max="5381" width="8.42578125" customWidth="1"/>
    <col min="5633" max="5633" width="7.7109375" customWidth="1"/>
    <col min="5634" max="5634" width="37" customWidth="1"/>
    <col min="5635" max="5635" width="15" customWidth="1"/>
    <col min="5636" max="5636" width="13" customWidth="1"/>
    <col min="5637" max="5637" width="8.42578125" customWidth="1"/>
    <col min="5889" max="5889" width="7.7109375" customWidth="1"/>
    <col min="5890" max="5890" width="37" customWidth="1"/>
    <col min="5891" max="5891" width="15" customWidth="1"/>
    <col min="5892" max="5892" width="13" customWidth="1"/>
    <col min="5893" max="5893" width="8.42578125" customWidth="1"/>
    <col min="6145" max="6145" width="7.7109375" customWidth="1"/>
    <col min="6146" max="6146" width="37" customWidth="1"/>
    <col min="6147" max="6147" width="15" customWidth="1"/>
    <col min="6148" max="6148" width="13" customWidth="1"/>
    <col min="6149" max="6149" width="8.42578125" customWidth="1"/>
    <col min="6401" max="6401" width="7.7109375" customWidth="1"/>
    <col min="6402" max="6402" width="37" customWidth="1"/>
    <col min="6403" max="6403" width="15" customWidth="1"/>
    <col min="6404" max="6404" width="13" customWidth="1"/>
    <col min="6405" max="6405" width="8.42578125" customWidth="1"/>
    <col min="6657" max="6657" width="7.7109375" customWidth="1"/>
    <col min="6658" max="6658" width="37" customWidth="1"/>
    <col min="6659" max="6659" width="15" customWidth="1"/>
    <col min="6660" max="6660" width="13" customWidth="1"/>
    <col min="6661" max="6661" width="8.42578125" customWidth="1"/>
    <col min="6913" max="6913" width="7.7109375" customWidth="1"/>
    <col min="6914" max="6914" width="37" customWidth="1"/>
    <col min="6915" max="6915" width="15" customWidth="1"/>
    <col min="6916" max="6916" width="13" customWidth="1"/>
    <col min="6917" max="6917" width="8.42578125" customWidth="1"/>
    <col min="7169" max="7169" width="7.7109375" customWidth="1"/>
    <col min="7170" max="7170" width="37" customWidth="1"/>
    <col min="7171" max="7171" width="15" customWidth="1"/>
    <col min="7172" max="7172" width="13" customWidth="1"/>
    <col min="7173" max="7173" width="8.42578125" customWidth="1"/>
    <col min="7425" max="7425" width="7.7109375" customWidth="1"/>
    <col min="7426" max="7426" width="37" customWidth="1"/>
    <col min="7427" max="7427" width="15" customWidth="1"/>
    <col min="7428" max="7428" width="13" customWidth="1"/>
    <col min="7429" max="7429" width="8.42578125" customWidth="1"/>
    <col min="7681" max="7681" width="7.7109375" customWidth="1"/>
    <col min="7682" max="7682" width="37" customWidth="1"/>
    <col min="7683" max="7683" width="15" customWidth="1"/>
    <col min="7684" max="7684" width="13" customWidth="1"/>
    <col min="7685" max="7685" width="8.42578125" customWidth="1"/>
    <col min="7937" max="7937" width="7.7109375" customWidth="1"/>
    <col min="7938" max="7938" width="37" customWidth="1"/>
    <col min="7939" max="7939" width="15" customWidth="1"/>
    <col min="7940" max="7940" width="13" customWidth="1"/>
    <col min="7941" max="7941" width="8.42578125" customWidth="1"/>
    <col min="8193" max="8193" width="7.7109375" customWidth="1"/>
    <col min="8194" max="8194" width="37" customWidth="1"/>
    <col min="8195" max="8195" width="15" customWidth="1"/>
    <col min="8196" max="8196" width="13" customWidth="1"/>
    <col min="8197" max="8197" width="8.42578125" customWidth="1"/>
    <col min="8449" max="8449" width="7.7109375" customWidth="1"/>
    <col min="8450" max="8450" width="37" customWidth="1"/>
    <col min="8451" max="8451" width="15" customWidth="1"/>
    <col min="8452" max="8452" width="13" customWidth="1"/>
    <col min="8453" max="8453" width="8.42578125" customWidth="1"/>
    <col min="8705" max="8705" width="7.7109375" customWidth="1"/>
    <col min="8706" max="8706" width="37" customWidth="1"/>
    <col min="8707" max="8707" width="15" customWidth="1"/>
    <col min="8708" max="8708" width="13" customWidth="1"/>
    <col min="8709" max="8709" width="8.42578125" customWidth="1"/>
    <col min="8961" max="8961" width="7.7109375" customWidth="1"/>
    <col min="8962" max="8962" width="37" customWidth="1"/>
    <col min="8963" max="8963" width="15" customWidth="1"/>
    <col min="8964" max="8964" width="13" customWidth="1"/>
    <col min="8965" max="8965" width="8.42578125" customWidth="1"/>
    <col min="9217" max="9217" width="7.7109375" customWidth="1"/>
    <col min="9218" max="9218" width="37" customWidth="1"/>
    <col min="9219" max="9219" width="15" customWidth="1"/>
    <col min="9220" max="9220" width="13" customWidth="1"/>
    <col min="9221" max="9221" width="8.42578125" customWidth="1"/>
    <col min="9473" max="9473" width="7.7109375" customWidth="1"/>
    <col min="9474" max="9474" width="37" customWidth="1"/>
    <col min="9475" max="9475" width="15" customWidth="1"/>
    <col min="9476" max="9476" width="13" customWidth="1"/>
    <col min="9477" max="9477" width="8.42578125" customWidth="1"/>
    <col min="9729" max="9729" width="7.7109375" customWidth="1"/>
    <col min="9730" max="9730" width="37" customWidth="1"/>
    <col min="9731" max="9731" width="15" customWidth="1"/>
    <col min="9732" max="9732" width="13" customWidth="1"/>
    <col min="9733" max="9733" width="8.42578125" customWidth="1"/>
    <col min="9985" max="9985" width="7.7109375" customWidth="1"/>
    <col min="9986" max="9986" width="37" customWidth="1"/>
    <col min="9987" max="9987" width="15" customWidth="1"/>
    <col min="9988" max="9988" width="13" customWidth="1"/>
    <col min="9989" max="9989" width="8.42578125" customWidth="1"/>
    <col min="10241" max="10241" width="7.7109375" customWidth="1"/>
    <col min="10242" max="10242" width="37" customWidth="1"/>
    <col min="10243" max="10243" width="15" customWidth="1"/>
    <col min="10244" max="10244" width="13" customWidth="1"/>
    <col min="10245" max="10245" width="8.42578125" customWidth="1"/>
    <col min="10497" max="10497" width="7.7109375" customWidth="1"/>
    <col min="10498" max="10498" width="37" customWidth="1"/>
    <col min="10499" max="10499" width="15" customWidth="1"/>
    <col min="10500" max="10500" width="13" customWidth="1"/>
    <col min="10501" max="10501" width="8.42578125" customWidth="1"/>
    <col min="10753" max="10753" width="7.7109375" customWidth="1"/>
    <col min="10754" max="10754" width="37" customWidth="1"/>
    <col min="10755" max="10755" width="15" customWidth="1"/>
    <col min="10756" max="10756" width="13" customWidth="1"/>
    <col min="10757" max="10757" width="8.42578125" customWidth="1"/>
    <col min="11009" max="11009" width="7.7109375" customWidth="1"/>
    <col min="11010" max="11010" width="37" customWidth="1"/>
    <col min="11011" max="11011" width="15" customWidth="1"/>
    <col min="11012" max="11012" width="13" customWidth="1"/>
    <col min="11013" max="11013" width="8.42578125" customWidth="1"/>
    <col min="11265" max="11265" width="7.7109375" customWidth="1"/>
    <col min="11266" max="11266" width="37" customWidth="1"/>
    <col min="11267" max="11267" width="15" customWidth="1"/>
    <col min="11268" max="11268" width="13" customWidth="1"/>
    <col min="11269" max="11269" width="8.42578125" customWidth="1"/>
    <col min="11521" max="11521" width="7.7109375" customWidth="1"/>
    <col min="11522" max="11522" width="37" customWidth="1"/>
    <col min="11523" max="11523" width="15" customWidth="1"/>
    <col min="11524" max="11524" width="13" customWidth="1"/>
    <col min="11525" max="11525" width="8.42578125" customWidth="1"/>
    <col min="11777" max="11777" width="7.7109375" customWidth="1"/>
    <col min="11778" max="11778" width="37" customWidth="1"/>
    <col min="11779" max="11779" width="15" customWidth="1"/>
    <col min="11780" max="11780" width="13" customWidth="1"/>
    <col min="11781" max="11781" width="8.42578125" customWidth="1"/>
    <col min="12033" max="12033" width="7.7109375" customWidth="1"/>
    <col min="12034" max="12034" width="37" customWidth="1"/>
    <col min="12035" max="12035" width="15" customWidth="1"/>
    <col min="12036" max="12036" width="13" customWidth="1"/>
    <col min="12037" max="12037" width="8.42578125" customWidth="1"/>
    <col min="12289" max="12289" width="7.7109375" customWidth="1"/>
    <col min="12290" max="12290" width="37" customWidth="1"/>
    <col min="12291" max="12291" width="15" customWidth="1"/>
    <col min="12292" max="12292" width="13" customWidth="1"/>
    <col min="12293" max="12293" width="8.42578125" customWidth="1"/>
    <col min="12545" max="12545" width="7.7109375" customWidth="1"/>
    <col min="12546" max="12546" width="37" customWidth="1"/>
    <col min="12547" max="12547" width="15" customWidth="1"/>
    <col min="12548" max="12548" width="13" customWidth="1"/>
    <col min="12549" max="12549" width="8.42578125" customWidth="1"/>
    <col min="12801" max="12801" width="7.7109375" customWidth="1"/>
    <col min="12802" max="12802" width="37" customWidth="1"/>
    <col min="12803" max="12803" width="15" customWidth="1"/>
    <col min="12804" max="12804" width="13" customWidth="1"/>
    <col min="12805" max="12805" width="8.42578125" customWidth="1"/>
    <col min="13057" max="13057" width="7.7109375" customWidth="1"/>
    <col min="13058" max="13058" width="37" customWidth="1"/>
    <col min="13059" max="13059" width="15" customWidth="1"/>
    <col min="13060" max="13060" width="13" customWidth="1"/>
    <col min="13061" max="13061" width="8.42578125" customWidth="1"/>
    <col min="13313" max="13313" width="7.7109375" customWidth="1"/>
    <col min="13314" max="13314" width="37" customWidth="1"/>
    <col min="13315" max="13315" width="15" customWidth="1"/>
    <col min="13316" max="13316" width="13" customWidth="1"/>
    <col min="13317" max="13317" width="8.42578125" customWidth="1"/>
    <col min="13569" max="13569" width="7.7109375" customWidth="1"/>
    <col min="13570" max="13570" width="37" customWidth="1"/>
    <col min="13571" max="13571" width="15" customWidth="1"/>
    <col min="13572" max="13572" width="13" customWidth="1"/>
    <col min="13573" max="13573" width="8.42578125" customWidth="1"/>
    <col min="13825" max="13825" width="7.7109375" customWidth="1"/>
    <col min="13826" max="13826" width="37" customWidth="1"/>
    <col min="13827" max="13827" width="15" customWidth="1"/>
    <col min="13828" max="13828" width="13" customWidth="1"/>
    <col min="13829" max="13829" width="8.42578125" customWidth="1"/>
    <col min="14081" max="14081" width="7.7109375" customWidth="1"/>
    <col min="14082" max="14082" width="37" customWidth="1"/>
    <col min="14083" max="14083" width="15" customWidth="1"/>
    <col min="14084" max="14084" width="13" customWidth="1"/>
    <col min="14085" max="14085" width="8.42578125" customWidth="1"/>
    <col min="14337" max="14337" width="7.7109375" customWidth="1"/>
    <col min="14338" max="14338" width="37" customWidth="1"/>
    <col min="14339" max="14339" width="15" customWidth="1"/>
    <col min="14340" max="14340" width="13" customWidth="1"/>
    <col min="14341" max="14341" width="8.42578125" customWidth="1"/>
    <col min="14593" max="14593" width="7.7109375" customWidth="1"/>
    <col min="14594" max="14594" width="37" customWidth="1"/>
    <col min="14595" max="14595" width="15" customWidth="1"/>
    <col min="14596" max="14596" width="13" customWidth="1"/>
    <col min="14597" max="14597" width="8.42578125" customWidth="1"/>
    <col min="14849" max="14849" width="7.7109375" customWidth="1"/>
    <col min="14850" max="14850" width="37" customWidth="1"/>
    <col min="14851" max="14851" width="15" customWidth="1"/>
    <col min="14852" max="14852" width="13" customWidth="1"/>
    <col min="14853" max="14853" width="8.42578125" customWidth="1"/>
    <col min="15105" max="15105" width="7.7109375" customWidth="1"/>
    <col min="15106" max="15106" width="37" customWidth="1"/>
    <col min="15107" max="15107" width="15" customWidth="1"/>
    <col min="15108" max="15108" width="13" customWidth="1"/>
    <col min="15109" max="15109" width="8.42578125" customWidth="1"/>
    <col min="15361" max="15361" width="7.7109375" customWidth="1"/>
    <col min="15362" max="15362" width="37" customWidth="1"/>
    <col min="15363" max="15363" width="15" customWidth="1"/>
    <col min="15364" max="15364" width="13" customWidth="1"/>
    <col min="15365" max="15365" width="8.42578125" customWidth="1"/>
    <col min="15617" max="15617" width="7.7109375" customWidth="1"/>
    <col min="15618" max="15618" width="37" customWidth="1"/>
    <col min="15619" max="15619" width="15" customWidth="1"/>
    <col min="15620" max="15620" width="13" customWidth="1"/>
    <col min="15621" max="15621" width="8.42578125" customWidth="1"/>
    <col min="15873" max="15873" width="7.7109375" customWidth="1"/>
    <col min="15874" max="15874" width="37" customWidth="1"/>
    <col min="15875" max="15875" width="15" customWidth="1"/>
    <col min="15876" max="15876" width="13" customWidth="1"/>
    <col min="15877" max="15877" width="8.42578125" customWidth="1"/>
    <col min="16129" max="16129" width="7.7109375" customWidth="1"/>
    <col min="16130" max="16130" width="37" customWidth="1"/>
    <col min="16131" max="16131" width="15" customWidth="1"/>
    <col min="16132" max="16132" width="13" customWidth="1"/>
    <col min="16133" max="16133" width="8.42578125" customWidth="1"/>
  </cols>
  <sheetData>
    <row r="1" spans="1:5" ht="15.75">
      <c r="A1" s="146"/>
      <c r="B1" s="212" t="s">
        <v>514</v>
      </c>
      <c r="C1" s="212"/>
      <c r="D1" s="212"/>
      <c r="E1" s="212"/>
    </row>
    <row r="2" spans="1:5" ht="15.75">
      <c r="A2" s="147"/>
      <c r="B2" s="207" t="s">
        <v>515</v>
      </c>
      <c r="C2" s="207"/>
      <c r="D2" s="207"/>
      <c r="E2" s="207"/>
    </row>
    <row r="3" spans="1:5" ht="15.75">
      <c r="A3" s="147"/>
      <c r="B3" s="145"/>
      <c r="C3" s="145"/>
      <c r="D3" s="145"/>
      <c r="E3" s="145" t="s">
        <v>456</v>
      </c>
    </row>
    <row r="4" spans="1:5" ht="15.75">
      <c r="A4" s="147"/>
      <c r="B4" s="207" t="s">
        <v>529</v>
      </c>
      <c r="C4" s="207"/>
      <c r="D4" s="207"/>
      <c r="E4" s="207"/>
    </row>
    <row r="5" spans="1:5" ht="15.75">
      <c r="A5" s="147"/>
      <c r="B5" s="207" t="s">
        <v>586</v>
      </c>
      <c r="C5" s="207"/>
      <c r="D5" s="207"/>
      <c r="E5" s="207"/>
    </row>
    <row r="6" spans="1:5" ht="15.75">
      <c r="A6" s="147"/>
      <c r="B6" s="2"/>
      <c r="C6" s="288" t="s">
        <v>612</v>
      </c>
      <c r="D6" s="288"/>
      <c r="E6" s="288"/>
    </row>
    <row r="7" spans="1:5" ht="15.75">
      <c r="A7" s="147"/>
      <c r="B7" s="2"/>
      <c r="C7" s="2"/>
      <c r="D7" s="2"/>
      <c r="E7" s="148" t="s">
        <v>516</v>
      </c>
    </row>
    <row r="8" spans="1:5" ht="15.75">
      <c r="A8" s="213" t="s">
        <v>248</v>
      </c>
      <c r="B8" s="213"/>
      <c r="C8" s="213"/>
      <c r="D8" s="213"/>
      <c r="E8" s="213"/>
    </row>
    <row r="9" spans="1:5" ht="36" customHeight="1">
      <c r="A9" s="211" t="s">
        <v>517</v>
      </c>
      <c r="B9" s="211"/>
      <c r="C9" s="211"/>
      <c r="D9" s="211"/>
      <c r="E9" s="211"/>
    </row>
    <row r="10" spans="1:5" ht="15.75">
      <c r="A10" s="149"/>
      <c r="B10" s="149"/>
      <c r="C10" s="149"/>
      <c r="D10" s="149"/>
      <c r="E10" s="149"/>
    </row>
    <row r="11" spans="1:5" ht="15.75">
      <c r="A11" s="149"/>
      <c r="B11" s="149"/>
      <c r="C11" s="149"/>
      <c r="D11" s="149"/>
      <c r="E11" s="145" t="s">
        <v>4</v>
      </c>
    </row>
    <row r="12" spans="1:5" ht="14.25">
      <c r="A12" s="150" t="s">
        <v>67</v>
      </c>
      <c r="B12" s="151" t="s">
        <v>518</v>
      </c>
      <c r="C12" s="150" t="s">
        <v>482</v>
      </c>
      <c r="D12" s="150" t="s">
        <v>519</v>
      </c>
      <c r="E12" s="152" t="s">
        <v>511</v>
      </c>
    </row>
    <row r="13" spans="1:5" ht="15.75">
      <c r="A13" s="153">
        <v>1</v>
      </c>
      <c r="B13" s="154" t="s">
        <v>520</v>
      </c>
      <c r="C13" s="185">
        <v>2655.61</v>
      </c>
      <c r="D13" s="156">
        <v>1619.6</v>
      </c>
      <c r="E13" s="157">
        <f t="shared" ref="E13:E18" si="0">D13/C13%</f>
        <v>60.987870959967765</v>
      </c>
    </row>
    <row r="14" spans="1:5" ht="15.75">
      <c r="A14" s="158">
        <v>2</v>
      </c>
      <c r="B14" s="159" t="s">
        <v>521</v>
      </c>
      <c r="C14" s="186">
        <v>2578.61</v>
      </c>
      <c r="D14" s="160">
        <v>1441.6</v>
      </c>
      <c r="E14" s="157">
        <f t="shared" si="0"/>
        <v>55.906088939389818</v>
      </c>
    </row>
    <row r="15" spans="1:5" ht="15.75">
      <c r="A15" s="158">
        <v>3</v>
      </c>
      <c r="B15" s="159" t="s">
        <v>522</v>
      </c>
      <c r="C15" s="186">
        <v>2708.31</v>
      </c>
      <c r="D15" s="160">
        <v>1579.2</v>
      </c>
      <c r="E15" s="157">
        <f t="shared" si="0"/>
        <v>58.30942543504991</v>
      </c>
    </row>
    <row r="16" spans="1:5" ht="15.75">
      <c r="A16" s="158">
        <v>4</v>
      </c>
      <c r="B16" s="159" t="s">
        <v>523</v>
      </c>
      <c r="C16" s="186">
        <v>2812.11</v>
      </c>
      <c r="D16" s="160">
        <v>1663.7</v>
      </c>
      <c r="E16" s="157">
        <f t="shared" si="0"/>
        <v>59.161981572555838</v>
      </c>
    </row>
    <row r="17" spans="1:5" ht="15.75">
      <c r="A17" s="158">
        <v>5</v>
      </c>
      <c r="B17" s="159" t="s">
        <v>524</v>
      </c>
      <c r="C17" s="186">
        <v>2775.41</v>
      </c>
      <c r="D17" s="160">
        <v>1623.6</v>
      </c>
      <c r="E17" s="157">
        <f t="shared" si="0"/>
        <v>58.499464943918198</v>
      </c>
    </row>
    <row r="18" spans="1:5" ht="15.75">
      <c r="A18" s="158">
        <v>6</v>
      </c>
      <c r="B18" s="159" t="s">
        <v>525</v>
      </c>
      <c r="C18" s="186">
        <v>2212.5</v>
      </c>
      <c r="D18" s="161">
        <v>1430.9</v>
      </c>
      <c r="E18" s="157">
        <f t="shared" si="0"/>
        <v>64.673446327683621</v>
      </c>
    </row>
    <row r="19" spans="1:5" ht="15.75">
      <c r="A19" s="158"/>
      <c r="B19" s="159"/>
      <c r="C19" s="186"/>
      <c r="D19" s="161"/>
      <c r="E19" s="157"/>
    </row>
    <row r="20" spans="1:5" ht="15.75">
      <c r="A20" s="162"/>
      <c r="B20" s="163" t="s">
        <v>526</v>
      </c>
      <c r="C20" s="187">
        <f>SUM(C13:C19)</f>
        <v>15742.550000000001</v>
      </c>
      <c r="D20" s="165">
        <f>SUM(D13:D19)</f>
        <v>9358.5999999999985</v>
      </c>
      <c r="E20" s="164">
        <f>D20/C20%</f>
        <v>59.447802293783397</v>
      </c>
    </row>
    <row r="21" spans="1:5" ht="15.75">
      <c r="A21" s="147"/>
      <c r="B21" s="147"/>
      <c r="C21" s="147"/>
      <c r="D21" s="147"/>
      <c r="E21" s="147"/>
    </row>
    <row r="22" spans="1:5" ht="15.75">
      <c r="E22" s="166"/>
    </row>
  </sheetData>
  <mergeCells count="7">
    <mergeCell ref="A9:E9"/>
    <mergeCell ref="B1:E1"/>
    <mergeCell ref="B2:E2"/>
    <mergeCell ref="B4:E4"/>
    <mergeCell ref="B5:E5"/>
    <mergeCell ref="A8:E8"/>
    <mergeCell ref="C6:E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C6" sqref="C6:E6"/>
    </sheetView>
  </sheetViews>
  <sheetFormatPr defaultRowHeight="12.75"/>
  <cols>
    <col min="1" max="1" width="7.7109375" customWidth="1"/>
    <col min="2" max="2" width="37" customWidth="1"/>
    <col min="3" max="3" width="15" customWidth="1"/>
    <col min="4" max="4" width="13" customWidth="1"/>
    <col min="5" max="5" width="8.42578125" customWidth="1"/>
    <col min="257" max="257" width="7.7109375" customWidth="1"/>
    <col min="258" max="258" width="37" customWidth="1"/>
    <col min="259" max="259" width="15" customWidth="1"/>
    <col min="260" max="260" width="13" customWidth="1"/>
    <col min="261" max="261" width="8.42578125" customWidth="1"/>
    <col min="513" max="513" width="7.7109375" customWidth="1"/>
    <col min="514" max="514" width="37" customWidth="1"/>
    <col min="515" max="515" width="15" customWidth="1"/>
    <col min="516" max="516" width="13" customWidth="1"/>
    <col min="517" max="517" width="8.42578125" customWidth="1"/>
    <col min="769" max="769" width="7.7109375" customWidth="1"/>
    <col min="770" max="770" width="37" customWidth="1"/>
    <col min="771" max="771" width="15" customWidth="1"/>
    <col min="772" max="772" width="13" customWidth="1"/>
    <col min="773" max="773" width="8.42578125" customWidth="1"/>
    <col min="1025" max="1025" width="7.7109375" customWidth="1"/>
    <col min="1026" max="1026" width="37" customWidth="1"/>
    <col min="1027" max="1027" width="15" customWidth="1"/>
    <col min="1028" max="1028" width="13" customWidth="1"/>
    <col min="1029" max="1029" width="8.42578125" customWidth="1"/>
    <col min="1281" max="1281" width="7.7109375" customWidth="1"/>
    <col min="1282" max="1282" width="37" customWidth="1"/>
    <col min="1283" max="1283" width="15" customWidth="1"/>
    <col min="1284" max="1284" width="13" customWidth="1"/>
    <col min="1285" max="1285" width="8.42578125" customWidth="1"/>
    <col min="1537" max="1537" width="7.7109375" customWidth="1"/>
    <col min="1538" max="1538" width="37" customWidth="1"/>
    <col min="1539" max="1539" width="15" customWidth="1"/>
    <col min="1540" max="1540" width="13" customWidth="1"/>
    <col min="1541" max="1541" width="8.42578125" customWidth="1"/>
    <col min="1793" max="1793" width="7.7109375" customWidth="1"/>
    <col min="1794" max="1794" width="37" customWidth="1"/>
    <col min="1795" max="1795" width="15" customWidth="1"/>
    <col min="1796" max="1796" width="13" customWidth="1"/>
    <col min="1797" max="1797" width="8.42578125" customWidth="1"/>
    <col min="2049" max="2049" width="7.7109375" customWidth="1"/>
    <col min="2050" max="2050" width="37" customWidth="1"/>
    <col min="2051" max="2051" width="15" customWidth="1"/>
    <col min="2052" max="2052" width="13" customWidth="1"/>
    <col min="2053" max="2053" width="8.42578125" customWidth="1"/>
    <col min="2305" max="2305" width="7.7109375" customWidth="1"/>
    <col min="2306" max="2306" width="37" customWidth="1"/>
    <col min="2307" max="2307" width="15" customWidth="1"/>
    <col min="2308" max="2308" width="13" customWidth="1"/>
    <col min="2309" max="2309" width="8.42578125" customWidth="1"/>
    <col min="2561" max="2561" width="7.7109375" customWidth="1"/>
    <col min="2562" max="2562" width="37" customWidth="1"/>
    <col min="2563" max="2563" width="15" customWidth="1"/>
    <col min="2564" max="2564" width="13" customWidth="1"/>
    <col min="2565" max="2565" width="8.42578125" customWidth="1"/>
    <col min="2817" max="2817" width="7.7109375" customWidth="1"/>
    <col min="2818" max="2818" width="37" customWidth="1"/>
    <col min="2819" max="2819" width="15" customWidth="1"/>
    <col min="2820" max="2820" width="13" customWidth="1"/>
    <col min="2821" max="2821" width="8.42578125" customWidth="1"/>
    <col min="3073" max="3073" width="7.7109375" customWidth="1"/>
    <col min="3074" max="3074" width="37" customWidth="1"/>
    <col min="3075" max="3075" width="15" customWidth="1"/>
    <col min="3076" max="3076" width="13" customWidth="1"/>
    <col min="3077" max="3077" width="8.42578125" customWidth="1"/>
    <col min="3329" max="3329" width="7.7109375" customWidth="1"/>
    <col min="3330" max="3330" width="37" customWidth="1"/>
    <col min="3331" max="3331" width="15" customWidth="1"/>
    <col min="3332" max="3332" width="13" customWidth="1"/>
    <col min="3333" max="3333" width="8.42578125" customWidth="1"/>
    <col min="3585" max="3585" width="7.7109375" customWidth="1"/>
    <col min="3586" max="3586" width="37" customWidth="1"/>
    <col min="3587" max="3587" width="15" customWidth="1"/>
    <col min="3588" max="3588" width="13" customWidth="1"/>
    <col min="3589" max="3589" width="8.42578125" customWidth="1"/>
    <col min="3841" max="3841" width="7.7109375" customWidth="1"/>
    <col min="3842" max="3842" width="37" customWidth="1"/>
    <col min="3843" max="3843" width="15" customWidth="1"/>
    <col min="3844" max="3844" width="13" customWidth="1"/>
    <col min="3845" max="3845" width="8.42578125" customWidth="1"/>
    <col min="4097" max="4097" width="7.7109375" customWidth="1"/>
    <col min="4098" max="4098" width="37" customWidth="1"/>
    <col min="4099" max="4099" width="15" customWidth="1"/>
    <col min="4100" max="4100" width="13" customWidth="1"/>
    <col min="4101" max="4101" width="8.42578125" customWidth="1"/>
    <col min="4353" max="4353" width="7.7109375" customWidth="1"/>
    <col min="4354" max="4354" width="37" customWidth="1"/>
    <col min="4355" max="4355" width="15" customWidth="1"/>
    <col min="4356" max="4356" width="13" customWidth="1"/>
    <col min="4357" max="4357" width="8.42578125" customWidth="1"/>
    <col min="4609" max="4609" width="7.7109375" customWidth="1"/>
    <col min="4610" max="4610" width="37" customWidth="1"/>
    <col min="4611" max="4611" width="15" customWidth="1"/>
    <col min="4612" max="4612" width="13" customWidth="1"/>
    <col min="4613" max="4613" width="8.42578125" customWidth="1"/>
    <col min="4865" max="4865" width="7.7109375" customWidth="1"/>
    <col min="4866" max="4866" width="37" customWidth="1"/>
    <col min="4867" max="4867" width="15" customWidth="1"/>
    <col min="4868" max="4868" width="13" customWidth="1"/>
    <col min="4869" max="4869" width="8.42578125" customWidth="1"/>
    <col min="5121" max="5121" width="7.7109375" customWidth="1"/>
    <col min="5122" max="5122" width="37" customWidth="1"/>
    <col min="5123" max="5123" width="15" customWidth="1"/>
    <col min="5124" max="5124" width="13" customWidth="1"/>
    <col min="5125" max="5125" width="8.42578125" customWidth="1"/>
    <col min="5377" max="5377" width="7.7109375" customWidth="1"/>
    <col min="5378" max="5378" width="37" customWidth="1"/>
    <col min="5379" max="5379" width="15" customWidth="1"/>
    <col min="5380" max="5380" width="13" customWidth="1"/>
    <col min="5381" max="5381" width="8.42578125" customWidth="1"/>
    <col min="5633" max="5633" width="7.7109375" customWidth="1"/>
    <col min="5634" max="5634" width="37" customWidth="1"/>
    <col min="5635" max="5635" width="15" customWidth="1"/>
    <col min="5636" max="5636" width="13" customWidth="1"/>
    <col min="5637" max="5637" width="8.42578125" customWidth="1"/>
    <col min="5889" max="5889" width="7.7109375" customWidth="1"/>
    <col min="5890" max="5890" width="37" customWidth="1"/>
    <col min="5891" max="5891" width="15" customWidth="1"/>
    <col min="5892" max="5892" width="13" customWidth="1"/>
    <col min="5893" max="5893" width="8.42578125" customWidth="1"/>
    <col min="6145" max="6145" width="7.7109375" customWidth="1"/>
    <col min="6146" max="6146" width="37" customWidth="1"/>
    <col min="6147" max="6147" width="15" customWidth="1"/>
    <col min="6148" max="6148" width="13" customWidth="1"/>
    <col min="6149" max="6149" width="8.42578125" customWidth="1"/>
    <col min="6401" max="6401" width="7.7109375" customWidth="1"/>
    <col min="6402" max="6402" width="37" customWidth="1"/>
    <col min="6403" max="6403" width="15" customWidth="1"/>
    <col min="6404" max="6404" width="13" customWidth="1"/>
    <col min="6405" max="6405" width="8.42578125" customWidth="1"/>
    <col min="6657" max="6657" width="7.7109375" customWidth="1"/>
    <col min="6658" max="6658" width="37" customWidth="1"/>
    <col min="6659" max="6659" width="15" customWidth="1"/>
    <col min="6660" max="6660" width="13" customWidth="1"/>
    <col min="6661" max="6661" width="8.42578125" customWidth="1"/>
    <col min="6913" max="6913" width="7.7109375" customWidth="1"/>
    <col min="6914" max="6914" width="37" customWidth="1"/>
    <col min="6915" max="6915" width="15" customWidth="1"/>
    <col min="6916" max="6916" width="13" customWidth="1"/>
    <col min="6917" max="6917" width="8.42578125" customWidth="1"/>
    <col min="7169" max="7169" width="7.7109375" customWidth="1"/>
    <col min="7170" max="7170" width="37" customWidth="1"/>
    <col min="7171" max="7171" width="15" customWidth="1"/>
    <col min="7172" max="7172" width="13" customWidth="1"/>
    <col min="7173" max="7173" width="8.42578125" customWidth="1"/>
    <col min="7425" max="7425" width="7.7109375" customWidth="1"/>
    <col min="7426" max="7426" width="37" customWidth="1"/>
    <col min="7427" max="7427" width="15" customWidth="1"/>
    <col min="7428" max="7428" width="13" customWidth="1"/>
    <col min="7429" max="7429" width="8.42578125" customWidth="1"/>
    <col min="7681" max="7681" width="7.7109375" customWidth="1"/>
    <col min="7682" max="7682" width="37" customWidth="1"/>
    <col min="7683" max="7683" width="15" customWidth="1"/>
    <col min="7684" max="7684" width="13" customWidth="1"/>
    <col min="7685" max="7685" width="8.42578125" customWidth="1"/>
    <col min="7937" max="7937" width="7.7109375" customWidth="1"/>
    <col min="7938" max="7938" width="37" customWidth="1"/>
    <col min="7939" max="7939" width="15" customWidth="1"/>
    <col min="7940" max="7940" width="13" customWidth="1"/>
    <col min="7941" max="7941" width="8.42578125" customWidth="1"/>
    <col min="8193" max="8193" width="7.7109375" customWidth="1"/>
    <col min="8194" max="8194" width="37" customWidth="1"/>
    <col min="8195" max="8195" width="15" customWidth="1"/>
    <col min="8196" max="8196" width="13" customWidth="1"/>
    <col min="8197" max="8197" width="8.42578125" customWidth="1"/>
    <col min="8449" max="8449" width="7.7109375" customWidth="1"/>
    <col min="8450" max="8450" width="37" customWidth="1"/>
    <col min="8451" max="8451" width="15" customWidth="1"/>
    <col min="8452" max="8452" width="13" customWidth="1"/>
    <col min="8453" max="8453" width="8.42578125" customWidth="1"/>
    <col min="8705" max="8705" width="7.7109375" customWidth="1"/>
    <col min="8706" max="8706" width="37" customWidth="1"/>
    <col min="8707" max="8707" width="15" customWidth="1"/>
    <col min="8708" max="8708" width="13" customWidth="1"/>
    <col min="8709" max="8709" width="8.42578125" customWidth="1"/>
    <col min="8961" max="8961" width="7.7109375" customWidth="1"/>
    <col min="8962" max="8962" width="37" customWidth="1"/>
    <col min="8963" max="8963" width="15" customWidth="1"/>
    <col min="8964" max="8964" width="13" customWidth="1"/>
    <col min="8965" max="8965" width="8.42578125" customWidth="1"/>
    <col min="9217" max="9217" width="7.7109375" customWidth="1"/>
    <col min="9218" max="9218" width="37" customWidth="1"/>
    <col min="9219" max="9219" width="15" customWidth="1"/>
    <col min="9220" max="9220" width="13" customWidth="1"/>
    <col min="9221" max="9221" width="8.42578125" customWidth="1"/>
    <col min="9473" max="9473" width="7.7109375" customWidth="1"/>
    <col min="9474" max="9474" width="37" customWidth="1"/>
    <col min="9475" max="9475" width="15" customWidth="1"/>
    <col min="9476" max="9476" width="13" customWidth="1"/>
    <col min="9477" max="9477" width="8.42578125" customWidth="1"/>
    <col min="9729" max="9729" width="7.7109375" customWidth="1"/>
    <col min="9730" max="9730" width="37" customWidth="1"/>
    <col min="9731" max="9731" width="15" customWidth="1"/>
    <col min="9732" max="9732" width="13" customWidth="1"/>
    <col min="9733" max="9733" width="8.42578125" customWidth="1"/>
    <col min="9985" max="9985" width="7.7109375" customWidth="1"/>
    <col min="9986" max="9986" width="37" customWidth="1"/>
    <col min="9987" max="9987" width="15" customWidth="1"/>
    <col min="9988" max="9988" width="13" customWidth="1"/>
    <col min="9989" max="9989" width="8.42578125" customWidth="1"/>
    <col min="10241" max="10241" width="7.7109375" customWidth="1"/>
    <col min="10242" max="10242" width="37" customWidth="1"/>
    <col min="10243" max="10243" width="15" customWidth="1"/>
    <col min="10244" max="10244" width="13" customWidth="1"/>
    <col min="10245" max="10245" width="8.42578125" customWidth="1"/>
    <col min="10497" max="10497" width="7.7109375" customWidth="1"/>
    <col min="10498" max="10498" width="37" customWidth="1"/>
    <col min="10499" max="10499" width="15" customWidth="1"/>
    <col min="10500" max="10500" width="13" customWidth="1"/>
    <col min="10501" max="10501" width="8.42578125" customWidth="1"/>
    <col min="10753" max="10753" width="7.7109375" customWidth="1"/>
    <col min="10754" max="10754" width="37" customWidth="1"/>
    <col min="10755" max="10755" width="15" customWidth="1"/>
    <col min="10756" max="10756" width="13" customWidth="1"/>
    <col min="10757" max="10757" width="8.42578125" customWidth="1"/>
    <col min="11009" max="11009" width="7.7109375" customWidth="1"/>
    <col min="11010" max="11010" width="37" customWidth="1"/>
    <col min="11011" max="11011" width="15" customWidth="1"/>
    <col min="11012" max="11012" width="13" customWidth="1"/>
    <col min="11013" max="11013" width="8.42578125" customWidth="1"/>
    <col min="11265" max="11265" width="7.7109375" customWidth="1"/>
    <col min="11266" max="11266" width="37" customWidth="1"/>
    <col min="11267" max="11267" width="15" customWidth="1"/>
    <col min="11268" max="11268" width="13" customWidth="1"/>
    <col min="11269" max="11269" width="8.42578125" customWidth="1"/>
    <col min="11521" max="11521" width="7.7109375" customWidth="1"/>
    <col min="11522" max="11522" width="37" customWidth="1"/>
    <col min="11523" max="11523" width="15" customWidth="1"/>
    <col min="11524" max="11524" width="13" customWidth="1"/>
    <col min="11525" max="11525" width="8.42578125" customWidth="1"/>
    <col min="11777" max="11777" width="7.7109375" customWidth="1"/>
    <col min="11778" max="11778" width="37" customWidth="1"/>
    <col min="11779" max="11779" width="15" customWidth="1"/>
    <col min="11780" max="11780" width="13" customWidth="1"/>
    <col min="11781" max="11781" width="8.42578125" customWidth="1"/>
    <col min="12033" max="12033" width="7.7109375" customWidth="1"/>
    <col min="12034" max="12034" width="37" customWidth="1"/>
    <col min="12035" max="12035" width="15" customWidth="1"/>
    <col min="12036" max="12036" width="13" customWidth="1"/>
    <col min="12037" max="12037" width="8.42578125" customWidth="1"/>
    <col min="12289" max="12289" width="7.7109375" customWidth="1"/>
    <col min="12290" max="12290" width="37" customWidth="1"/>
    <col min="12291" max="12291" width="15" customWidth="1"/>
    <col min="12292" max="12292" width="13" customWidth="1"/>
    <col min="12293" max="12293" width="8.42578125" customWidth="1"/>
    <col min="12545" max="12545" width="7.7109375" customWidth="1"/>
    <col min="12546" max="12546" width="37" customWidth="1"/>
    <col min="12547" max="12547" width="15" customWidth="1"/>
    <col min="12548" max="12548" width="13" customWidth="1"/>
    <col min="12549" max="12549" width="8.42578125" customWidth="1"/>
    <col min="12801" max="12801" width="7.7109375" customWidth="1"/>
    <col min="12802" max="12802" width="37" customWidth="1"/>
    <col min="12803" max="12803" width="15" customWidth="1"/>
    <col min="12804" max="12804" width="13" customWidth="1"/>
    <col min="12805" max="12805" width="8.42578125" customWidth="1"/>
    <col min="13057" max="13057" width="7.7109375" customWidth="1"/>
    <col min="13058" max="13058" width="37" customWidth="1"/>
    <col min="13059" max="13059" width="15" customWidth="1"/>
    <col min="13060" max="13060" width="13" customWidth="1"/>
    <col min="13061" max="13061" width="8.42578125" customWidth="1"/>
    <col min="13313" max="13313" width="7.7109375" customWidth="1"/>
    <col min="13314" max="13314" width="37" customWidth="1"/>
    <col min="13315" max="13315" width="15" customWidth="1"/>
    <col min="13316" max="13316" width="13" customWidth="1"/>
    <col min="13317" max="13317" width="8.42578125" customWidth="1"/>
    <col min="13569" max="13569" width="7.7109375" customWidth="1"/>
    <col min="13570" max="13570" width="37" customWidth="1"/>
    <col min="13571" max="13571" width="15" customWidth="1"/>
    <col min="13572" max="13572" width="13" customWidth="1"/>
    <col min="13573" max="13573" width="8.42578125" customWidth="1"/>
    <col min="13825" max="13825" width="7.7109375" customWidth="1"/>
    <col min="13826" max="13826" width="37" customWidth="1"/>
    <col min="13827" max="13827" width="15" customWidth="1"/>
    <col min="13828" max="13828" width="13" customWidth="1"/>
    <col min="13829" max="13829" width="8.42578125" customWidth="1"/>
    <col min="14081" max="14081" width="7.7109375" customWidth="1"/>
    <col min="14082" max="14082" width="37" customWidth="1"/>
    <col min="14083" max="14083" width="15" customWidth="1"/>
    <col min="14084" max="14084" width="13" customWidth="1"/>
    <col min="14085" max="14085" width="8.42578125" customWidth="1"/>
    <col min="14337" max="14337" width="7.7109375" customWidth="1"/>
    <col min="14338" max="14338" width="37" customWidth="1"/>
    <col min="14339" max="14339" width="15" customWidth="1"/>
    <col min="14340" max="14340" width="13" customWidth="1"/>
    <col min="14341" max="14341" width="8.42578125" customWidth="1"/>
    <col min="14593" max="14593" width="7.7109375" customWidth="1"/>
    <col min="14594" max="14594" width="37" customWidth="1"/>
    <col min="14595" max="14595" width="15" customWidth="1"/>
    <col min="14596" max="14596" width="13" customWidth="1"/>
    <col min="14597" max="14597" width="8.42578125" customWidth="1"/>
    <col min="14849" max="14849" width="7.7109375" customWidth="1"/>
    <col min="14850" max="14850" width="37" customWidth="1"/>
    <col min="14851" max="14851" width="15" customWidth="1"/>
    <col min="14852" max="14852" width="13" customWidth="1"/>
    <col min="14853" max="14853" width="8.42578125" customWidth="1"/>
    <col min="15105" max="15105" width="7.7109375" customWidth="1"/>
    <col min="15106" max="15106" width="37" customWidth="1"/>
    <col min="15107" max="15107" width="15" customWidth="1"/>
    <col min="15108" max="15108" width="13" customWidth="1"/>
    <col min="15109" max="15109" width="8.42578125" customWidth="1"/>
    <col min="15361" max="15361" width="7.7109375" customWidth="1"/>
    <col min="15362" max="15362" width="37" customWidth="1"/>
    <col min="15363" max="15363" width="15" customWidth="1"/>
    <col min="15364" max="15364" width="13" customWidth="1"/>
    <col min="15365" max="15365" width="8.42578125" customWidth="1"/>
    <col min="15617" max="15617" width="7.7109375" customWidth="1"/>
    <col min="15618" max="15618" width="37" customWidth="1"/>
    <col min="15619" max="15619" width="15" customWidth="1"/>
    <col min="15620" max="15620" width="13" customWidth="1"/>
    <col min="15621" max="15621" width="8.42578125" customWidth="1"/>
    <col min="15873" max="15873" width="7.7109375" customWidth="1"/>
    <col min="15874" max="15874" width="37" customWidth="1"/>
    <col min="15875" max="15875" width="15" customWidth="1"/>
    <col min="15876" max="15876" width="13" customWidth="1"/>
    <col min="15877" max="15877" width="8.42578125" customWidth="1"/>
    <col min="16129" max="16129" width="7.7109375" customWidth="1"/>
    <col min="16130" max="16130" width="37" customWidth="1"/>
    <col min="16131" max="16131" width="15" customWidth="1"/>
    <col min="16132" max="16132" width="13" customWidth="1"/>
    <col min="16133" max="16133" width="8.42578125" customWidth="1"/>
  </cols>
  <sheetData>
    <row r="1" spans="1:5" ht="15.75">
      <c r="A1" s="146"/>
      <c r="B1" s="212" t="s">
        <v>514</v>
      </c>
      <c r="C1" s="212"/>
      <c r="D1" s="212"/>
      <c r="E1" s="212"/>
    </row>
    <row r="2" spans="1:5" ht="15.75">
      <c r="A2" s="147"/>
      <c r="B2" s="207" t="s">
        <v>515</v>
      </c>
      <c r="C2" s="207"/>
      <c r="D2" s="207"/>
      <c r="E2" s="207"/>
    </row>
    <row r="3" spans="1:5" ht="15.75">
      <c r="A3" s="147"/>
      <c r="B3" s="145"/>
      <c r="C3" s="145"/>
      <c r="D3" s="145"/>
      <c r="E3" s="145" t="s">
        <v>456</v>
      </c>
    </row>
    <row r="4" spans="1:5" ht="15.75">
      <c r="A4" s="147"/>
      <c r="B4" s="207" t="s">
        <v>547</v>
      </c>
      <c r="C4" s="207"/>
      <c r="D4" s="207"/>
      <c r="E4" s="207"/>
    </row>
    <row r="5" spans="1:5" ht="15.75">
      <c r="A5" s="147"/>
      <c r="B5" s="207" t="s">
        <v>554</v>
      </c>
      <c r="C5" s="207"/>
      <c r="D5" s="207"/>
      <c r="E5" s="207"/>
    </row>
    <row r="6" spans="1:5" ht="15.75">
      <c r="A6" s="147"/>
      <c r="B6" s="2"/>
      <c r="C6" s="289" t="s">
        <v>612</v>
      </c>
      <c r="D6" s="289"/>
      <c r="E6" s="289"/>
    </row>
    <row r="7" spans="1:5" ht="15.75">
      <c r="A7" s="147"/>
      <c r="B7" s="2"/>
      <c r="C7" s="2"/>
      <c r="D7" s="2"/>
      <c r="E7" s="148" t="s">
        <v>527</v>
      </c>
    </row>
    <row r="8" spans="1:5" ht="15.75">
      <c r="A8" s="213" t="s">
        <v>248</v>
      </c>
      <c r="B8" s="213"/>
      <c r="C8" s="213"/>
      <c r="D8" s="213"/>
      <c r="E8" s="213"/>
    </row>
    <row r="9" spans="1:5" ht="37.5" customHeight="1">
      <c r="A9" s="211" t="s">
        <v>528</v>
      </c>
      <c r="B9" s="211"/>
      <c r="C9" s="211"/>
      <c r="D9" s="211"/>
      <c r="E9" s="211"/>
    </row>
    <row r="10" spans="1:5" ht="15.75">
      <c r="A10" s="149"/>
      <c r="B10" s="149"/>
      <c r="C10" s="149"/>
      <c r="D10" s="149"/>
      <c r="E10" s="149"/>
    </row>
    <row r="11" spans="1:5" ht="15.75">
      <c r="A11" s="149"/>
      <c r="B11" s="149"/>
      <c r="C11" s="149"/>
      <c r="D11" s="149"/>
      <c r="E11" s="145" t="s">
        <v>4</v>
      </c>
    </row>
    <row r="12" spans="1:5" ht="14.25">
      <c r="A12" s="150" t="s">
        <v>67</v>
      </c>
      <c r="B12" s="151" t="s">
        <v>518</v>
      </c>
      <c r="C12" s="150" t="s">
        <v>482</v>
      </c>
      <c r="D12" s="150" t="s">
        <v>519</v>
      </c>
      <c r="E12" s="152" t="s">
        <v>511</v>
      </c>
    </row>
    <row r="13" spans="1:5" ht="15.75">
      <c r="A13" s="153">
        <v>1</v>
      </c>
      <c r="B13" s="154" t="s">
        <v>520</v>
      </c>
      <c r="C13" s="155">
        <v>138.9</v>
      </c>
      <c r="D13" s="155">
        <v>138.9</v>
      </c>
      <c r="E13" s="157">
        <f t="shared" ref="E13:E18" si="0">D13/C13%</f>
        <v>100</v>
      </c>
    </row>
    <row r="14" spans="1:5" ht="15.75">
      <c r="A14" s="158">
        <v>2</v>
      </c>
      <c r="B14" s="159" t="s">
        <v>521</v>
      </c>
      <c r="C14" s="157">
        <v>170.8</v>
      </c>
      <c r="D14" s="157">
        <v>170.8</v>
      </c>
      <c r="E14" s="157">
        <f t="shared" si="0"/>
        <v>100</v>
      </c>
    </row>
    <row r="15" spans="1:5" ht="15.75">
      <c r="A15" s="158">
        <v>3</v>
      </c>
      <c r="B15" s="159" t="s">
        <v>522</v>
      </c>
      <c r="C15" s="157">
        <v>138.9</v>
      </c>
      <c r="D15" s="157">
        <v>138.9</v>
      </c>
      <c r="E15" s="157">
        <f t="shared" si="0"/>
        <v>100</v>
      </c>
    </row>
    <row r="16" spans="1:5" ht="15.75">
      <c r="A16" s="158">
        <v>4</v>
      </c>
      <c r="B16" s="159" t="s">
        <v>523</v>
      </c>
      <c r="C16" s="157">
        <v>138.9</v>
      </c>
      <c r="D16" s="157">
        <v>138.9</v>
      </c>
      <c r="E16" s="157">
        <f t="shared" si="0"/>
        <v>100</v>
      </c>
    </row>
    <row r="17" spans="1:5" ht="15.75">
      <c r="A17" s="158">
        <v>5</v>
      </c>
      <c r="B17" s="159" t="s">
        <v>524</v>
      </c>
      <c r="C17" s="157">
        <v>107</v>
      </c>
      <c r="D17" s="157">
        <v>107</v>
      </c>
      <c r="E17" s="157">
        <f t="shared" si="0"/>
        <v>100</v>
      </c>
    </row>
    <row r="18" spans="1:5" ht="15.75">
      <c r="A18" s="158">
        <v>6</v>
      </c>
      <c r="B18" s="159" t="s">
        <v>525</v>
      </c>
      <c r="C18" s="157">
        <v>107</v>
      </c>
      <c r="D18" s="157">
        <v>107</v>
      </c>
      <c r="E18" s="157">
        <f t="shared" si="0"/>
        <v>100</v>
      </c>
    </row>
    <row r="19" spans="1:5" ht="15.75">
      <c r="A19" s="158"/>
      <c r="B19" s="159"/>
      <c r="C19" s="157"/>
      <c r="D19" s="160"/>
      <c r="E19" s="157"/>
    </row>
    <row r="20" spans="1:5" ht="15.75">
      <c r="A20" s="162"/>
      <c r="B20" s="163" t="s">
        <v>526</v>
      </c>
      <c r="C20" s="164">
        <f>SUM(C13:C19)</f>
        <v>801.5</v>
      </c>
      <c r="D20" s="165">
        <f>SUM(D13:D19)</f>
        <v>801.5</v>
      </c>
      <c r="E20" s="164">
        <f>D20/C20*100</f>
        <v>100</v>
      </c>
    </row>
    <row r="21" spans="1:5" ht="15.75">
      <c r="A21" s="147"/>
      <c r="B21" s="147"/>
      <c r="C21" s="147"/>
      <c r="D21" s="147"/>
      <c r="E21" s="147"/>
    </row>
    <row r="22" spans="1:5" ht="15.75">
      <c r="E22" s="166"/>
    </row>
  </sheetData>
  <mergeCells count="7">
    <mergeCell ref="A9:E9"/>
    <mergeCell ref="B1:E1"/>
    <mergeCell ref="B2:E2"/>
    <mergeCell ref="B4:E4"/>
    <mergeCell ref="B5:E5"/>
    <mergeCell ref="A8:E8"/>
    <mergeCell ref="C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10</vt:i4>
      </vt:variant>
    </vt:vector>
  </HeadingPairs>
  <TitlesOfParts>
    <vt:vector size="20" baseType="lpstr">
      <vt:lpstr>пр1 ист</vt:lpstr>
      <vt:lpstr>Пр 4</vt:lpstr>
      <vt:lpstr>Пр 10 функц18</vt:lpstr>
      <vt:lpstr>Пр 12 ведом</vt:lpstr>
      <vt:lpstr>Пр14 Прогр расх</vt:lpstr>
      <vt:lpstr>Пр10 ПО</vt:lpstr>
      <vt:lpstr>Пр 14 мун.прог.</vt:lpstr>
      <vt:lpstr>прил 16</vt:lpstr>
      <vt:lpstr>пр 16-2</vt:lpstr>
      <vt:lpstr>Пр 1</vt:lpstr>
      <vt:lpstr>'Пр 10 функц18'!Заголовки_для_печати</vt:lpstr>
      <vt:lpstr>'Пр 12 ведом'!Заголовки_для_печати</vt:lpstr>
      <vt:lpstr>'Пр 4'!Заголовки_для_печати</vt:lpstr>
      <vt:lpstr>'пр1 ист'!Заголовки_для_печати</vt:lpstr>
      <vt:lpstr>'Пр14 Прогр расх'!Заголовки_для_печати</vt:lpstr>
      <vt:lpstr>'Пр 10 функц18'!Область_печати</vt:lpstr>
      <vt:lpstr>'Пр 12 ведом'!Область_печати</vt:lpstr>
      <vt:lpstr>'Пр 4'!Область_печати</vt:lpstr>
      <vt:lpstr>'пр1 ист'!Область_печати</vt:lpstr>
      <vt:lpstr>'Пр14 Прогр расх'!Область_печати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1</cp:lastModifiedBy>
  <cp:lastPrinted>2019-05-30T05:16:43Z</cp:lastPrinted>
  <dcterms:created xsi:type="dcterms:W3CDTF">2004-12-03T09:36:36Z</dcterms:created>
  <dcterms:modified xsi:type="dcterms:W3CDTF">2019-05-30T05:19:08Z</dcterms:modified>
</cp:coreProperties>
</file>