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410" windowWidth="12945" windowHeight="8865" tabRatio="849" firstSheet="1" activeTab="10"/>
  </bookViews>
  <sheets>
    <sheet name="пр1 ист" sheetId="1" state="hidden" r:id="rId1"/>
    <sheet name="Пр4 доходы" sheetId="2" r:id="rId2"/>
    <sheet name="Пр 8 функц" sheetId="3" r:id="rId3"/>
    <sheet name="Пр 12 ведом" sheetId="4" r:id="rId4"/>
    <sheet name="Пр14 Прогр расх" sheetId="5" state="hidden" r:id="rId5"/>
    <sheet name="Пр10 ПО" sheetId="6" state="hidden" r:id="rId6"/>
    <sheet name="Пр 14 мун.прог." sheetId="7" r:id="rId7"/>
    <sheet name="Пр 10" sheetId="8" r:id="rId8"/>
    <sheet name="Пр 16" sheetId="9" r:id="rId9"/>
    <sheet name="Пр 1" sheetId="10" r:id="rId10"/>
    <sheet name="Пр 16табл 1" sheetId="11" r:id="rId11"/>
  </sheets>
  <definedNames>
    <definedName name="_xlnm.Print_Titles" localSheetId="3">'Пр 12 ведом'!$8:$9</definedName>
    <definedName name="_xlnm.Print_Titles" localSheetId="2">'Пр 8 функц'!$9:$10</definedName>
    <definedName name="_xlnm.Print_Titles" localSheetId="0">'пр1 ист'!$9:$9</definedName>
    <definedName name="_xlnm.Print_Titles" localSheetId="4">'Пр14 Прогр расх'!$10:$10</definedName>
    <definedName name="_xlnm.Print_Titles" localSheetId="1">'Пр4 доходы'!$9:$10</definedName>
    <definedName name="_xlnm.Print_Area" localSheetId="3">'Пр 12 ведом'!$A$1:$I$314</definedName>
    <definedName name="_xlnm.Print_Area" localSheetId="2">'Пр 8 функц'!$A$1:$H$294</definedName>
    <definedName name="_xlnm.Print_Area" localSheetId="0">'пр1 ист'!$A$1:$C$20</definedName>
    <definedName name="_xlnm.Print_Area" localSheetId="4">'Пр14 Прогр расх'!$A$1:$C$19</definedName>
    <definedName name="_xlnm.Print_Area" localSheetId="1">'Пр4 доходы'!$A$1:$E$71</definedName>
  </definedNames>
  <calcPr fullCalcOnLoad="1"/>
</workbook>
</file>

<file path=xl/sharedStrings.xml><?xml version="1.0" encoding="utf-8"?>
<sst xmlns="http://schemas.openxmlformats.org/spreadsheetml/2006/main" count="3533" uniqueCount="664">
  <si>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</si>
  <si>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</si>
  <si>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</si>
  <si>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</si>
  <si>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</si>
  <si>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</si>
  <si>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</si>
  <si>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</si>
  <si>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</si>
  <si>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</si>
  <si>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</si>
  <si>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</si>
  <si>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</si>
  <si>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</si>
  <si>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</si>
  <si>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</si>
  <si>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</si>
  <si>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</si>
  <si>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</si>
  <si>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</si>
  <si>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</si>
  <si>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</si>
  <si>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</si>
  <si>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</si>
  <si>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</si>
  <si>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</si>
  <si>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</si>
  <si>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</si>
  <si>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</si>
  <si>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</si>
  <si>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</si>
  <si>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</si>
  <si>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</si>
  <si>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</si>
  <si>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</si>
  <si>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</si>
  <si>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</si>
  <si>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</si>
  <si>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</si>
  <si>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</si>
  <si>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</si>
  <si>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</si>
  <si>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</si>
  <si>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</si>
  <si>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</si>
  <si>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</si>
  <si>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</si>
  <si>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</si>
  <si>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</si>
  <si>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</si>
  <si>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</si>
  <si>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</si>
  <si>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</si>
  <si>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</si>
  <si>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</si>
  <si>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</si>
  <si>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</si>
  <si>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</si>
  <si>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</si>
  <si>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</si>
  <si>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</si>
  <si>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</si>
  <si>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</si>
  <si>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</si>
  <si>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</si>
  <si>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</si>
  <si>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</si>
  <si>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</si>
  <si>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</si>
  <si>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</si>
  <si>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</si>
  <si>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</si>
  <si>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</si>
  <si>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</si>
  <si>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</si>
  <si>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</si>
  <si>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</si>
  <si>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</si>
  <si>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</si>
  <si>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</si>
  <si>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</si>
  <si>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</si>
  <si>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</si>
  <si>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</si>
  <si>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</si>
  <si>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</si>
  <si>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</si>
  <si>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</si>
  <si>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</si>
  <si>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</si>
  <si>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</si>
  <si>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</si>
  <si>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</si>
  <si>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</si>
  <si>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</si>
  <si>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</si>
  <si>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</si>
  <si>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</si>
  <si>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</si>
  <si>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</si>
  <si>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</si>
  <si>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</si>
  <si>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</si>
  <si>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</si>
  <si>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</si>
  <si>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</si>
  <si>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</si>
  <si>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</si>
  <si>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</si>
  <si>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</si>
  <si>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</si>
  <si>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</si>
  <si>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</si>
  <si>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</si>
  <si>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</si>
  <si>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</si>
  <si>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</si>
  <si>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</si>
  <si>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</si>
  <si>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</si>
  <si>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</si>
  <si>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</si>
  <si>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</si>
  <si>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</si>
  <si>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</si>
  <si>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</si>
  <si>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</si>
  <si>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</si>
  <si>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</si>
  <si>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</si>
  <si>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</si>
  <si>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</si>
  <si>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</si>
  <si>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</si>
  <si>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</si>
  <si>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</si>
  <si>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</si>
  <si>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</si>
  <si>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</si>
  <si>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</si>
  <si>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</si>
  <si>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</si>
  <si>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</si>
  <si>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</si>
  <si>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</si>
  <si>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</si>
  <si>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</si>
  <si>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</si>
  <si>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</si>
  <si>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</si>
  <si>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</si>
  <si>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</si>
  <si>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</si>
  <si>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</si>
  <si>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</si>
  <si>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</si>
  <si>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</si>
  <si>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</si>
  <si>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</si>
  <si>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</si>
  <si>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</si>
  <si>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</si>
  <si>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</si>
  <si>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</si>
  <si>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</si>
  <si>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</si>
  <si>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</si>
  <si>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</si>
  <si>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</si>
  <si>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</si>
  <si>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</si>
  <si>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</si>
  <si>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</si>
  <si>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</si>
  <si>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</si>
  <si>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</si>
  <si>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</si>
  <si>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</si>
  <si>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</si>
  <si>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</si>
  <si>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</si>
  <si>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</si>
  <si>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</si>
  <si>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</si>
  <si>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</si>
  <si>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</si>
  <si>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</si>
  <si>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</si>
  <si>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</si>
  <si>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</si>
  <si>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</si>
  <si>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</si>
  <si>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</si>
  <si>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</si>
  <si>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</si>
  <si>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</si>
  <si>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</si>
  <si>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</si>
  <si>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</si>
  <si>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</si>
  <si>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</si>
  <si>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</si>
  <si>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</si>
  <si>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</si>
  <si>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</si>
  <si>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</si>
  <si>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</si>
  <si>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</si>
  <si>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</si>
  <si>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</si>
  <si>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</si>
  <si>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</si>
  <si>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</si>
  <si>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</si>
  <si>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</si>
  <si>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</si>
  <si>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</si>
  <si>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</si>
  <si>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</si>
  <si>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</si>
  <si>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</si>
  <si>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</si>
  <si>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</si>
  <si>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</si>
  <si>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</si>
  <si>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</si>
  <si>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</si>
  <si>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</si>
  <si>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</si>
  <si>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</si>
  <si>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</si>
  <si>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</si>
  <si>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</si>
  <si>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</si>
  <si>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</si>
  <si>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</si>
  <si>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</si>
  <si>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</si>
  <si>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</si>
  <si>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</si>
  <si>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</si>
  <si>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</si>
  <si>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</si>
  <si>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</si>
  <si>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</si>
  <si>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</si>
  <si>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</si>
  <si>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</si>
  <si>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</si>
  <si>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</si>
  <si>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</si>
  <si>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</si>
  <si>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</si>
  <si>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</si>
  <si>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</si>
  <si>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</si>
  <si>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</si>
  <si>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</si>
  <si>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</si>
  <si>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</si>
  <si>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</si>
  <si>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</si>
  <si>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</si>
  <si>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</si>
  <si>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</si>
  <si>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</si>
  <si>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</si>
  <si>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</si>
  <si>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</si>
  <si>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</si>
  <si>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</si>
  <si>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</si>
  <si>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</si>
  <si>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95 1 09 27003</t>
  </si>
  <si>
    <t>95 1 02 70010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</si>
  <si>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</si>
  <si>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</si>
  <si>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</si>
  <si>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</si>
  <si>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</si>
  <si>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</si>
  <si>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</si>
  <si>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</si>
  <si>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</si>
  <si>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</si>
  <si>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</si>
  <si>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</si>
  <si>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</si>
  <si>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</si>
  <si>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</si>
  <si>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</si>
  <si>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</si>
  <si>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</si>
  <si>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</si>
  <si>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</si>
  <si>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</si>
  <si>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</si>
  <si>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</si>
  <si>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</si>
  <si>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исполнение</t>
  </si>
  <si>
    <t>% исп.</t>
  </si>
  <si>
    <t>Исполнение</t>
  </si>
  <si>
    <t>Сумма</t>
  </si>
  <si>
    <t>1  01 02000 01 0000 110</t>
  </si>
  <si>
    <t>НАЛОГ НА ДОХОДЫ ФИЗИЧЕСКИХ ЛИЦ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</si>
  <si>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</si>
  <si>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</si>
  <si>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</si>
  <si>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</si>
  <si>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</si>
  <si>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</si>
  <si>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</si>
  <si>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10800000000000000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</si>
  <si>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</si>
  <si>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</si>
  <si>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</si>
  <si>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</si>
  <si>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</si>
  <si>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</si>
  <si>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</si>
  <si>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</si>
  <si>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</si>
  <si>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</si>
  <si>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</si>
  <si>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</si>
  <si>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</si>
  <si>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</si>
  <si>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</si>
  <si>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</si>
  <si>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</si>
  <si>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</si>
  <si>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</si>
  <si>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</si>
  <si>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</si>
  <si>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</si>
  <si>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</si>
  <si>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</si>
  <si>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</si>
  <si>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</si>
  <si>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</si>
  <si>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</si>
  <si>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2 02 25519 05 0000 150</t>
  </si>
  <si>
    <t>2 02 30000 00 0000 150</t>
  </si>
  <si>
    <t>Субвенции бюджетам бюджетной системы Российской Федерации</t>
  </si>
  <si>
    <t>2 02 30022 05 0000 150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</si>
  <si>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</si>
  <si>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2 02 30024 05 0000 150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</si>
  <si>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</si>
  <si>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</si>
  <si>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</si>
  <si>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</si>
  <si>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</si>
  <si>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</si>
  <si>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</si>
  <si>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</si>
  <si>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</si>
  <si>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</si>
  <si>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</si>
  <si>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</si>
  <si>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</si>
  <si>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</si>
  <si>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</si>
  <si>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на поддержку отрасли культуры на 2019 год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</si>
  <si>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</si>
  <si>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</si>
  <si>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 xml:space="preserve">"Об исполнении бюджета муниципального района </t>
  </si>
  <si>
    <t>Возврат остатков субсидий, субвенций прошлых лет</t>
  </si>
  <si>
    <t>2 19 60010 05 0000 150</t>
  </si>
  <si>
    <t>Приложение № 8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</si>
  <si>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</si>
  <si>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>ОБЩЕГОСУДАРСТВЕННЫЕ ВОПРОСЫ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</si>
  <si>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</si>
  <si>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</si>
  <si>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</si>
  <si>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</si>
  <si>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</si>
  <si>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</si>
  <si>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</si>
  <si>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</si>
  <si>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</si>
  <si>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</si>
  <si>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</si>
  <si>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</si>
  <si>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</si>
  <si>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</si>
  <si>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</si>
  <si>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</si>
  <si>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</si>
  <si>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</si>
  <si>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</si>
  <si>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</si>
  <si>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</si>
  <si>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</si>
  <si>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</si>
  <si>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</si>
  <si>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</si>
  <si>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</si>
  <si>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</si>
  <si>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</si>
  <si>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</si>
  <si>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</si>
  <si>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</si>
  <si>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</si>
  <si>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НАЦИОНАЛЬНАЯ ОБОРОНА</t>
  </si>
  <si>
    <t>99 0 00 00000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</si>
  <si>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</si>
  <si>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</si>
  <si>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</si>
  <si>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</si>
  <si>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</si>
  <si>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</si>
  <si>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</si>
  <si>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</si>
  <si>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</si>
  <si>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</si>
  <si>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</si>
  <si>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</si>
  <si>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</si>
  <si>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</si>
  <si>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</si>
  <si>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</si>
  <si>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НАЦИОНАЛЬНАЯ ЭКОНОМИКА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</si>
  <si>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</si>
  <si>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</si>
  <si>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</si>
  <si>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</si>
  <si>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</si>
  <si>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</si>
  <si>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</si>
  <si>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</si>
  <si>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</si>
  <si>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</si>
  <si>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</si>
  <si>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</si>
  <si>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</si>
  <si>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</si>
  <si>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</si>
  <si>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</si>
  <si>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</si>
  <si>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</si>
  <si>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</si>
  <si>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</si>
  <si>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</si>
  <si>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</si>
  <si>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</si>
  <si>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</si>
  <si>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</si>
  <si>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</si>
  <si>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</si>
  <si>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</si>
  <si>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</si>
  <si>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</si>
  <si>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</si>
  <si>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</si>
  <si>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</si>
  <si>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</si>
  <si>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</si>
  <si>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</si>
  <si>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</si>
  <si>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</si>
  <si>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</si>
  <si>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</si>
  <si>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</si>
  <si>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ЖИЛИЩНО-КОММУНАЛЬНОЕ ХОЗЯЙСТВО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</si>
  <si>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</si>
  <si>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</si>
  <si>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</si>
  <si>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</si>
  <si>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</si>
  <si>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</si>
  <si>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</si>
  <si>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</si>
  <si>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</si>
  <si>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</si>
  <si>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</si>
  <si>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</si>
  <si>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ОБРАЗОВАНИЕ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</si>
  <si>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</si>
  <si>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</si>
  <si>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</si>
  <si>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</si>
  <si>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</si>
  <si>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</si>
  <si>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</si>
  <si>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</si>
  <si>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Дополнительное образование детей</t>
  </si>
  <si>
    <t>07 3 00 00000</t>
  </si>
  <si>
    <t>07 3 05 37500</t>
  </si>
  <si>
    <t>11 3 00 00000</t>
  </si>
  <si>
    <t>11 3 00 37500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</si>
  <si>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</si>
  <si>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</si>
  <si>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</si>
  <si>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</si>
  <si>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</si>
  <si>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</si>
  <si>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</si>
  <si>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</si>
  <si>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</si>
  <si>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</si>
  <si>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</si>
  <si>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2 02 L0970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</si>
  <si>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</si>
  <si>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</si>
  <si>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</si>
  <si>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</si>
  <si>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</si>
  <si>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</si>
  <si>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</si>
  <si>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</si>
  <si>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КУЛЬТУРА, КИНЕМАТОГРАФИЯ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</si>
  <si>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</si>
  <si>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</si>
  <si>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</si>
  <si>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</si>
  <si>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</si>
  <si>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</si>
  <si>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Субсидии на поддержку культуры</t>
  </si>
  <si>
    <t>11 2 00 L5190</t>
  </si>
  <si>
    <t>Субсидии бюджетным учреждениям на иные цели</t>
  </si>
  <si>
    <t>11 4 00 00000</t>
  </si>
  <si>
    <t>11 4 00 37600</t>
  </si>
  <si>
    <t>ПМП "Создание условий для развития культуры и туризма"</t>
  </si>
  <si>
    <t>11 5 00 00000</t>
  </si>
  <si>
    <t>11 5 00 37500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</si>
  <si>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</si>
  <si>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</si>
  <si>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12 0 00 37800</t>
  </si>
  <si>
    <t>89 0 00 70000</t>
  </si>
  <si>
    <t>89 0 00 70110</t>
  </si>
  <si>
    <t>ЗДРАВООХРАНЕНИЕ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</si>
  <si>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</si>
  <si>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</si>
  <si>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</si>
  <si>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</si>
  <si>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</si>
  <si>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ПМП "Профилактика и ранее выявление злокачественных новообразований в Тес-Хемском кожууне на 2019-2021 гг"</t>
  </si>
  <si>
    <t>13 2 00 00000</t>
  </si>
  <si>
    <t>13 2 00 47200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</si>
  <si>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</si>
  <si>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13 3 00 00000</t>
  </si>
  <si>
    <t>13 3 00 47300</t>
  </si>
  <si>
    <t>ПМП "Противодействие распространения алкоголизма, наркомании в Тес-Хемском кожууне на 2019-2021 гг"</t>
  </si>
  <si>
    <t>13 4 00 00000</t>
  </si>
  <si>
    <t>13 4 00 47400</t>
  </si>
  <si>
    <t>ПМП "Неотложные меры борьбы с ВИЧ/СПИД в Тес-Хемском кожууне на 2019-2021 гг"</t>
  </si>
  <si>
    <t>13 5 00 00000</t>
  </si>
  <si>
    <t>13 5 00 47500</t>
  </si>
  <si>
    <t>Другие вопросы в области здравоохранения</t>
  </si>
  <si>
    <t>СОЦИАЛЬНАЯ ПОЛИТИКА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</si>
  <si>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</si>
  <si>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</si>
  <si>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</si>
  <si>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</si>
  <si>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</si>
  <si>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</si>
  <si>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</si>
  <si>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</si>
  <si>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</si>
  <si>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</si>
  <si>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</si>
  <si>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</si>
  <si>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</si>
  <si>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15 0 00 75000</t>
  </si>
  <si>
    <t>14 8 00 53800</t>
  </si>
  <si>
    <t>14 9 00 55730</t>
  </si>
  <si>
    <t>89 0 00 80000</t>
  </si>
  <si>
    <t>89 0 00 80110</t>
  </si>
  <si>
    <t>89 0 00 80190</t>
  </si>
  <si>
    <t>14 1 10 76040</t>
  </si>
  <si>
    <t>ФИЗИЧЕСКАЯ КУЛЬТУРА И СПОРТ</t>
  </si>
  <si>
    <t>16 0 00 00000</t>
  </si>
  <si>
    <t>16 0 00 07700</t>
  </si>
  <si>
    <t>СРЕДСТВА МАССОВОЙ ИНФОРМАЦИИ</t>
  </si>
  <si>
    <t>94 1 09 00000</t>
  </si>
  <si>
    <t>ОБСЛУЖИВАНИЕ ГОСУДАРСТВЕННОГО И МУНИЦИПАЛЬНОГО ДОЛГА</t>
  </si>
  <si>
    <t>95 1 09 00000</t>
  </si>
  <si>
    <t>МЕЖБЮДЖЕТНЫЕ ТРАНСФЕРТЫ ОБЩЕГО ХАРАКТЕРА БЮДЖЕТАМ БЮДЖЕТНОЙ СИСТЕМЫ РОССИЙСКОЙ ФЕДЕРАЦИИ</t>
  </si>
  <si>
    <t>95 1 02 00000</t>
  </si>
  <si>
    <t>Выравнивание бюджетной обеспеченности</t>
  </si>
  <si>
    <t>Дотация на выравнивание бюджетной обеспеченности сельских поселений из районного фонда финансовой поддержки</t>
  </si>
  <si>
    <t>Местный Хурал представителей Тес-Хемского кожууна</t>
  </si>
  <si>
    <t>Здравоохранение</t>
  </si>
  <si>
    <t>Управление труда и социального развития Тес-Хемского кожууна</t>
  </si>
  <si>
    <t>Управление образования Тес-Хемского кожууна</t>
  </si>
  <si>
    <t>Управление сельского хозяйства Тес-Хемского кожууна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</si>
  <si>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</si>
  <si>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</si>
  <si>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 xml:space="preserve">           " Об исполнении бюджета муниципального района "Тес-Хемский кожуун</t>
  </si>
  <si>
    <t xml:space="preserve">" Об исполнении бюджета муниципального района "Тес-Хемский кожуун </t>
  </si>
  <si>
    <t>Распределение бюджетных ассигнований на реализацию муниципальных программ на 2019 год</t>
  </si>
  <si>
    <t>Приложение  № 10</t>
  </si>
  <si>
    <t xml:space="preserve">к Решению Хурала представителей </t>
  </si>
  <si>
    <t>Объем</t>
  </si>
  <si>
    <t xml:space="preserve">бюджетных ассигнований, направляемых на исполнение публичных нормативных обязательств на 2019 год </t>
  </si>
  <si>
    <t>9</t>
  </si>
  <si>
    <t>1410076120</t>
  </si>
  <si>
    <t>1420076110</t>
  </si>
  <si>
    <t>1450076070</t>
  </si>
  <si>
    <t>1460076060</t>
  </si>
  <si>
    <t>1470076100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</si>
  <si>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</si>
  <si>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</si>
  <si>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</si>
  <si>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</si>
  <si>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</si>
  <si>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ВСЕГО</t>
  </si>
  <si>
    <t>"Об исполнении бюджета муниципального района "Тес-Хемский кожуун</t>
  </si>
  <si>
    <t>приложения  № 16</t>
  </si>
  <si>
    <t>Таблица  2</t>
  </si>
  <si>
    <t xml:space="preserve">субвенций на осуществление первичного воинского учета на территориях, где отсутствуют военные комиссариаты на 2019 год </t>
  </si>
  <si>
    <t>№</t>
  </si>
  <si>
    <t>Наименование ОМСУ, где нет военного комиссариата</t>
  </si>
  <si>
    <t xml:space="preserve">Сумма 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</si>
  <si>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</si>
  <si>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</si>
  <si>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</si>
  <si>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</si>
  <si>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</si>
  <si>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</si>
  <si>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</si>
  <si>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Приложение № 1</t>
  </si>
  <si>
    <t xml:space="preserve">Источники внутреннего финансирования дефицита </t>
  </si>
  <si>
    <t>бюджета муниципального района "Тес-Хемский кожуун Республики Тыва" на  2019 год</t>
  </si>
  <si>
    <t>(тыс.руб)</t>
  </si>
  <si>
    <t>01 05 00 00 00 0000 000</t>
  </si>
  <si>
    <t>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</si>
  <si>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</si>
  <si>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бюджетов - всего</t>
  </si>
  <si>
    <t>в том числе:</t>
  </si>
  <si>
    <t>источники внутреннего финансирования</t>
  </si>
  <si>
    <t>из них:</t>
  </si>
  <si>
    <t>01 00 00 00 00 0000 000</t>
  </si>
  <si>
    <t>Изменение остатков средств</t>
  </si>
  <si>
    <t>Изменение остатков средств на счетах по учету средств бюджетов</t>
  </si>
  <si>
    <t>01 05 00 00 00 0000 500</t>
  </si>
  <si>
    <t>увеличение остатков средств, всего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</si>
  <si>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</si>
  <si>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</si>
  <si>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</si>
  <si>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</si>
  <si>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</si>
  <si>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</si>
  <si>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</si>
  <si>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</si>
  <si>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</si>
  <si>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средств, всего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</si>
  <si>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</si>
  <si>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</si>
  <si>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</si>
  <si>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</si>
  <si>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</si>
  <si>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</si>
  <si>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"Об исполнении бюджета муниципального района</t>
  </si>
  <si>
    <t xml:space="preserve"> Республики Тыва" на 2019 год" </t>
  </si>
  <si>
    <t>"Тес-Хемский кожуун Республики Тыва" на 2019 год"</t>
  </si>
  <si>
    <t xml:space="preserve"> Республики Тыва" на 2019 год"</t>
  </si>
  <si>
    <t xml:space="preserve"> Республики Тыва" на 2019 год " </t>
  </si>
  <si>
    <t>Приложение  № 16</t>
  </si>
  <si>
    <t>Таблица 1</t>
  </si>
  <si>
    <t xml:space="preserve">Наименование </t>
  </si>
  <si>
    <t>Итого</t>
  </si>
  <si>
    <t xml:space="preserve">                                   </t>
  </si>
  <si>
    <t xml:space="preserve"> дотаций на выравнивание бюджетной обеспеченности бюджетам сельских поселений на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</si>
</sst>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#,##0.0"/>
    <numFmt numFmtId="179" formatCode="0.0%"/>
    <numFmt numFmtId="180" formatCode="&quot;Да&quot;;&quot;Да&quot;;&quot;Нет&quot;"/>
    <numFmt numFmtId="181" formatCode="_(* #,##0.0_);_(* \(#,##0.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.0\ _₽_-;\-* #,##0.0\ _₽_-;_-* &quot;-&quot;?\ _₽_-;_-@_-"/>
    <numFmt numFmtId="186" formatCode="0.0"/>
    <numFmt numFmtId="187" formatCode="&quot;&quot;###,##0.00"/>
  </numFmts>
  <fonts count="6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>
      <alignment horizontal="right"/>
      <protection/>
    </xf>
    <xf numFmtId="0" fontId="11" fillId="0" borderId="0" xfId="63" applyFont="1" applyFill="1">
      <alignment/>
      <protection/>
    </xf>
    <xf numFmtId="0" fontId="12" fillId="0" borderId="0" xfId="63" applyFont="1" applyFill="1" applyBorder="1" applyAlignment="1">
      <alignment horizontal="center" vertical="top" wrapText="1"/>
      <protection/>
    </xf>
    <xf numFmtId="0" fontId="1" fillId="0" borderId="0" xfId="63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horizontal="justify"/>
      <protection/>
    </xf>
    <xf numFmtId="0" fontId="4" fillId="0" borderId="0" xfId="62">
      <alignment/>
      <protection/>
    </xf>
    <xf numFmtId="0" fontId="8" fillId="0" borderId="0" xfId="62" applyFont="1" applyAlignment="1">
      <alignment horizontal="right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9" fillId="0" borderId="12" xfId="62" applyFont="1" applyFill="1" applyBorder="1" applyAlignment="1">
      <alignment vertical="center" wrapText="1"/>
      <protection/>
    </xf>
    <xf numFmtId="0" fontId="22" fillId="0" borderId="0" xfId="62" applyFont="1">
      <alignment/>
      <protection/>
    </xf>
    <xf numFmtId="0" fontId="9" fillId="0" borderId="12" xfId="62" applyFont="1" applyBorder="1" applyAlignment="1">
      <alignment horizontal="justify"/>
      <protection/>
    </xf>
    <xf numFmtId="49" fontId="10" fillId="0" borderId="14" xfId="62" applyNumberFormat="1" applyFont="1" applyBorder="1" applyAlignment="1">
      <alignment horizontal="center" vertical="top"/>
      <protection/>
    </xf>
    <xf numFmtId="0" fontId="19" fillId="0" borderId="15" xfId="62" applyFont="1" applyBorder="1" applyAlignment="1">
      <alignment horizontal="center" vertical="top" wrapText="1"/>
      <protection/>
    </xf>
    <xf numFmtId="0" fontId="23" fillId="0" borderId="0" xfId="62" applyFont="1" applyBorder="1" applyAlignment="1">
      <alignment vertical="top"/>
      <protection/>
    </xf>
    <xf numFmtId="0" fontId="23" fillId="0" borderId="0" xfId="62" applyFont="1" applyBorder="1" applyAlignment="1">
      <alignment horizontal="justify" vertical="top" wrapText="1"/>
      <protection/>
    </xf>
    <xf numFmtId="0" fontId="4" fillId="0" borderId="0" xfId="62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1" fillId="0" borderId="12" xfId="62" applyFont="1" applyBorder="1" applyAlignment="1">
      <alignment horizontal="left" vertical="center" wrapText="1"/>
      <protection/>
    </xf>
    <xf numFmtId="0" fontId="18" fillId="0" borderId="0" xfId="62" applyFont="1" applyAlignment="1">
      <alignment horizontal="center" wrapText="1"/>
      <protection/>
    </xf>
    <xf numFmtId="178" fontId="3" fillId="0" borderId="16" xfId="62" applyNumberFormat="1" applyFont="1" applyFill="1" applyBorder="1" applyAlignment="1">
      <alignment horizontal="center" vertical="center"/>
      <protection/>
    </xf>
    <xf numFmtId="178" fontId="2" fillId="0" borderId="16" xfId="62" applyNumberFormat="1" applyFont="1" applyBorder="1" applyAlignment="1">
      <alignment horizontal="center" vertical="center"/>
      <protection/>
    </xf>
    <xf numFmtId="178" fontId="3" fillId="0" borderId="16" xfId="62" applyNumberFormat="1" applyFont="1" applyBorder="1" applyAlignment="1">
      <alignment horizontal="center" vertical="center"/>
      <protection/>
    </xf>
    <xf numFmtId="178" fontId="8" fillId="0" borderId="16" xfId="62" applyNumberFormat="1" applyFont="1" applyBorder="1" applyAlignment="1">
      <alignment horizontal="center" vertical="center"/>
      <protection/>
    </xf>
    <xf numFmtId="178" fontId="42" fillId="0" borderId="17" xfId="62" applyNumberFormat="1" applyFont="1" applyBorder="1" applyAlignment="1">
      <alignment horizontal="center" vertical="center"/>
      <protection/>
    </xf>
    <xf numFmtId="178" fontId="4" fillId="0" borderId="0" xfId="62" applyNumberFormat="1">
      <alignment/>
      <protection/>
    </xf>
    <xf numFmtId="179" fontId="4" fillId="0" borderId="0" xfId="62" applyNumberFormat="1">
      <alignment/>
      <protection/>
    </xf>
    <xf numFmtId="178" fontId="4" fillId="0" borderId="0" xfId="62" applyNumberFormat="1" applyFont="1" applyAlignment="1">
      <alignment horizontal="right"/>
      <protection/>
    </xf>
    <xf numFmtId="0" fontId="3" fillId="0" borderId="0" xfId="63" applyFont="1" applyFill="1" applyBorder="1" applyAlignment="1">
      <alignment horizontal="justify" wrapText="1"/>
      <protection/>
    </xf>
    <xf numFmtId="183" fontId="3" fillId="0" borderId="0" xfId="63" applyNumberFormat="1" applyFont="1" applyFill="1" applyAlignment="1">
      <alignment horizontal="right"/>
      <protection/>
    </xf>
    <xf numFmtId="177" fontId="3" fillId="0" borderId="0" xfId="63" applyNumberFormat="1" applyFont="1" applyFill="1">
      <alignment/>
      <protection/>
    </xf>
    <xf numFmtId="0" fontId="62" fillId="0" borderId="0" xfId="53" applyFont="1">
      <alignment/>
      <protection/>
    </xf>
    <xf numFmtId="0" fontId="62" fillId="0" borderId="0" xfId="53" applyFont="1" applyAlignment="1">
      <alignment wrapText="1" shrinkToFit="1"/>
      <protection/>
    </xf>
    <xf numFmtId="0" fontId="62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8" fontId="6" fillId="0" borderId="0" xfId="53" applyNumberFormat="1" applyFont="1" applyFill="1" applyBorder="1" applyAlignment="1">
      <alignment horizontal="right" vertical="center" wrapText="1"/>
      <protection/>
    </xf>
    <xf numFmtId="0" fontId="63" fillId="0" borderId="0" xfId="53" applyFont="1" applyFill="1">
      <alignment/>
      <protection/>
    </xf>
    <xf numFmtId="178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left" vertical="center" wrapText="1"/>
    </xf>
    <xf numFmtId="0" fontId="15" fillId="24" borderId="0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right" vertical="center" wrapText="1"/>
    </xf>
    <xf numFmtId="178" fontId="3" fillId="2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2" applyFont="1" applyBorder="1" applyAlignment="1">
      <alignment vertical="top" wrapText="1"/>
      <protection/>
    </xf>
    <xf numFmtId="17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61" applyFont="1" applyFill="1" applyAlignment="1">
      <alignment horizontal="center" vertical="center" wrapText="1"/>
      <protection/>
    </xf>
    <xf numFmtId="0" fontId="12" fillId="0" borderId="0" xfId="61" applyFont="1" applyFill="1" applyAlignment="1">
      <alignment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175" fontId="1" fillId="0" borderId="11" xfId="7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178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top" wrapText="1"/>
      <protection/>
    </xf>
    <xf numFmtId="0" fontId="12" fillId="0" borderId="11" xfId="61" applyFont="1" applyFill="1" applyBorder="1" applyAlignment="1">
      <alignment vertical="top" wrapText="1"/>
      <protection/>
    </xf>
    <xf numFmtId="0" fontId="12" fillId="0" borderId="11" xfId="61" applyFont="1" applyFill="1" applyBorder="1" applyAlignment="1">
      <alignment horizontal="center" vertical="top" wrapText="1"/>
      <protection/>
    </xf>
    <xf numFmtId="178" fontId="12" fillId="0" borderId="11" xfId="61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61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1" fontId="1" fillId="0" borderId="11" xfId="71" applyNumberFormat="1" applyFont="1" applyFill="1" applyBorder="1" applyAlignment="1">
      <alignment vertical="center"/>
    </xf>
    <xf numFmtId="0" fontId="1" fillId="0" borderId="11" xfId="61" applyFont="1" applyFill="1" applyBorder="1" applyAlignment="1">
      <alignment vertical="top" wrapText="1"/>
      <protection/>
    </xf>
    <xf numFmtId="0" fontId="1" fillId="0" borderId="11" xfId="60" applyFont="1" applyFill="1" applyBorder="1" applyAlignment="1">
      <alignment vertical="center" wrapText="1"/>
      <protection/>
    </xf>
    <xf numFmtId="181" fontId="1" fillId="0" borderId="11" xfId="71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61" applyNumberFormat="1" applyFont="1" applyFill="1" applyBorder="1" applyAlignment="1">
      <alignment horizontal="center" vertical="center" wrapText="1"/>
      <protection/>
    </xf>
    <xf numFmtId="49" fontId="12" fillId="0" borderId="11" xfId="61" applyNumberFormat="1" applyFont="1" applyFill="1" applyBorder="1" applyAlignment="1">
      <alignment vertical="center" wrapText="1"/>
      <protection/>
    </xf>
    <xf numFmtId="0" fontId="12" fillId="0" borderId="11" xfId="60" applyFont="1" applyFill="1" applyBorder="1" applyAlignment="1">
      <alignment vertical="center" wrapText="1"/>
      <protection/>
    </xf>
    <xf numFmtId="181" fontId="12" fillId="0" borderId="11" xfId="71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wrapText="1" shrinkToFit="1"/>
    </xf>
    <xf numFmtId="0" fontId="49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" fillId="0" borderId="0" xfId="62" applyFont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52" fillId="0" borderId="0" xfId="0" applyFont="1" applyAlignment="1">
      <alignment horizontal="right"/>
    </xf>
    <xf numFmtId="0" fontId="52" fillId="0" borderId="0" xfId="62" applyFont="1" applyAlignment="1">
      <alignment horizontal="right"/>
      <protection/>
    </xf>
    <xf numFmtId="0" fontId="45" fillId="0" borderId="0" xfId="0" applyFont="1" applyAlignment="1">
      <alignment horizontal="right" wrapText="1" shrinkToFit="1"/>
    </xf>
    <xf numFmtId="0" fontId="53" fillId="0" borderId="0" xfId="62" applyFont="1">
      <alignment/>
      <protection/>
    </xf>
    <xf numFmtId="0" fontId="52" fillId="0" borderId="0" xfId="0" applyFont="1" applyFill="1" applyAlignment="1">
      <alignment horizontal="right"/>
    </xf>
    <xf numFmtId="0" fontId="1" fillId="0" borderId="0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/>
      <protection/>
    </xf>
    <xf numFmtId="0" fontId="12" fillId="0" borderId="0" xfId="63" applyFont="1" applyFill="1" applyAlignment="1">
      <alignment vertical="top" wrapText="1"/>
      <protection/>
    </xf>
    <xf numFmtId="177" fontId="12" fillId="0" borderId="0" xfId="76" applyNumberFormat="1" applyFont="1" applyFill="1" applyBorder="1" applyAlignment="1">
      <alignment horizontal="right" vertical="center" wrapText="1"/>
    </xf>
    <xf numFmtId="0" fontId="1" fillId="0" borderId="0" xfId="63" applyFont="1" applyFill="1" applyAlignment="1">
      <alignment vertical="top" wrapText="1"/>
      <protection/>
    </xf>
    <xf numFmtId="177" fontId="1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vertical="top" wrapText="1"/>
      <protection/>
    </xf>
    <xf numFmtId="0" fontId="14" fillId="0" borderId="0" xfId="63" applyFont="1" applyFill="1" applyBorder="1" applyAlignment="1">
      <alignment vertical="top" wrapText="1"/>
      <protection/>
    </xf>
    <xf numFmtId="177" fontId="14" fillId="0" borderId="0" xfId="76" applyNumberFormat="1" applyFont="1" applyFill="1" applyBorder="1" applyAlignment="1">
      <alignment horizontal="right" vertical="center" wrapText="1"/>
    </xf>
    <xf numFmtId="1" fontId="1" fillId="0" borderId="0" xfId="63" applyNumberFormat="1" applyFont="1" applyFill="1" applyBorder="1" applyAlignment="1">
      <alignment horizontal="center" vertical="top" wrapText="1"/>
      <protection/>
    </xf>
    <xf numFmtId="177" fontId="46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horizontal="justify" vertical="top"/>
      <protection/>
    </xf>
    <xf numFmtId="0" fontId="14" fillId="0" borderId="0" xfId="63" applyFont="1" applyFill="1" applyBorder="1" applyAlignment="1">
      <alignment horizontal="justify" vertical="top"/>
      <protection/>
    </xf>
    <xf numFmtId="0" fontId="46" fillId="0" borderId="0" xfId="53" applyFont="1" applyFill="1" applyAlignment="1">
      <alignment horizontal="justify" vertical="top" wrapText="1"/>
      <protection/>
    </xf>
    <xf numFmtId="177" fontId="12" fillId="0" borderId="0" xfId="53" applyNumberFormat="1" applyFont="1" applyFill="1" applyAlignment="1">
      <alignment horizontal="right" vertical="center"/>
      <protection/>
    </xf>
    <xf numFmtId="0" fontId="1" fillId="24" borderId="0" xfId="63" applyFont="1" applyFill="1" applyBorder="1" applyAlignment="1">
      <alignment horizontal="center" vertical="top" wrapText="1"/>
      <protection/>
    </xf>
    <xf numFmtId="0" fontId="14" fillId="24" borderId="0" xfId="53" applyFont="1" applyFill="1" applyAlignment="1">
      <alignment vertical="top" wrapText="1"/>
      <protection/>
    </xf>
    <xf numFmtId="177" fontId="1" fillId="0" borderId="0" xfId="53" applyNumberFormat="1" applyFont="1" applyFill="1" applyAlignment="1">
      <alignment horizontal="right" vertical="center"/>
      <protection/>
    </xf>
    <xf numFmtId="0" fontId="55" fillId="24" borderId="0" xfId="63" applyFont="1" applyFill="1" applyBorder="1" applyAlignment="1">
      <alignment horizontal="center" vertical="top" wrapText="1"/>
      <protection/>
    </xf>
    <xf numFmtId="0" fontId="56" fillId="24" borderId="0" xfId="53" applyFont="1" applyFill="1" applyAlignment="1">
      <alignment vertical="top" wrapText="1"/>
      <protection/>
    </xf>
    <xf numFmtId="0" fontId="14" fillId="24" borderId="0" xfId="53" applyFont="1" applyFill="1" applyAlignment="1">
      <alignment vertical="center" wrapText="1"/>
      <protection/>
    </xf>
    <xf numFmtId="0" fontId="1" fillId="24" borderId="0" xfId="63" applyFont="1" applyFill="1" applyBorder="1" applyAlignment="1" applyProtection="1">
      <alignment horizontal="center" vertical="top" wrapText="1"/>
      <protection locked="0"/>
    </xf>
    <xf numFmtId="0" fontId="1" fillId="24" borderId="0" xfId="53" applyFont="1" applyFill="1" applyAlignment="1" applyProtection="1">
      <alignment vertical="top" wrapText="1"/>
      <protection locked="0"/>
    </xf>
    <xf numFmtId="0" fontId="1" fillId="0" borderId="0" xfId="53" applyFont="1" applyAlignment="1">
      <alignment vertical="top" wrapText="1"/>
      <protection/>
    </xf>
    <xf numFmtId="0" fontId="1" fillId="24" borderId="0" xfId="63" applyFont="1" applyFill="1" applyBorder="1" applyAlignment="1" applyProtection="1">
      <alignment horizontal="center" vertical="center" wrapText="1"/>
      <protection locked="0"/>
    </xf>
    <xf numFmtId="0" fontId="55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55" fillId="24" borderId="0" xfId="57" applyFont="1" applyFill="1" applyBorder="1" applyAlignment="1">
      <alignment vertical="center" wrapText="1"/>
      <protection/>
    </xf>
    <xf numFmtId="0" fontId="14" fillId="24" borderId="0" xfId="53" applyFont="1" applyFill="1" applyAlignment="1" applyProtection="1">
      <alignment vertical="center" wrapText="1"/>
      <protection locked="0"/>
    </xf>
    <xf numFmtId="0" fontId="46" fillId="0" borderId="0" xfId="63" applyFont="1" applyFill="1" applyBorder="1" applyAlignment="1">
      <alignment horizontal="justify" vertical="top" wrapText="1"/>
      <protection/>
    </xf>
    <xf numFmtId="0" fontId="1" fillId="0" borderId="21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183" fontId="12" fillId="0" borderId="0" xfId="76" applyNumberFormat="1" applyFont="1" applyFill="1" applyBorder="1" applyAlignment="1">
      <alignment horizontal="right" vertical="center" wrapText="1"/>
    </xf>
    <xf numFmtId="183" fontId="46" fillId="0" borderId="0" xfId="76" applyNumberFormat="1" applyFont="1" applyFill="1" applyBorder="1" applyAlignment="1">
      <alignment horizontal="right" vertical="center" wrapText="1"/>
    </xf>
    <xf numFmtId="183" fontId="14" fillId="0" borderId="0" xfId="76" applyNumberFormat="1" applyFont="1" applyFill="1" applyBorder="1" applyAlignment="1">
      <alignment horizontal="right" vertical="center" wrapText="1"/>
    </xf>
    <xf numFmtId="183" fontId="12" fillId="0" borderId="0" xfId="76" applyNumberFormat="1" applyFont="1" applyFill="1" applyBorder="1" applyAlignment="1">
      <alignment horizontal="center" vertical="center" wrapText="1"/>
    </xf>
    <xf numFmtId="183" fontId="1" fillId="0" borderId="0" xfId="76" applyNumberFormat="1" applyFont="1" applyFill="1" applyBorder="1" applyAlignment="1">
      <alignment horizontal="center" vertical="center" wrapText="1"/>
    </xf>
    <xf numFmtId="177" fontId="55" fillId="0" borderId="0" xfId="53" applyNumberFormat="1" applyFont="1" applyFill="1" applyAlignment="1">
      <alignment horizontal="right" vertical="center"/>
      <protection/>
    </xf>
    <xf numFmtId="183" fontId="55" fillId="0" borderId="0" xfId="76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wrapText="1"/>
    </xf>
    <xf numFmtId="0" fontId="1" fillId="0" borderId="0" xfId="0" applyFont="1" applyAlignment="1">
      <alignment/>
    </xf>
    <xf numFmtId="0" fontId="45" fillId="24" borderId="0" xfId="0" applyNumberFormat="1" applyFont="1" applyFill="1" applyBorder="1" applyAlignment="1">
      <alignment horizontal="center" vertical="center" wrapText="1"/>
    </xf>
    <xf numFmtId="178" fontId="57" fillId="0" borderId="0" xfId="0" applyNumberFormat="1" applyFont="1" applyFill="1" applyBorder="1" applyAlignment="1">
      <alignment horizontal="right" vertical="center" wrapText="1"/>
    </xf>
    <xf numFmtId="178" fontId="45" fillId="24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" fillId="25" borderId="0" xfId="0" applyNumberFormat="1" applyFont="1" applyFill="1" applyBorder="1" applyAlignment="1">
      <alignment horizontal="left" vertical="center" wrapText="1"/>
    </xf>
    <xf numFmtId="0" fontId="6" fillId="25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3" fillId="25" borderId="0" xfId="0" applyNumberFormat="1" applyFont="1" applyFill="1" applyBorder="1" applyAlignment="1">
      <alignment horizontal="center" vertical="center" wrapText="1"/>
    </xf>
    <xf numFmtId="0" fontId="45" fillId="25" borderId="0" xfId="0" applyNumberFormat="1" applyFont="1" applyFill="1" applyBorder="1" applyAlignment="1">
      <alignment horizontal="center" vertical="center" wrapText="1"/>
    </xf>
    <xf numFmtId="0" fontId="47" fillId="25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78" fontId="6" fillId="25" borderId="0" xfId="0" applyNumberFormat="1" applyFont="1" applyFill="1" applyBorder="1" applyAlignment="1">
      <alignment horizontal="right" vertical="center" wrapText="1"/>
    </xf>
    <xf numFmtId="178" fontId="47" fillId="25" borderId="0" xfId="0" applyNumberFormat="1" applyFont="1" applyFill="1" applyBorder="1" applyAlignment="1">
      <alignment horizontal="right" vertical="center" wrapText="1"/>
    </xf>
    <xf numFmtId="178" fontId="50" fillId="24" borderId="0" xfId="0" applyNumberFormat="1" applyFont="1" applyFill="1" applyBorder="1" applyAlignment="1">
      <alignment horizontal="right" vertical="center" wrapText="1"/>
    </xf>
    <xf numFmtId="178" fontId="47" fillId="24" borderId="0" xfId="0" applyNumberFormat="1" applyFont="1" applyFill="1" applyBorder="1" applyAlignment="1">
      <alignment horizontal="right" vertical="center" wrapText="1"/>
    </xf>
    <xf numFmtId="175" fontId="1" fillId="0" borderId="11" xfId="7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4" fontId="12" fillId="0" borderId="11" xfId="61" applyNumberFormat="1" applyFont="1" applyFill="1" applyBorder="1" applyAlignment="1">
      <alignment horizontal="center" vertical="top" wrapText="1"/>
      <protection/>
    </xf>
    <xf numFmtId="181" fontId="1" fillId="0" borderId="11" xfId="76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181" fontId="1" fillId="0" borderId="11" xfId="76" applyNumberFormat="1" applyFont="1" applyFill="1" applyBorder="1" applyAlignment="1">
      <alignment vertical="center" wrapText="1"/>
    </xf>
    <xf numFmtId="186" fontId="14" fillId="0" borderId="11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1" fontId="12" fillId="0" borderId="11" xfId="76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right" vertical="center" wrapText="1"/>
    </xf>
    <xf numFmtId="0" fontId="4" fillId="0" borderId="0" xfId="58">
      <alignment/>
      <protection/>
    </xf>
    <xf numFmtId="0" fontId="1" fillId="0" borderId="0" xfId="58" applyFont="1" applyFill="1" applyAlignment="1">
      <alignment horizontal="right"/>
      <protection/>
    </xf>
    <xf numFmtId="0" fontId="1" fillId="0" borderId="0" xfId="58" applyNumberFormat="1" applyFont="1" applyFill="1" applyBorder="1" applyAlignment="1" applyProtection="1">
      <alignment vertical="top"/>
      <protection/>
    </xf>
    <xf numFmtId="0" fontId="1" fillId="0" borderId="0" xfId="58" applyNumberFormat="1" applyFont="1" applyFill="1" applyBorder="1" applyAlignment="1" applyProtection="1">
      <alignment horizontal="right" vertical="top"/>
      <protection/>
    </xf>
    <xf numFmtId="0" fontId="18" fillId="0" borderId="24" xfId="58" applyNumberFormat="1" applyFont="1" applyFill="1" applyBorder="1" applyAlignment="1" applyProtection="1">
      <alignment horizontal="center" vertical="center" wrapText="1"/>
      <protection/>
    </xf>
    <xf numFmtId="0" fontId="18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NumberFormat="1" applyFont="1" applyFill="1" applyBorder="1" applyAlignment="1" applyProtection="1">
      <alignment horizontal="center" vertical="top"/>
      <protection/>
    </xf>
    <xf numFmtId="0" fontId="18" fillId="0" borderId="11" xfId="58" applyNumberFormat="1" applyFont="1" applyFill="1" applyBorder="1" applyAlignment="1" applyProtection="1">
      <alignment horizontal="left" vertical="top" indent="1"/>
      <protection/>
    </xf>
    <xf numFmtId="0" fontId="18" fillId="0" borderId="11" xfId="58" applyNumberFormat="1" applyFont="1" applyFill="1" applyBorder="1" applyAlignment="1" applyProtection="1">
      <alignment horizontal="left" vertical="top" wrapText="1"/>
      <protection/>
    </xf>
    <xf numFmtId="186" fontId="18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top" indent="1"/>
      <protection/>
    </xf>
    <xf numFmtId="0" fontId="9" fillId="0" borderId="11" xfId="58" applyNumberFormat="1" applyFont="1" applyFill="1" applyBorder="1" applyAlignment="1" applyProtection="1">
      <alignment horizontal="left" vertical="top" wrapText="1"/>
      <protection/>
    </xf>
    <xf numFmtId="186" fontId="9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1" fillId="0" borderId="0" xfId="58" applyNumberFormat="1" applyFont="1" applyFill="1" applyBorder="1" applyAlignment="1" applyProtection="1">
      <alignment horizontal="center" vertical="top"/>
      <protection/>
    </xf>
    <xf numFmtId="2" fontId="1" fillId="0" borderId="0" xfId="58" applyNumberFormat="1" applyFont="1" applyFill="1" applyBorder="1" applyAlignment="1" applyProtection="1">
      <alignment horizontal="center" vertical="top"/>
      <protection/>
    </xf>
    <xf numFmtId="0" fontId="1" fillId="0" borderId="0" xfId="62" applyFont="1" applyAlignment="1">
      <alignment horizontal="right"/>
      <protection/>
    </xf>
    <xf numFmtId="187" fontId="46" fillId="0" borderId="12" xfId="0" applyNumberFormat="1" applyFont="1" applyBorder="1" applyAlignment="1">
      <alignment horizontal="center" wrapText="1"/>
    </xf>
    <xf numFmtId="187" fontId="46" fillId="0" borderId="12" xfId="0" applyNumberFormat="1" applyFont="1" applyBorder="1" applyAlignment="1">
      <alignment horizontal="left" wrapText="1"/>
    </xf>
    <xf numFmtId="178" fontId="12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right" wrapText="1"/>
    </xf>
    <xf numFmtId="187" fontId="14" fillId="0" borderId="12" xfId="0" applyNumberFormat="1" applyFont="1" applyBorder="1" applyAlignment="1">
      <alignment horizontal="left" wrapText="1"/>
    </xf>
    <xf numFmtId="179" fontId="1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center" wrapText="1"/>
    </xf>
    <xf numFmtId="186" fontId="1" fillId="0" borderId="12" xfId="62" applyNumberFormat="1" applyFont="1" applyBorder="1" applyAlignment="1">
      <alignment horizontal="center" vertical="center"/>
      <protection/>
    </xf>
    <xf numFmtId="178" fontId="1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wrapText="1"/>
    </xf>
    <xf numFmtId="0" fontId="1" fillId="0" borderId="12" xfId="62" applyFont="1" applyBorder="1" applyAlignment="1">
      <alignment horizontal="center" vertical="center"/>
      <protection/>
    </xf>
    <xf numFmtId="49" fontId="46" fillId="0" borderId="12" xfId="0" applyNumberFormat="1" applyFont="1" applyBorder="1" applyAlignment="1">
      <alignment horizontal="center" wrapText="1"/>
    </xf>
    <xf numFmtId="186" fontId="12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right" wrapText="1"/>
    </xf>
    <xf numFmtId="49" fontId="14" fillId="0" borderId="15" xfId="0" applyNumberFormat="1" applyFont="1" applyBorder="1" applyAlignment="1">
      <alignment horizontal="center" wrapText="1"/>
    </xf>
    <xf numFmtId="187" fontId="14" fillId="0" borderId="15" xfId="0" applyNumberFormat="1" applyFont="1" applyBorder="1" applyAlignment="1">
      <alignment horizontal="left" wrapText="1"/>
    </xf>
    <xf numFmtId="186" fontId="1" fillId="0" borderId="15" xfId="62" applyNumberFormat="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/>
    </xf>
    <xf numFmtId="178" fontId="3" fillId="0" borderId="1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78" fontId="2" fillId="0" borderId="15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8" fontId="12" fillId="0" borderId="13" xfId="62" applyNumberFormat="1" applyFont="1" applyBorder="1" applyAlignment="1">
      <alignment horizontal="center" vertical="center"/>
      <protection/>
    </xf>
    <xf numFmtId="178" fontId="1" fillId="0" borderId="12" xfId="0" applyNumberFormat="1" applyFont="1" applyBorder="1" applyAlignment="1">
      <alignment horizontal="center" vertical="center"/>
    </xf>
    <xf numFmtId="0" fontId="2" fillId="0" borderId="28" xfId="63" applyFont="1" applyFill="1" applyBorder="1" applyAlignment="1">
      <alignment horizontal="center" vertical="center" wrapText="1"/>
      <protection/>
    </xf>
    <xf numFmtId="178" fontId="1" fillId="0" borderId="1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86" fontId="12" fillId="0" borderId="0" xfId="63" applyNumberFormat="1" applyFont="1" applyFill="1">
      <alignment/>
      <protection/>
    </xf>
    <xf numFmtId="0" fontId="18" fillId="0" borderId="0" xfId="62" applyFont="1" applyAlignment="1">
      <alignment horizontal="center" wrapText="1"/>
      <protection/>
    </xf>
    <xf numFmtId="0" fontId="52" fillId="0" borderId="0" xfId="0" applyFont="1" applyFill="1" applyAlignment="1">
      <alignment horizontal="right"/>
    </xf>
    <xf numFmtId="0" fontId="12" fillId="0" borderId="0" xfId="63" applyFont="1" applyFill="1" applyAlignment="1">
      <alignment horizontal="center"/>
      <protection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32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45" fillId="0" borderId="0" xfId="0" applyNumberFormat="1" applyFont="1" applyFill="1" applyBorder="1" applyAlignment="1">
      <alignment horizontal="right" vertical="center" wrapText="1"/>
    </xf>
    <xf numFmtId="0" fontId="18" fillId="0" borderId="0" xfId="58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 applyAlignment="1">
      <alignment horizontal="right"/>
      <protection/>
    </xf>
    <xf numFmtId="0" fontId="18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Взаимные Москв 9мес2006" xfId="57"/>
    <cellStyle name="Обычный_военкомат-2" xfId="58"/>
    <cellStyle name="Обычный_Измененные приложения 2006 года к 3 чт." xfId="59"/>
    <cellStyle name="Обычный_Инвест 06 уточн" xfId="60"/>
    <cellStyle name="Обычный_Инвестиц.программа на 2005г. для Минфина по новой структк" xfId="61"/>
    <cellStyle name="Обычный_прил.финпом" xfId="62"/>
    <cellStyle name="Обычный_республиканский  2005 г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421875" style="11" customWidth="1"/>
    <col min="2" max="2" width="53.57421875" style="11" customWidth="1"/>
    <col min="3" max="3" width="13.421875" style="11" customWidth="1"/>
    <col min="4" max="16384" width="9.140625" style="11" customWidth="1"/>
  </cols>
  <sheetData>
    <row r="1" ht="15.75">
      <c r="C1" s="2" t="s">
        <v>64</v>
      </c>
    </row>
    <row r="2" ht="15.75">
      <c r="C2" s="2" t="s">
        <v>257</v>
      </c>
    </row>
    <row r="3" ht="15.75">
      <c r="C3" s="2" t="s">
        <v>190</v>
      </c>
    </row>
    <row r="4" ht="15.75">
      <c r="C4" s="2" t="s">
        <v>97</v>
      </c>
    </row>
    <row r="5" ht="17.25" customHeight="1"/>
    <row r="6" spans="1:3" ht="33.75" customHeight="1">
      <c r="A6" s="285" t="s">
        <v>145</v>
      </c>
      <c r="B6" s="285"/>
      <c r="C6" s="285"/>
    </row>
    <row r="7" spans="1:3" ht="15.75">
      <c r="A7" s="28"/>
      <c r="B7" s="28"/>
      <c r="C7" s="28"/>
    </row>
    <row r="8" ht="16.5" customHeight="1">
      <c r="C8" s="12" t="s">
        <v>0</v>
      </c>
    </row>
    <row r="9" spans="1:3" ht="19.5" customHeight="1">
      <c r="A9" s="13" t="s">
        <v>11</v>
      </c>
      <c r="B9" s="13" t="s">
        <v>52</v>
      </c>
      <c r="C9" s="13" t="s">
        <v>12</v>
      </c>
    </row>
    <row r="10" spans="1:3" ht="35.25" customHeight="1">
      <c r="A10" s="26" t="s">
        <v>140</v>
      </c>
      <c r="B10" s="14" t="s">
        <v>13</v>
      </c>
      <c r="C10" s="30">
        <v>1311.3</v>
      </c>
    </row>
    <row r="11" spans="1:3" ht="51.75" customHeight="1">
      <c r="A11" s="26" t="s">
        <v>233</v>
      </c>
      <c r="B11" s="27" t="s">
        <v>232</v>
      </c>
      <c r="C11" s="31">
        <v>1411.3</v>
      </c>
    </row>
    <row r="12" spans="1:3" ht="45.75" customHeight="1">
      <c r="A12" s="15" t="s">
        <v>234</v>
      </c>
      <c r="B12" s="27" t="s">
        <v>141</v>
      </c>
      <c r="C12" s="31">
        <v>1411.3</v>
      </c>
    </row>
    <row r="13" spans="1:3" ht="45.75" customHeight="1">
      <c r="A13" s="15" t="s">
        <v>136</v>
      </c>
      <c r="B13" s="27" t="s">
        <v>141</v>
      </c>
      <c r="C13" s="31">
        <v>1411.3</v>
      </c>
    </row>
    <row r="14" spans="1:3" s="17" customFormat="1" ht="47.25">
      <c r="A14" s="15" t="s">
        <v>137</v>
      </c>
      <c r="B14" s="70" t="s">
        <v>142</v>
      </c>
      <c r="C14" s="31">
        <v>-100</v>
      </c>
    </row>
    <row r="15" spans="1:3" ht="36.75" customHeight="1">
      <c r="A15" s="15" t="s">
        <v>14</v>
      </c>
      <c r="B15" s="16" t="s">
        <v>15</v>
      </c>
      <c r="C15" s="29"/>
    </row>
    <row r="16" spans="1:3" ht="72.75" customHeight="1">
      <c r="A16" s="15" t="s">
        <v>138</v>
      </c>
      <c r="B16" s="16" t="s">
        <v>143</v>
      </c>
      <c r="C16" s="29">
        <v>150.2</v>
      </c>
    </row>
    <row r="17" spans="1:3" ht="77.25" customHeight="1">
      <c r="A17" s="15" t="s">
        <v>139</v>
      </c>
      <c r="B17" s="18" t="s">
        <v>144</v>
      </c>
      <c r="C17" s="32">
        <v>-150.2</v>
      </c>
    </row>
    <row r="18" spans="1:7" ht="15.75">
      <c r="A18" s="19"/>
      <c r="B18" s="20" t="s">
        <v>16</v>
      </c>
      <c r="C18" s="33">
        <v>1311.3</v>
      </c>
      <c r="G18" s="23"/>
    </row>
    <row r="19" spans="1:3" ht="12.75">
      <c r="A19" s="21"/>
      <c r="B19" s="22"/>
      <c r="C19" s="34"/>
    </row>
    <row r="20" spans="1:3" ht="12.75">
      <c r="A20" s="23"/>
      <c r="B20" s="23"/>
      <c r="C20" s="34"/>
    </row>
    <row r="21" spans="1:3" ht="12.75">
      <c r="A21" s="23"/>
      <c r="B21" s="23"/>
      <c r="C21" s="35"/>
    </row>
    <row r="22" spans="1:2" ht="12.75">
      <c r="A22" s="23"/>
      <c r="B22" s="24"/>
    </row>
    <row r="23" spans="1:3" ht="12.75">
      <c r="A23" s="23"/>
      <c r="B23" s="23"/>
      <c r="C23" s="36"/>
    </row>
    <row r="24" spans="1:3" ht="12.75">
      <c r="A24" s="23"/>
      <c r="B24" s="23"/>
      <c r="C24" s="36"/>
    </row>
    <row r="25" spans="1:3" ht="12.75">
      <c r="A25" s="23"/>
      <c r="B25" s="23"/>
      <c r="C25" s="25"/>
    </row>
    <row r="26" spans="1:2" ht="12.75">
      <c r="A26" s="23"/>
      <c r="B26" s="23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3.00390625" style="11" customWidth="1"/>
    <col min="2" max="2" width="42.28125" style="11" customWidth="1"/>
    <col min="3" max="3" width="10.8515625" style="11" customWidth="1"/>
    <col min="4" max="4" width="9.7109375" style="11" customWidth="1"/>
    <col min="5" max="5" width="9.8515625" style="11" customWidth="1"/>
  </cols>
  <sheetData>
    <row r="1" spans="2:5" ht="12.75">
      <c r="B1" s="82"/>
      <c r="C1" s="82"/>
      <c r="D1" s="82"/>
      <c r="E1" s="83" t="s">
        <v>621</v>
      </c>
    </row>
    <row r="2" spans="2:5" ht="12.75">
      <c r="B2" s="82"/>
      <c r="C2" s="82"/>
      <c r="D2" s="82"/>
      <c r="E2" s="83" t="s">
        <v>257</v>
      </c>
    </row>
    <row r="3" spans="2:5" ht="12.75">
      <c r="B3" s="82"/>
      <c r="C3" s="82"/>
      <c r="D3" s="82"/>
      <c r="E3" s="83" t="s">
        <v>289</v>
      </c>
    </row>
    <row r="4" spans="2:5" ht="12.75">
      <c r="B4" s="82"/>
      <c r="C4" s="82"/>
      <c r="D4" s="82"/>
      <c r="E4" s="83" t="s">
        <v>653</v>
      </c>
    </row>
    <row r="5" spans="2:5" ht="12.75">
      <c r="B5" s="82"/>
      <c r="C5" s="82"/>
      <c r="D5" s="82"/>
      <c r="E5" s="83" t="s">
        <v>655</v>
      </c>
    </row>
    <row r="6" spans="2:5" ht="12.75">
      <c r="B6" s="308"/>
      <c r="C6" s="308"/>
      <c r="D6" s="308"/>
      <c r="E6" s="308"/>
    </row>
    <row r="7" spans="2:5" ht="12.75">
      <c r="B7" s="242"/>
      <c r="C7" s="242"/>
      <c r="D7" s="242"/>
      <c r="E7" s="242"/>
    </row>
    <row r="8" spans="1:5" ht="15.75">
      <c r="A8" s="285" t="s">
        <v>622</v>
      </c>
      <c r="B8" s="285"/>
      <c r="C8" s="285"/>
      <c r="D8" s="285"/>
      <c r="E8" s="285"/>
    </row>
    <row r="9" spans="1:5" ht="15.75">
      <c r="A9" s="285" t="s">
        <v>623</v>
      </c>
      <c r="B9" s="285"/>
      <c r="C9" s="285"/>
      <c r="D9" s="285"/>
      <c r="E9" s="285"/>
    </row>
    <row r="10" ht="13.5" thickBot="1">
      <c r="E10" s="242" t="s">
        <v>624</v>
      </c>
    </row>
    <row r="11" spans="1:5" ht="28.5">
      <c r="A11" s="13" t="s">
        <v>11</v>
      </c>
      <c r="B11" s="13" t="s">
        <v>52</v>
      </c>
      <c r="C11" s="13" t="s">
        <v>302</v>
      </c>
      <c r="D11" s="13" t="s">
        <v>301</v>
      </c>
      <c r="E11" s="281" t="s">
        <v>300</v>
      </c>
    </row>
    <row r="12" spans="1:5" ht="25.5">
      <c r="A12" s="243"/>
      <c r="B12" s="244" t="s">
        <v>628</v>
      </c>
      <c r="C12" s="245">
        <f>C24+C18</f>
        <v>4292.100000000093</v>
      </c>
      <c r="D12" s="279">
        <f>D18+D24</f>
        <v>-3120.5</v>
      </c>
      <c r="E12" s="280">
        <f aca="true" t="shared" si="0" ref="E12:E30">D12/C12*100</f>
        <v>-72.70333869201399</v>
      </c>
    </row>
    <row r="13" spans="1:5" ht="12.75">
      <c r="A13" s="246"/>
      <c r="B13" s="247" t="s">
        <v>629</v>
      </c>
      <c r="C13" s="248"/>
      <c r="D13" s="248"/>
      <c r="E13" s="280"/>
    </row>
    <row r="14" spans="1:5" ht="12.75">
      <c r="A14" s="249"/>
      <c r="B14" s="247" t="s">
        <v>630</v>
      </c>
      <c r="C14" s="250">
        <v>4292.1</v>
      </c>
      <c r="D14" s="250">
        <v>-3120.5</v>
      </c>
      <c r="E14" s="280">
        <f t="shared" si="0"/>
        <v>-72.70333869201556</v>
      </c>
    </row>
    <row r="15" spans="1:5" ht="12.75">
      <c r="A15" s="246"/>
      <c r="B15" s="247" t="s">
        <v>631</v>
      </c>
      <c r="C15" s="251"/>
      <c r="D15" s="251"/>
      <c r="E15" s="280"/>
    </row>
    <row r="16" spans="1:5" ht="12.75">
      <c r="A16" s="252" t="s">
        <v>632</v>
      </c>
      <c r="B16" s="247" t="s">
        <v>633</v>
      </c>
      <c r="C16" s="251">
        <v>4292.1</v>
      </c>
      <c r="D16" s="251">
        <v>-3120.5</v>
      </c>
      <c r="E16" s="280">
        <f t="shared" si="0"/>
        <v>-72.70333869201556</v>
      </c>
    </row>
    <row r="17" spans="1:5" ht="25.5">
      <c r="A17" s="252" t="s">
        <v>625</v>
      </c>
      <c r="B17" s="247" t="s">
        <v>634</v>
      </c>
      <c r="C17" s="253">
        <v>4292.1</v>
      </c>
      <c r="D17" s="253">
        <v>-3120.5</v>
      </c>
      <c r="E17" s="280">
        <f t="shared" si="0"/>
        <v>-72.70333869201556</v>
      </c>
    </row>
    <row r="18" spans="1:5" ht="12.75">
      <c r="A18" s="254" t="s">
        <v>635</v>
      </c>
      <c r="B18" s="244" t="s">
        <v>636</v>
      </c>
      <c r="C18" s="255">
        <v>-536108.2</v>
      </c>
      <c r="D18" s="255">
        <v>-148929.1</v>
      </c>
      <c r="E18" s="280">
        <f t="shared" si="0"/>
        <v>27.779672088582117</v>
      </c>
    </row>
    <row r="19" spans="1:5" ht="12.75">
      <c r="A19" s="256"/>
      <c r="B19" s="247" t="s">
        <v>629</v>
      </c>
      <c r="C19" s="253"/>
      <c r="D19" s="253"/>
      <c r="E19" s="280"/>
    </row>
    <row r="20" spans="1:5" ht="12.75">
      <c r="A20" s="252" t="s">
        <v>637</v>
      </c>
      <c r="B20" s="247" t="s">
        <v>638</v>
      </c>
      <c r="C20" s="250">
        <v>-536108.2</v>
      </c>
      <c r="D20" s="250">
        <v>-148929.1</v>
      </c>
      <c r="E20" s="280">
        <f t="shared" si="0"/>
        <v>27.779672088582117</v>
      </c>
    </row>
    <row r="21" spans="1:5" ht="25.5">
      <c r="A21" s="252" t="s">
        <v>639</v>
      </c>
      <c r="B21" s="247" t="s">
        <v>640</v>
      </c>
      <c r="C21" s="250">
        <v>-536108.2</v>
      </c>
      <c r="D21" s="250">
        <v>-148929.1</v>
      </c>
      <c r="E21" s="280">
        <f t="shared" si="0"/>
        <v>27.779672088582117</v>
      </c>
    </row>
    <row r="22" spans="1:5" ht="25.5">
      <c r="A22" s="252" t="s">
        <v>641</v>
      </c>
      <c r="B22" s="247" t="s">
        <v>642</v>
      </c>
      <c r="C22" s="250">
        <v>-536108.2</v>
      </c>
      <c r="D22" s="250">
        <v>-148929.1</v>
      </c>
      <c r="E22" s="280">
        <f t="shared" si="0"/>
        <v>27.779672088582117</v>
      </c>
    </row>
    <row r="23" spans="1:5" ht="25.5">
      <c r="A23" s="252" t="s">
        <v>643</v>
      </c>
      <c r="B23" s="247" t="s">
        <v>644</v>
      </c>
      <c r="C23" s="250">
        <v>-536108.2</v>
      </c>
      <c r="D23" s="250">
        <v>-148929.1</v>
      </c>
      <c r="E23" s="280">
        <f t="shared" si="0"/>
        <v>27.779672088582117</v>
      </c>
    </row>
    <row r="24" spans="1:5" ht="12.75">
      <c r="A24" s="254" t="s">
        <v>645</v>
      </c>
      <c r="B24" s="244" t="s">
        <v>646</v>
      </c>
      <c r="C24" s="255">
        <v>540400.3</v>
      </c>
      <c r="D24" s="255">
        <v>145808.6</v>
      </c>
      <c r="E24" s="280">
        <f t="shared" si="0"/>
        <v>26.981591238938986</v>
      </c>
    </row>
    <row r="25" spans="1:5" ht="12.75">
      <c r="A25" s="256"/>
      <c r="B25" s="247" t="s">
        <v>629</v>
      </c>
      <c r="C25" s="253"/>
      <c r="D25" s="253"/>
      <c r="E25" s="280"/>
    </row>
    <row r="26" spans="1:5" ht="12.75">
      <c r="A26" s="252" t="s">
        <v>647</v>
      </c>
      <c r="B26" s="247" t="s">
        <v>648</v>
      </c>
      <c r="C26" s="250">
        <v>540400.3</v>
      </c>
      <c r="D26" s="250">
        <v>145808.6</v>
      </c>
      <c r="E26" s="280">
        <f t="shared" si="0"/>
        <v>26.981591238938986</v>
      </c>
    </row>
    <row r="27" spans="1:5" ht="25.5">
      <c r="A27" s="252" t="s">
        <v>649</v>
      </c>
      <c r="B27" s="247" t="s">
        <v>650</v>
      </c>
      <c r="C27" s="250">
        <v>540400.3</v>
      </c>
      <c r="D27" s="250">
        <v>145808.6</v>
      </c>
      <c r="E27" s="280">
        <f t="shared" si="0"/>
        <v>26.981591238938986</v>
      </c>
    </row>
    <row r="28" spans="1:5" ht="25.5">
      <c r="A28" s="252" t="s">
        <v>651</v>
      </c>
      <c r="B28" s="247" t="s">
        <v>652</v>
      </c>
      <c r="C28" s="250">
        <v>540400.3</v>
      </c>
      <c r="D28" s="250">
        <v>145808.6</v>
      </c>
      <c r="E28" s="280">
        <f t="shared" si="0"/>
        <v>26.981591238938986</v>
      </c>
    </row>
    <row r="29" spans="1:5" ht="25.5">
      <c r="A29" s="257" t="s">
        <v>626</v>
      </c>
      <c r="B29" s="258" t="s">
        <v>627</v>
      </c>
      <c r="C29" s="259">
        <v>540400.3</v>
      </c>
      <c r="D29" s="259">
        <v>145808.6</v>
      </c>
      <c r="E29" s="282">
        <f t="shared" si="0"/>
        <v>26.981591238938986</v>
      </c>
    </row>
    <row r="30" spans="3:5" ht="12.75">
      <c r="C30" s="284">
        <f>C12</f>
        <v>4292.100000000093</v>
      </c>
      <c r="D30" s="284">
        <f>D12</f>
        <v>-3120.5</v>
      </c>
      <c r="E30" s="283">
        <f t="shared" si="0"/>
        <v>-72.70333869201399</v>
      </c>
    </row>
    <row r="31" spans="3:5" ht="15">
      <c r="C31" s="4"/>
      <c r="D31" s="4"/>
      <c r="E31" s="4"/>
    </row>
    <row r="32" spans="3:5" ht="15">
      <c r="C32" s="4"/>
      <c r="D32" s="4"/>
      <c r="E32" s="4"/>
    </row>
    <row r="33" spans="3:5" ht="15">
      <c r="C33" s="4"/>
      <c r="D33" s="4"/>
      <c r="E33" s="4"/>
    </row>
    <row r="34" spans="3:5" ht="15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38" spans="3:5" ht="15">
      <c r="C38" s="4"/>
      <c r="D38" s="4"/>
      <c r="E38" s="4"/>
    </row>
    <row r="39" spans="3:5" ht="15"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  <row r="43" spans="3:5" ht="15">
      <c r="C43" s="4"/>
      <c r="D43" s="4"/>
      <c r="E43" s="4"/>
    </row>
    <row r="44" spans="3:5" ht="15">
      <c r="C44" s="4"/>
      <c r="D44" s="4"/>
      <c r="E44" s="4"/>
    </row>
    <row r="45" spans="3:5" ht="15">
      <c r="C45" s="4"/>
      <c r="D45" s="4"/>
      <c r="E45" s="4"/>
    </row>
    <row r="46" spans="3:5" ht="15">
      <c r="C46" s="4"/>
      <c r="D46" s="4"/>
      <c r="E46" s="4"/>
    </row>
    <row r="47" spans="3:5" ht="15">
      <c r="C47" s="4"/>
      <c r="D47" s="4"/>
      <c r="E47" s="4"/>
    </row>
    <row r="48" spans="3:5" ht="15">
      <c r="C48" s="4"/>
      <c r="D48" s="4"/>
      <c r="E48" s="4"/>
    </row>
    <row r="49" spans="3:5" ht="15">
      <c r="C49" s="4"/>
      <c r="D49" s="4"/>
      <c r="E49" s="4"/>
    </row>
    <row r="50" spans="3:5" ht="15">
      <c r="C50" s="4"/>
      <c r="D50" s="4"/>
      <c r="E50" s="4"/>
    </row>
    <row r="51" spans="3:5" ht="15">
      <c r="C51" s="4"/>
      <c r="D51" s="4"/>
      <c r="E51" s="4"/>
    </row>
    <row r="52" spans="3:5" ht="15">
      <c r="C52" s="4"/>
      <c r="D52" s="4"/>
      <c r="E52" s="4"/>
    </row>
    <row r="53" spans="3:5" ht="15">
      <c r="C53" s="4"/>
      <c r="D53" s="4"/>
      <c r="E53" s="4"/>
    </row>
    <row r="54" spans="3:5" ht="15">
      <c r="C54" s="4"/>
      <c r="D54" s="4"/>
      <c r="E54" s="4"/>
    </row>
    <row r="55" spans="3:5" ht="15">
      <c r="C55" s="4"/>
      <c r="D55" s="4"/>
      <c r="E55" s="4"/>
    </row>
    <row r="56" spans="3:5" ht="15">
      <c r="C56" s="4"/>
      <c r="D56" s="4"/>
      <c r="E56" s="4"/>
    </row>
    <row r="57" spans="3:5" ht="15">
      <c r="C57" s="4"/>
      <c r="D57" s="4"/>
      <c r="E57" s="4"/>
    </row>
    <row r="58" spans="3:5" ht="15">
      <c r="C58" s="4"/>
      <c r="D58" s="4"/>
      <c r="E58" s="4"/>
    </row>
    <row r="59" spans="3:5" ht="15">
      <c r="C59" s="4"/>
      <c r="D59" s="4"/>
      <c r="E59" s="4"/>
    </row>
    <row r="60" spans="3:5" ht="15">
      <c r="C60" s="4"/>
      <c r="D60" s="4"/>
      <c r="E60" s="4"/>
    </row>
    <row r="61" spans="3:5" ht="15">
      <c r="C61" s="4"/>
      <c r="D61" s="4"/>
      <c r="E61" s="4"/>
    </row>
    <row r="62" spans="3:5" ht="15">
      <c r="C62" s="4"/>
      <c r="D62" s="4"/>
      <c r="E62" s="4"/>
    </row>
    <row r="63" spans="3:5" ht="15">
      <c r="C63" s="4"/>
      <c r="D63" s="4"/>
      <c r="E63" s="4"/>
    </row>
    <row r="64" spans="3:5" ht="15">
      <c r="C64" s="4"/>
      <c r="D64" s="4"/>
      <c r="E64" s="4"/>
    </row>
    <row r="65" spans="3:5" ht="15">
      <c r="C65" s="4"/>
      <c r="D65" s="4"/>
      <c r="E65" s="4"/>
    </row>
    <row r="66" spans="3:5" ht="15">
      <c r="C66" s="4"/>
      <c r="D66" s="4"/>
      <c r="E66" s="4"/>
    </row>
  </sheetData>
  <sheetProtection/>
  <mergeCells count="3">
    <mergeCell ref="B6:E6"/>
    <mergeCell ref="A8:E8"/>
    <mergeCell ref="A9:E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5.140625" style="0" customWidth="1"/>
    <col min="4" max="4" width="14.7109375" style="0" customWidth="1"/>
    <col min="5" max="5" width="12.28125" style="0" customWidth="1"/>
  </cols>
  <sheetData>
    <row r="1" spans="1:5" ht="15.75">
      <c r="A1" s="260"/>
      <c r="B1" s="310" t="s">
        <v>658</v>
      </c>
      <c r="C1" s="310"/>
      <c r="D1" s="310"/>
      <c r="E1" s="310"/>
    </row>
    <row r="2" spans="1:5" ht="15.75">
      <c r="A2" s="261"/>
      <c r="B2" s="84"/>
      <c r="C2" s="84"/>
      <c r="D2" s="84"/>
      <c r="E2" s="83" t="s">
        <v>592</v>
      </c>
    </row>
    <row r="3" spans="1:5" ht="12.75">
      <c r="A3" s="84"/>
      <c r="B3" s="84"/>
      <c r="C3" s="84"/>
      <c r="D3" s="84"/>
      <c r="E3" s="83" t="s">
        <v>289</v>
      </c>
    </row>
    <row r="4" spans="1:5" ht="15.75">
      <c r="A4" s="261"/>
      <c r="B4" s="84"/>
      <c r="C4" s="84"/>
      <c r="D4" s="84"/>
      <c r="E4" s="83" t="s">
        <v>607</v>
      </c>
    </row>
    <row r="5" spans="1:5" ht="15.75">
      <c r="A5" s="261"/>
      <c r="B5" s="84" t="s">
        <v>662</v>
      </c>
      <c r="C5" s="84"/>
      <c r="D5" s="84"/>
      <c r="E5" s="83" t="s">
        <v>654</v>
      </c>
    </row>
    <row r="6" spans="1:5" ht="15.75">
      <c r="A6" s="261"/>
      <c r="B6" s="2"/>
      <c r="C6" s="2"/>
      <c r="D6" s="2"/>
      <c r="E6" s="123" t="s">
        <v>659</v>
      </c>
    </row>
    <row r="7" spans="1:5" ht="15.75">
      <c r="A7" s="311" t="s">
        <v>204</v>
      </c>
      <c r="B7" s="311"/>
      <c r="C7" s="311"/>
      <c r="D7" s="311"/>
      <c r="E7" s="311"/>
    </row>
    <row r="8" spans="1:5" ht="33" customHeight="1">
      <c r="A8" s="309" t="s">
        <v>663</v>
      </c>
      <c r="B8" s="309"/>
      <c r="C8" s="309"/>
      <c r="D8" s="309"/>
      <c r="E8" s="309"/>
    </row>
    <row r="9" spans="1:5" ht="15.75">
      <c r="A9" s="262"/>
      <c r="B9" s="262"/>
      <c r="C9" s="262"/>
      <c r="D9" s="262"/>
      <c r="E9" s="262"/>
    </row>
    <row r="10" spans="1:5" ht="15.75">
      <c r="A10" s="262"/>
      <c r="B10" s="262"/>
      <c r="C10" s="262"/>
      <c r="D10" s="262"/>
      <c r="E10" s="83" t="s">
        <v>0</v>
      </c>
    </row>
    <row r="11" spans="1:5" ht="14.25">
      <c r="A11" s="276" t="s">
        <v>48</v>
      </c>
      <c r="B11" s="277" t="s">
        <v>660</v>
      </c>
      <c r="C11" s="277" t="s">
        <v>302</v>
      </c>
      <c r="D11" s="277" t="s">
        <v>301</v>
      </c>
      <c r="E11" s="278" t="s">
        <v>300</v>
      </c>
    </row>
    <row r="12" spans="1:5" ht="15">
      <c r="A12" s="263">
        <v>1</v>
      </c>
      <c r="B12" s="264" t="s">
        <v>616</v>
      </c>
      <c r="C12" s="265">
        <v>3133.5</v>
      </c>
      <c r="D12" s="265">
        <v>819.5</v>
      </c>
      <c r="E12" s="265">
        <f aca="true" t="shared" si="0" ref="E12:E18">D12/C12*100</f>
        <v>26.152864209350568</v>
      </c>
    </row>
    <row r="13" spans="1:5" ht="15">
      <c r="A13" s="263">
        <v>2</v>
      </c>
      <c r="B13" s="264" t="s">
        <v>617</v>
      </c>
      <c r="C13" s="265">
        <v>3153.7</v>
      </c>
      <c r="D13" s="265">
        <v>704.9</v>
      </c>
      <c r="E13" s="266">
        <f t="shared" si="0"/>
        <v>22.351523607191552</v>
      </c>
    </row>
    <row r="14" spans="1:5" ht="15">
      <c r="A14" s="263">
        <v>3</v>
      </c>
      <c r="B14" s="264" t="s">
        <v>618</v>
      </c>
      <c r="C14" s="265">
        <v>3148.1</v>
      </c>
      <c r="D14" s="265">
        <v>744.8</v>
      </c>
      <c r="E14" s="267">
        <f t="shared" si="0"/>
        <v>23.658714780343697</v>
      </c>
    </row>
    <row r="15" spans="1:5" ht="15">
      <c r="A15" s="263">
        <v>4</v>
      </c>
      <c r="B15" s="264" t="s">
        <v>620</v>
      </c>
      <c r="C15" s="265">
        <v>3184.9</v>
      </c>
      <c r="D15" s="265">
        <v>764.2</v>
      </c>
      <c r="E15" s="267">
        <f t="shared" si="0"/>
        <v>23.994473923828064</v>
      </c>
    </row>
    <row r="16" spans="1:5" ht="15">
      <c r="A16" s="263">
        <v>5</v>
      </c>
      <c r="B16" s="264" t="s">
        <v>619</v>
      </c>
      <c r="C16" s="265">
        <v>3193.7</v>
      </c>
      <c r="D16" s="265">
        <v>789.9</v>
      </c>
      <c r="E16" s="267">
        <f t="shared" si="0"/>
        <v>24.73306822807402</v>
      </c>
    </row>
    <row r="17" spans="1:5" ht="15">
      <c r="A17" s="268">
        <v>6</v>
      </c>
      <c r="B17" s="269" t="s">
        <v>615</v>
      </c>
      <c r="C17" s="270">
        <v>3049.5</v>
      </c>
      <c r="D17" s="270">
        <v>751.2</v>
      </c>
      <c r="E17" s="265">
        <f t="shared" si="0"/>
        <v>24.633546483030006</v>
      </c>
    </row>
    <row r="18" spans="1:5" ht="15">
      <c r="A18" s="268"/>
      <c r="B18" s="271" t="s">
        <v>661</v>
      </c>
      <c r="C18" s="272">
        <f>SUM(C12:C17)</f>
        <v>18863.399999999998</v>
      </c>
      <c r="D18" s="272">
        <f>SUM(D12:D17)</f>
        <v>4574.5</v>
      </c>
      <c r="E18" s="274">
        <f t="shared" si="0"/>
        <v>24.25066530954123</v>
      </c>
    </row>
    <row r="19" spans="1:5" ht="15.75">
      <c r="A19" s="261"/>
      <c r="B19" s="261"/>
      <c r="C19" s="261"/>
      <c r="D19" s="261"/>
      <c r="E19" s="261"/>
    </row>
    <row r="20" ht="15.75">
      <c r="E20" s="273"/>
    </row>
  </sheetData>
  <sheetProtection/>
  <mergeCells count="3">
    <mergeCell ref="A8:E8"/>
    <mergeCell ref="B1:E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1.57421875" style="4" customWidth="1"/>
    <col min="2" max="2" width="53.28125" style="4" customWidth="1"/>
    <col min="3" max="3" width="14.7109375" style="4" customWidth="1"/>
    <col min="4" max="4" width="14.140625" style="4" customWidth="1"/>
    <col min="5" max="5" width="11.7109375" style="4" customWidth="1"/>
    <col min="6" max="6" width="11.00390625" style="4" bestFit="1" customWidth="1"/>
    <col min="7" max="16384" width="9.140625" style="4" customWidth="1"/>
  </cols>
  <sheetData>
    <row r="1" spans="1:7" ht="15">
      <c r="A1" s="50"/>
      <c r="B1" s="122"/>
      <c r="C1" s="122"/>
      <c r="D1" s="122"/>
      <c r="E1" s="123" t="s">
        <v>290</v>
      </c>
      <c r="F1" s="51"/>
      <c r="G1" s="1"/>
    </row>
    <row r="2" spans="1:8" ht="15">
      <c r="A2" s="50"/>
      <c r="B2" s="131"/>
      <c r="C2" s="131"/>
      <c r="D2" s="131"/>
      <c r="E2" s="132" t="s">
        <v>257</v>
      </c>
      <c r="F2" s="1"/>
      <c r="H2" s="1"/>
    </row>
    <row r="3" spans="1:8" ht="15">
      <c r="A3" s="50"/>
      <c r="B3" s="131"/>
      <c r="C3" s="131"/>
      <c r="D3" s="131"/>
      <c r="E3" s="128" t="s">
        <v>289</v>
      </c>
      <c r="F3" s="1"/>
      <c r="H3" s="1"/>
    </row>
    <row r="4" spans="2:8" ht="15" customHeight="1">
      <c r="B4" s="286" t="s">
        <v>365</v>
      </c>
      <c r="C4" s="286"/>
      <c r="D4" s="286"/>
      <c r="E4" s="286"/>
      <c r="F4" s="51"/>
      <c r="G4" s="51"/>
      <c r="H4" s="1"/>
    </row>
    <row r="5" spans="2:8" ht="15" customHeight="1">
      <c r="B5" s="132"/>
      <c r="C5" s="132"/>
      <c r="D5" s="132"/>
      <c r="E5" s="132" t="s">
        <v>655</v>
      </c>
      <c r="F5" s="51"/>
      <c r="G5" s="51"/>
      <c r="H5" s="1"/>
    </row>
    <row r="6" spans="1:5" ht="15">
      <c r="A6" s="287" t="s">
        <v>363</v>
      </c>
      <c r="B6" s="287"/>
      <c r="C6" s="287"/>
      <c r="D6" s="287"/>
      <c r="E6" s="287"/>
    </row>
    <row r="7" spans="1:5" ht="15">
      <c r="A7" s="287" t="s">
        <v>364</v>
      </c>
      <c r="B7" s="287"/>
      <c r="C7" s="287"/>
      <c r="D7" s="287"/>
      <c r="E7" s="287"/>
    </row>
    <row r="8" spans="1:5" ht="15.75" thickBot="1">
      <c r="A8" s="5"/>
      <c r="B8" s="5"/>
      <c r="C8" s="5"/>
      <c r="D8" s="5"/>
      <c r="E8" s="6" t="s">
        <v>0</v>
      </c>
    </row>
    <row r="9" spans="1:5" ht="26.25" thickBot="1">
      <c r="A9" s="134" t="s">
        <v>1</v>
      </c>
      <c r="B9" s="134" t="s">
        <v>2</v>
      </c>
      <c r="C9" s="134" t="s">
        <v>302</v>
      </c>
      <c r="D9" s="3" t="s">
        <v>299</v>
      </c>
      <c r="E9" s="3" t="s">
        <v>300</v>
      </c>
    </row>
    <row r="10" spans="1:5" ht="15.75" thickBot="1">
      <c r="A10" s="135">
        <v>1</v>
      </c>
      <c r="B10" s="136">
        <v>2</v>
      </c>
      <c r="C10" s="137">
        <v>3</v>
      </c>
      <c r="D10" s="169">
        <v>4</v>
      </c>
      <c r="E10" s="170">
        <v>5</v>
      </c>
    </row>
    <row r="11" spans="1:5" s="7" customFormat="1" ht="14.25">
      <c r="A11" s="8" t="s">
        <v>3</v>
      </c>
      <c r="B11" s="138" t="s">
        <v>4</v>
      </c>
      <c r="C11" s="139">
        <f>C12+C13+C15+C19++C20+C21+C24+C26+C29+C31+C32</f>
        <v>42946</v>
      </c>
      <c r="D11" s="139">
        <f>D12+D13+D15+D19++D20+D21+D24+D26+D29+D31+D32</f>
        <v>9885.380000000001</v>
      </c>
      <c r="E11" s="174">
        <f>D11/C11*100</f>
        <v>23.018162343408</v>
      </c>
    </row>
    <row r="12" spans="1:5" s="7" customFormat="1" ht="14.25">
      <c r="A12" s="8" t="s">
        <v>303</v>
      </c>
      <c r="B12" s="138" t="s">
        <v>304</v>
      </c>
      <c r="C12" s="171">
        <v>30144</v>
      </c>
      <c r="D12" s="139">
        <v>6796.4</v>
      </c>
      <c r="E12" s="174">
        <f>D12/C12*100</f>
        <v>22.54644373673036</v>
      </c>
    </row>
    <row r="13" spans="1:5" s="7" customFormat="1" ht="38.25">
      <c r="A13" s="8" t="s">
        <v>5</v>
      </c>
      <c r="B13" s="138" t="s">
        <v>6</v>
      </c>
      <c r="C13" s="139">
        <f>C14</f>
        <v>5599</v>
      </c>
      <c r="D13" s="139">
        <v>1511.8</v>
      </c>
      <c r="E13" s="174">
        <f aca="true" t="shared" si="0" ref="E13:E71">D13/C13*100</f>
        <v>27.001250223254154</v>
      </c>
    </row>
    <row r="14" spans="1:5" s="7" customFormat="1" ht="63.75">
      <c r="A14" s="9" t="s">
        <v>305</v>
      </c>
      <c r="B14" s="140" t="s">
        <v>306</v>
      </c>
      <c r="C14" s="141">
        <v>5599</v>
      </c>
      <c r="D14" s="141">
        <v>1511.8</v>
      </c>
      <c r="E14" s="175">
        <f t="shared" si="0"/>
        <v>27.001250223254154</v>
      </c>
    </row>
    <row r="15" spans="1:5" s="7" customFormat="1" ht="14.25">
      <c r="A15" s="8" t="s">
        <v>7</v>
      </c>
      <c r="B15" s="138" t="s">
        <v>8</v>
      </c>
      <c r="C15" s="139">
        <f>C16+C17+C18</f>
        <v>1648</v>
      </c>
      <c r="D15" s="139">
        <f>D16+D17+D18</f>
        <v>547.26</v>
      </c>
      <c r="E15" s="174">
        <f t="shared" si="0"/>
        <v>33.207524271844655</v>
      </c>
    </row>
    <row r="16" spans="1:5" s="7" customFormat="1" ht="25.5">
      <c r="A16" s="9" t="s">
        <v>307</v>
      </c>
      <c r="B16" s="140" t="s">
        <v>119</v>
      </c>
      <c r="C16" s="141">
        <v>1250</v>
      </c>
      <c r="D16" s="141">
        <v>418.1</v>
      </c>
      <c r="E16" s="175">
        <f t="shared" si="0"/>
        <v>33.448</v>
      </c>
    </row>
    <row r="17" spans="1:5" s="7" customFormat="1" ht="14.25">
      <c r="A17" s="9" t="s">
        <v>308</v>
      </c>
      <c r="B17" s="140" t="s">
        <v>120</v>
      </c>
      <c r="C17" s="141">
        <v>185</v>
      </c>
      <c r="D17" s="141">
        <v>14.3</v>
      </c>
      <c r="E17" s="175">
        <f t="shared" si="0"/>
        <v>7.72972972972973</v>
      </c>
    </row>
    <row r="18" spans="1:5" s="7" customFormat="1" ht="25.5">
      <c r="A18" s="9" t="s">
        <v>309</v>
      </c>
      <c r="B18" s="140" t="s">
        <v>310</v>
      </c>
      <c r="C18" s="141">
        <v>213</v>
      </c>
      <c r="D18" s="141">
        <v>114.86</v>
      </c>
      <c r="E18" s="175">
        <f t="shared" si="0"/>
        <v>53.924882629107984</v>
      </c>
    </row>
    <row r="19" spans="1:5" s="7" customFormat="1" ht="14.25">
      <c r="A19" s="8" t="s">
        <v>311</v>
      </c>
      <c r="B19" s="138" t="s">
        <v>9</v>
      </c>
      <c r="C19" s="139">
        <v>2248</v>
      </c>
      <c r="D19" s="139">
        <v>146.1</v>
      </c>
      <c r="E19" s="174">
        <f t="shared" si="0"/>
        <v>6.499110320284697</v>
      </c>
    </row>
    <row r="20" spans="1:5" s="7" customFormat="1" ht="14.25">
      <c r="A20" s="8" t="s">
        <v>312</v>
      </c>
      <c r="B20" s="142" t="s">
        <v>10</v>
      </c>
      <c r="C20" s="139">
        <v>1000</v>
      </c>
      <c r="D20" s="139">
        <v>328.6</v>
      </c>
      <c r="E20" s="174">
        <f t="shared" si="0"/>
        <v>32.86</v>
      </c>
    </row>
    <row r="21" spans="1:5" s="7" customFormat="1" ht="38.25">
      <c r="A21" s="8" t="s">
        <v>68</v>
      </c>
      <c r="B21" s="142" t="s">
        <v>69</v>
      </c>
      <c r="C21" s="172">
        <f>C22+C23</f>
        <v>935</v>
      </c>
      <c r="D21" s="139">
        <f>D22+D23</f>
        <v>240.68</v>
      </c>
      <c r="E21" s="174">
        <f t="shared" si="0"/>
        <v>25.741176470588233</v>
      </c>
    </row>
    <row r="22" spans="1:5" s="7" customFormat="1" ht="63.75">
      <c r="A22" s="9" t="s">
        <v>135</v>
      </c>
      <c r="B22" s="143" t="s">
        <v>313</v>
      </c>
      <c r="C22" s="173">
        <v>759</v>
      </c>
      <c r="D22" s="144">
        <v>227.9</v>
      </c>
      <c r="E22" s="175">
        <f t="shared" si="0"/>
        <v>30.026350461133074</v>
      </c>
    </row>
    <row r="23" spans="1:5" s="7" customFormat="1" ht="63.75">
      <c r="A23" s="145" t="s">
        <v>134</v>
      </c>
      <c r="B23" s="143" t="s">
        <v>314</v>
      </c>
      <c r="C23" s="173">
        <v>176</v>
      </c>
      <c r="D23" s="144">
        <v>12.78</v>
      </c>
      <c r="E23" s="175">
        <f t="shared" si="0"/>
        <v>7.261363636363637</v>
      </c>
    </row>
    <row r="24" spans="1:5" s="7" customFormat="1" ht="25.5">
      <c r="A24" s="8" t="s">
        <v>70</v>
      </c>
      <c r="B24" s="142" t="s">
        <v>71</v>
      </c>
      <c r="C24" s="172">
        <v>312</v>
      </c>
      <c r="D24" s="146">
        <v>79.74</v>
      </c>
      <c r="E24" s="174">
        <f t="shared" si="0"/>
        <v>25.557692307692303</v>
      </c>
    </row>
    <row r="25" spans="1:5" s="7" customFormat="1" ht="25.5">
      <c r="A25" s="9" t="s">
        <v>315</v>
      </c>
      <c r="B25" s="143" t="s">
        <v>316</v>
      </c>
      <c r="C25" s="173">
        <v>312</v>
      </c>
      <c r="D25" s="144">
        <v>79.74</v>
      </c>
      <c r="E25" s="175">
        <f t="shared" si="0"/>
        <v>25.557692307692303</v>
      </c>
    </row>
    <row r="26" spans="1:5" s="7" customFormat="1" ht="25.5">
      <c r="A26" s="8" t="s">
        <v>231</v>
      </c>
      <c r="B26" s="142" t="s">
        <v>317</v>
      </c>
      <c r="C26" s="172">
        <v>340</v>
      </c>
      <c r="D26" s="146">
        <f>D27+D28</f>
        <v>94.6</v>
      </c>
      <c r="E26" s="174">
        <f t="shared" si="0"/>
        <v>27.823529411764703</v>
      </c>
    </row>
    <row r="27" spans="1:5" s="7" customFormat="1" ht="25.5">
      <c r="A27" s="9" t="s">
        <v>318</v>
      </c>
      <c r="B27" s="143" t="s">
        <v>319</v>
      </c>
      <c r="C27" s="172"/>
      <c r="D27" s="144"/>
      <c r="E27" s="174"/>
    </row>
    <row r="28" spans="1:5" s="7" customFormat="1" ht="25.5">
      <c r="A28" s="9" t="s">
        <v>320</v>
      </c>
      <c r="B28" s="143" t="s">
        <v>321</v>
      </c>
      <c r="C28" s="173">
        <v>340</v>
      </c>
      <c r="D28" s="144">
        <v>94.6</v>
      </c>
      <c r="E28" s="175">
        <f t="shared" si="0"/>
        <v>27.823529411764703</v>
      </c>
    </row>
    <row r="29" spans="1:5" s="7" customFormat="1" ht="25.5">
      <c r="A29" s="8" t="s">
        <v>322</v>
      </c>
      <c r="B29" s="142" t="s">
        <v>34</v>
      </c>
      <c r="C29" s="172">
        <v>120</v>
      </c>
      <c r="D29" s="146">
        <f>D30</f>
        <v>11.1</v>
      </c>
      <c r="E29" s="174">
        <f t="shared" si="0"/>
        <v>9.25</v>
      </c>
    </row>
    <row r="30" spans="1:5" s="7" customFormat="1" ht="25.5">
      <c r="A30" s="145" t="s">
        <v>323</v>
      </c>
      <c r="B30" s="143" t="s">
        <v>324</v>
      </c>
      <c r="C30" s="173">
        <v>120</v>
      </c>
      <c r="D30" s="144">
        <v>11.1</v>
      </c>
      <c r="E30" s="175">
        <f t="shared" si="0"/>
        <v>9.25</v>
      </c>
    </row>
    <row r="31" spans="1:5" s="7" customFormat="1" ht="14.25">
      <c r="A31" s="8" t="s">
        <v>35</v>
      </c>
      <c r="B31" s="142" t="s">
        <v>36</v>
      </c>
      <c r="C31" s="172">
        <v>600</v>
      </c>
      <c r="D31" s="146">
        <v>129.1</v>
      </c>
      <c r="E31" s="174">
        <f t="shared" si="0"/>
        <v>21.516666666666666</v>
      </c>
    </row>
    <row r="32" spans="1:5" s="7" customFormat="1" ht="14.25">
      <c r="A32" s="8" t="s">
        <v>325</v>
      </c>
      <c r="B32" s="147" t="s">
        <v>326</v>
      </c>
      <c r="C32" s="173"/>
      <c r="D32" s="146"/>
      <c r="E32" s="174"/>
    </row>
    <row r="33" spans="1:5" s="7" customFormat="1" ht="25.5">
      <c r="A33" s="9" t="s">
        <v>327</v>
      </c>
      <c r="B33" s="148" t="s">
        <v>328</v>
      </c>
      <c r="C33" s="153"/>
      <c r="D33" s="146"/>
      <c r="E33" s="175"/>
    </row>
    <row r="34" spans="1:5" s="7" customFormat="1" ht="14.25">
      <c r="A34" s="8" t="s">
        <v>37</v>
      </c>
      <c r="B34" s="149" t="s">
        <v>38</v>
      </c>
      <c r="C34" s="150">
        <f>C36+C39+C47+C68</f>
        <v>493162.1558</v>
      </c>
      <c r="D34" s="150">
        <f>D36+D39+D47+D68+D70</f>
        <v>127133.77</v>
      </c>
      <c r="E34" s="174">
        <f t="shared" si="0"/>
        <v>25.77930372491084</v>
      </c>
    </row>
    <row r="35" spans="1:5" s="7" customFormat="1" ht="30" customHeight="1" hidden="1">
      <c r="A35" s="151" t="s">
        <v>39</v>
      </c>
      <c r="B35" s="152" t="s">
        <v>40</v>
      </c>
      <c r="C35" s="153">
        <f>C36+C39+C47+C68</f>
        <v>493162.1558</v>
      </c>
      <c r="D35" s="153">
        <f>D36+D39+D47+D68</f>
        <v>127163.07</v>
      </c>
      <c r="E35" s="174">
        <f t="shared" si="0"/>
        <v>25.785244975604027</v>
      </c>
    </row>
    <row r="36" spans="1:5" s="7" customFormat="1" ht="27">
      <c r="A36" s="154" t="s">
        <v>329</v>
      </c>
      <c r="B36" s="155" t="s">
        <v>330</v>
      </c>
      <c r="C36" s="150">
        <f>C37+C38</f>
        <v>152045.8</v>
      </c>
      <c r="D36" s="150">
        <f>D37+D38</f>
        <v>35591</v>
      </c>
      <c r="E36" s="174">
        <f t="shared" si="0"/>
        <v>23.40807835533767</v>
      </c>
    </row>
    <row r="37" spans="1:5" s="7" customFormat="1" ht="25.5">
      <c r="A37" s="151" t="s">
        <v>331</v>
      </c>
      <c r="B37" s="156" t="s">
        <v>332</v>
      </c>
      <c r="C37" s="153">
        <v>118026.4</v>
      </c>
      <c r="D37" s="153">
        <v>32189</v>
      </c>
      <c r="E37" s="175">
        <f t="shared" si="0"/>
        <v>27.272711867853296</v>
      </c>
    </row>
    <row r="38" spans="1:5" s="7" customFormat="1" ht="25.5">
      <c r="A38" s="151" t="s">
        <v>333</v>
      </c>
      <c r="B38" s="156" t="s">
        <v>334</v>
      </c>
      <c r="C38" s="153">
        <v>34019.4</v>
      </c>
      <c r="D38" s="153">
        <v>3402</v>
      </c>
      <c r="E38" s="175">
        <f t="shared" si="0"/>
        <v>10.000176369953614</v>
      </c>
    </row>
    <row r="39" spans="1:5" s="7" customFormat="1" ht="27">
      <c r="A39" s="154" t="s">
        <v>335</v>
      </c>
      <c r="B39" s="155" t="s">
        <v>336</v>
      </c>
      <c r="C39" s="150">
        <f>C40+C41+C42+C46+C43+C44+C45</f>
        <v>24031.2158</v>
      </c>
      <c r="D39" s="150">
        <f>D40+D41+D42+D46+D43+D44+D45</f>
        <v>4500</v>
      </c>
      <c r="E39" s="174">
        <f t="shared" si="0"/>
        <v>18.725644334649104</v>
      </c>
    </row>
    <row r="40" spans="1:5" ht="51">
      <c r="A40" s="157" t="s">
        <v>337</v>
      </c>
      <c r="B40" s="158" t="s">
        <v>338</v>
      </c>
      <c r="C40" s="153">
        <v>820.4</v>
      </c>
      <c r="D40" s="153"/>
      <c r="E40" s="175">
        <f t="shared" si="0"/>
        <v>0</v>
      </c>
    </row>
    <row r="41" spans="1:5" s="52" customFormat="1" ht="63.75">
      <c r="A41" s="133" t="s">
        <v>339</v>
      </c>
      <c r="B41" s="159" t="s">
        <v>121</v>
      </c>
      <c r="C41" s="153">
        <v>13078.2</v>
      </c>
      <c r="D41" s="153">
        <v>4500</v>
      </c>
      <c r="E41" s="175">
        <f t="shared" si="0"/>
        <v>34.408404826352246</v>
      </c>
    </row>
    <row r="42" spans="1:6" s="54" customFormat="1" ht="25.5">
      <c r="A42" s="133" t="s">
        <v>339</v>
      </c>
      <c r="B42" s="159" t="s">
        <v>122</v>
      </c>
      <c r="C42" s="153">
        <v>4930.8</v>
      </c>
      <c r="D42" s="153"/>
      <c r="E42" s="175">
        <f t="shared" si="0"/>
        <v>0</v>
      </c>
      <c r="F42" s="53"/>
    </row>
    <row r="43" spans="1:5" s="55" customFormat="1" ht="25.5">
      <c r="A43" s="133" t="s">
        <v>339</v>
      </c>
      <c r="B43" s="159" t="s">
        <v>297</v>
      </c>
      <c r="C43" s="153">
        <v>957.5</v>
      </c>
      <c r="D43" s="153"/>
      <c r="E43" s="175">
        <f t="shared" si="0"/>
        <v>0</v>
      </c>
    </row>
    <row r="44" spans="1:8" s="54" customFormat="1" ht="18.75">
      <c r="A44" s="133" t="s">
        <v>339</v>
      </c>
      <c r="B44" s="159" t="s">
        <v>123</v>
      </c>
      <c r="C44" s="153">
        <v>2274</v>
      </c>
      <c r="D44" s="153"/>
      <c r="E44" s="175">
        <f t="shared" si="0"/>
        <v>0</v>
      </c>
      <c r="G44" s="56"/>
      <c r="H44" s="57"/>
    </row>
    <row r="45" spans="1:8" s="54" customFormat="1" ht="25.5">
      <c r="A45" s="160" t="s">
        <v>339</v>
      </c>
      <c r="B45" s="159" t="s">
        <v>340</v>
      </c>
      <c r="C45" s="153">
        <v>1964</v>
      </c>
      <c r="D45" s="153"/>
      <c r="E45" s="175">
        <f t="shared" si="0"/>
        <v>0</v>
      </c>
      <c r="G45" s="56"/>
      <c r="H45" s="57"/>
    </row>
    <row r="46" spans="1:7" s="55" customFormat="1" ht="18.75">
      <c r="A46" s="133" t="s">
        <v>341</v>
      </c>
      <c r="B46" s="159" t="s">
        <v>362</v>
      </c>
      <c r="C46" s="153">
        <v>6.3158</v>
      </c>
      <c r="D46" s="153"/>
      <c r="E46" s="175">
        <f t="shared" si="0"/>
        <v>0</v>
      </c>
      <c r="F46" s="58"/>
      <c r="G46" s="59"/>
    </row>
    <row r="47" spans="1:7" s="55" customFormat="1" ht="27">
      <c r="A47" s="161" t="s">
        <v>342</v>
      </c>
      <c r="B47" s="155" t="s">
        <v>343</v>
      </c>
      <c r="C47" s="150">
        <f>C63+C64+C60+C65+C66+C67+C48++C49+C50+C51+C52+C53+C54+C55+C56+C57+C58+C59+C61+C62</f>
        <v>313290</v>
      </c>
      <c r="D47" s="150">
        <f>D63+D64+D60+D65+D66+D67+D48++D49+D50+D51+D52+D53+D54+D55+D56+D57+D58+D59+D61+D62</f>
        <v>86072.07</v>
      </c>
      <c r="E47" s="174">
        <f t="shared" si="0"/>
        <v>27.473609116154364</v>
      </c>
      <c r="F47" s="58"/>
      <c r="G47" s="59"/>
    </row>
    <row r="48" spans="1:7" s="55" customFormat="1" ht="38.25">
      <c r="A48" s="162" t="s">
        <v>344</v>
      </c>
      <c r="B48" s="156" t="s">
        <v>345</v>
      </c>
      <c r="C48" s="153">
        <v>6140</v>
      </c>
      <c r="D48" s="153">
        <v>2320</v>
      </c>
      <c r="E48" s="175">
        <f t="shared" si="0"/>
        <v>37.785016286644954</v>
      </c>
      <c r="F48" s="58"/>
      <c r="G48" s="59"/>
    </row>
    <row r="49" spans="1:7" s="55" customFormat="1" ht="76.5">
      <c r="A49" s="162" t="s">
        <v>346</v>
      </c>
      <c r="B49" s="163" t="s">
        <v>124</v>
      </c>
      <c r="C49" s="153">
        <v>185431</v>
      </c>
      <c r="D49" s="153">
        <v>50874.75</v>
      </c>
      <c r="E49" s="175">
        <f t="shared" si="0"/>
        <v>27.435946524583265</v>
      </c>
      <c r="F49" s="58"/>
      <c r="G49" s="59"/>
    </row>
    <row r="50" spans="1:7" s="55" customFormat="1" ht="63.75">
      <c r="A50" s="162" t="s">
        <v>346</v>
      </c>
      <c r="B50" s="163" t="s">
        <v>125</v>
      </c>
      <c r="C50" s="153">
        <v>66136</v>
      </c>
      <c r="D50" s="153">
        <v>18354.9</v>
      </c>
      <c r="E50" s="175">
        <f t="shared" si="0"/>
        <v>27.753265997338822</v>
      </c>
      <c r="F50" s="58"/>
      <c r="G50" s="59"/>
    </row>
    <row r="51" spans="1:7" s="55" customFormat="1" ht="25.5">
      <c r="A51" s="162" t="s">
        <v>346</v>
      </c>
      <c r="B51" s="163" t="s">
        <v>126</v>
      </c>
      <c r="C51" s="153">
        <v>3305.2</v>
      </c>
      <c r="D51" s="153">
        <v>762.52</v>
      </c>
      <c r="E51" s="175">
        <f t="shared" si="0"/>
        <v>23.07031344547985</v>
      </c>
      <c r="F51" s="58"/>
      <c r="G51" s="59"/>
    </row>
    <row r="52" spans="1:7" s="55" customFormat="1" ht="38.25">
      <c r="A52" s="162" t="s">
        <v>346</v>
      </c>
      <c r="B52" s="163" t="s">
        <v>127</v>
      </c>
      <c r="C52" s="153">
        <v>6780.9</v>
      </c>
      <c r="D52" s="153">
        <v>1568</v>
      </c>
      <c r="E52" s="175">
        <f t="shared" si="0"/>
        <v>23.123774130277695</v>
      </c>
      <c r="F52" s="58"/>
      <c r="G52" s="59"/>
    </row>
    <row r="53" spans="1:5" s="55" customFormat="1" ht="76.5">
      <c r="A53" s="162" t="s">
        <v>346</v>
      </c>
      <c r="B53" s="164" t="s">
        <v>128</v>
      </c>
      <c r="C53" s="153">
        <v>5004.4</v>
      </c>
      <c r="D53" s="153">
        <v>1369</v>
      </c>
      <c r="E53" s="175">
        <f t="shared" si="0"/>
        <v>27.355926784429702</v>
      </c>
    </row>
    <row r="54" spans="1:5" s="54" customFormat="1" ht="38.25">
      <c r="A54" s="162" t="s">
        <v>346</v>
      </c>
      <c r="B54" s="163" t="s">
        <v>129</v>
      </c>
      <c r="C54" s="153">
        <v>7</v>
      </c>
      <c r="D54" s="153"/>
      <c r="E54" s="175">
        <f t="shared" si="0"/>
        <v>0</v>
      </c>
    </row>
    <row r="55" spans="1:5" s="54" customFormat="1" ht="51">
      <c r="A55" s="162" t="s">
        <v>346</v>
      </c>
      <c r="B55" s="163" t="s">
        <v>130</v>
      </c>
      <c r="C55" s="153">
        <v>2524.6</v>
      </c>
      <c r="D55" s="153">
        <v>1138.4</v>
      </c>
      <c r="E55" s="175">
        <f t="shared" si="0"/>
        <v>45.092291848213584</v>
      </c>
    </row>
    <row r="56" spans="1:5" s="54" customFormat="1" ht="25.5">
      <c r="A56" s="162" t="s">
        <v>346</v>
      </c>
      <c r="B56" s="165" t="s">
        <v>131</v>
      </c>
      <c r="C56" s="153">
        <v>437.2</v>
      </c>
      <c r="D56" s="153">
        <v>109.3</v>
      </c>
      <c r="E56" s="175">
        <f t="shared" si="0"/>
        <v>25</v>
      </c>
    </row>
    <row r="57" spans="1:5" s="54" customFormat="1" ht="38.25">
      <c r="A57" s="162" t="s">
        <v>346</v>
      </c>
      <c r="B57" s="165" t="s">
        <v>85</v>
      </c>
      <c r="C57" s="153">
        <v>441.7</v>
      </c>
      <c r="D57" s="153">
        <v>110.42</v>
      </c>
      <c r="E57" s="175">
        <f t="shared" si="0"/>
        <v>24.998868009961512</v>
      </c>
    </row>
    <row r="58" spans="1:6" s="54" customFormat="1" ht="25.5">
      <c r="A58" s="162" t="s">
        <v>346</v>
      </c>
      <c r="B58" s="165" t="s">
        <v>132</v>
      </c>
      <c r="C58" s="153">
        <v>151.8</v>
      </c>
      <c r="D58" s="153">
        <v>32.14</v>
      </c>
      <c r="E58" s="175">
        <f t="shared" si="0"/>
        <v>21.172595520421606</v>
      </c>
      <c r="F58" s="60"/>
    </row>
    <row r="59" spans="1:5" s="54" customFormat="1" ht="51">
      <c r="A59" s="133" t="s">
        <v>346</v>
      </c>
      <c r="B59" s="165" t="s">
        <v>296</v>
      </c>
      <c r="C59" s="153">
        <v>1289.7</v>
      </c>
      <c r="D59" s="153"/>
      <c r="E59" s="175">
        <f t="shared" si="0"/>
        <v>0</v>
      </c>
    </row>
    <row r="60" spans="1:5" s="54" customFormat="1" ht="51">
      <c r="A60" s="162" t="s">
        <v>346</v>
      </c>
      <c r="B60" s="156" t="s">
        <v>86</v>
      </c>
      <c r="C60" s="153">
        <v>384.7</v>
      </c>
      <c r="D60" s="153">
        <v>96</v>
      </c>
      <c r="E60" s="175">
        <f t="shared" si="0"/>
        <v>24.954510007798287</v>
      </c>
    </row>
    <row r="61" spans="1:5" s="54" customFormat="1" ht="38.25">
      <c r="A61" s="162" t="s">
        <v>346</v>
      </c>
      <c r="B61" s="156" t="s">
        <v>347</v>
      </c>
      <c r="C61" s="153">
        <v>1049.6</v>
      </c>
      <c r="D61" s="153"/>
      <c r="E61" s="175">
        <f t="shared" si="0"/>
        <v>0</v>
      </c>
    </row>
    <row r="62" spans="1:6" s="54" customFormat="1" ht="25.5">
      <c r="A62" s="162" t="s">
        <v>346</v>
      </c>
      <c r="B62" s="156" t="s">
        <v>348</v>
      </c>
      <c r="C62" s="153">
        <v>75.8</v>
      </c>
      <c r="D62" s="153"/>
      <c r="E62" s="175">
        <f t="shared" si="0"/>
        <v>0</v>
      </c>
      <c r="F62" s="60"/>
    </row>
    <row r="63" spans="1:5" s="54" customFormat="1" ht="38.25">
      <c r="A63" s="162" t="s">
        <v>349</v>
      </c>
      <c r="B63" s="156" t="s">
        <v>350</v>
      </c>
      <c r="C63" s="153">
        <v>817.2</v>
      </c>
      <c r="D63" s="153">
        <v>204.3</v>
      </c>
      <c r="E63" s="175">
        <f t="shared" si="0"/>
        <v>25</v>
      </c>
    </row>
    <row r="64" spans="1:7" s="54" customFormat="1" ht="63.75">
      <c r="A64" s="162" t="s">
        <v>351</v>
      </c>
      <c r="B64" s="156" t="s">
        <v>352</v>
      </c>
      <c r="C64" s="153">
        <v>19.4</v>
      </c>
      <c r="D64" s="153"/>
      <c r="E64" s="175">
        <f t="shared" si="0"/>
        <v>0</v>
      </c>
      <c r="F64" s="61"/>
      <c r="G64" s="60"/>
    </row>
    <row r="65" spans="1:5" s="54" customFormat="1" ht="25.5">
      <c r="A65" s="162" t="s">
        <v>353</v>
      </c>
      <c r="B65" s="156" t="s">
        <v>354</v>
      </c>
      <c r="C65" s="153">
        <v>3322</v>
      </c>
      <c r="D65" s="153">
        <v>1349</v>
      </c>
      <c r="E65" s="175">
        <f t="shared" si="0"/>
        <v>40.60806742925948</v>
      </c>
    </row>
    <row r="66" spans="1:7" s="54" customFormat="1" ht="89.25">
      <c r="A66" s="162" t="s">
        <v>355</v>
      </c>
      <c r="B66" s="156" t="s">
        <v>356</v>
      </c>
      <c r="C66" s="153">
        <v>27073.2</v>
      </c>
      <c r="D66" s="153">
        <v>6050.4</v>
      </c>
      <c r="E66" s="175">
        <f t="shared" si="0"/>
        <v>22.34830016399982</v>
      </c>
      <c r="G66" s="62"/>
    </row>
    <row r="67" spans="1:7" s="54" customFormat="1" ht="51">
      <c r="A67" s="162" t="s">
        <v>357</v>
      </c>
      <c r="B67" s="156" t="s">
        <v>358</v>
      </c>
      <c r="C67" s="153">
        <v>2898.6</v>
      </c>
      <c r="D67" s="153">
        <v>1732.94</v>
      </c>
      <c r="E67" s="175">
        <f t="shared" si="0"/>
        <v>59.785413647967985</v>
      </c>
      <c r="G67" s="62"/>
    </row>
    <row r="68" spans="1:5" s="55" customFormat="1" ht="15">
      <c r="A68" s="161" t="s">
        <v>359</v>
      </c>
      <c r="B68" s="166" t="s">
        <v>62</v>
      </c>
      <c r="C68" s="176">
        <f>C69</f>
        <v>3795.14</v>
      </c>
      <c r="D68" s="176">
        <f>D69</f>
        <v>1000</v>
      </c>
      <c r="E68" s="177">
        <f t="shared" si="0"/>
        <v>26.349489083406674</v>
      </c>
    </row>
    <row r="69" spans="1:5" s="55" customFormat="1" ht="63.75">
      <c r="A69" s="160" t="s">
        <v>360</v>
      </c>
      <c r="B69" s="167" t="s">
        <v>361</v>
      </c>
      <c r="C69" s="153">
        <v>3795.14</v>
      </c>
      <c r="D69" s="153">
        <v>1000</v>
      </c>
      <c r="E69" s="175">
        <f t="shared" si="0"/>
        <v>26.349489083406674</v>
      </c>
    </row>
    <row r="70" spans="1:5" s="55" customFormat="1" ht="15">
      <c r="A70" s="160" t="s">
        <v>367</v>
      </c>
      <c r="B70" s="167" t="s">
        <v>366</v>
      </c>
      <c r="C70" s="153"/>
      <c r="D70" s="153">
        <v>-29.3</v>
      </c>
      <c r="E70" s="175"/>
    </row>
    <row r="71" spans="1:5" s="55" customFormat="1" ht="15">
      <c r="A71" s="8"/>
      <c r="B71" s="168" t="s">
        <v>63</v>
      </c>
      <c r="C71" s="150">
        <f>C34+C11</f>
        <v>536108.1558000001</v>
      </c>
      <c r="D71" s="150">
        <f>D34+D11</f>
        <v>137019.15</v>
      </c>
      <c r="E71" s="174">
        <f t="shared" si="0"/>
        <v>25.558117054857156</v>
      </c>
    </row>
    <row r="72" spans="2:5" ht="19.5" customHeight="1">
      <c r="B72" s="37"/>
      <c r="C72" s="37"/>
      <c r="D72" s="37"/>
      <c r="E72" s="38"/>
    </row>
    <row r="73" spans="2:4" ht="15">
      <c r="B73" s="10"/>
      <c r="C73" s="10"/>
      <c r="D73" s="10"/>
    </row>
    <row r="74" spans="2:5" ht="15">
      <c r="B74" s="10"/>
      <c r="C74" s="10"/>
      <c r="D74" s="10"/>
      <c r="E74" s="39"/>
    </row>
    <row r="75" spans="2:4" ht="15">
      <c r="B75" s="10"/>
      <c r="C75" s="10"/>
      <c r="D75" s="10"/>
    </row>
    <row r="76" spans="2:4" ht="15">
      <c r="B76" s="10"/>
      <c r="C76" s="10"/>
      <c r="D76" s="10"/>
    </row>
    <row r="77" spans="2:4" ht="15">
      <c r="B77" s="10"/>
      <c r="C77" s="10"/>
      <c r="D77" s="10"/>
    </row>
    <row r="78" spans="2:4" ht="15">
      <c r="B78" s="10"/>
      <c r="C78" s="10"/>
      <c r="D78" s="10"/>
    </row>
    <row r="79" spans="2:4" ht="15">
      <c r="B79" s="10"/>
      <c r="C79" s="10"/>
      <c r="D79" s="10"/>
    </row>
    <row r="80" spans="2:4" ht="15">
      <c r="B80" s="10"/>
      <c r="C80" s="10"/>
      <c r="D80" s="10"/>
    </row>
    <row r="81" spans="2:4" ht="15">
      <c r="B81" s="10" t="s">
        <v>287</v>
      </c>
      <c r="C81" s="10"/>
      <c r="D81" s="10"/>
    </row>
    <row r="82" spans="2:4" ht="15">
      <c r="B82" s="10"/>
      <c r="C82" s="10"/>
      <c r="D82" s="10"/>
    </row>
    <row r="83" spans="2:4" ht="15">
      <c r="B83" s="10"/>
      <c r="C83" s="10"/>
      <c r="D83" s="10"/>
    </row>
    <row r="84" spans="2:4" ht="15">
      <c r="B84" s="10"/>
      <c r="C84" s="10"/>
      <c r="D84" s="10"/>
    </row>
    <row r="85" spans="2:4" ht="15">
      <c r="B85" s="10"/>
      <c r="C85" s="10"/>
      <c r="D85" s="10"/>
    </row>
    <row r="86" spans="2:4" ht="15">
      <c r="B86" s="10"/>
      <c r="C86" s="10"/>
      <c r="D86" s="10"/>
    </row>
    <row r="87" spans="2:4" ht="15">
      <c r="B87" s="10"/>
      <c r="C87" s="10"/>
      <c r="D87" s="10"/>
    </row>
    <row r="88" spans="2:4" ht="15">
      <c r="B88" s="10"/>
      <c r="C88" s="10"/>
      <c r="D88" s="10"/>
    </row>
    <row r="89" spans="2:4" ht="15">
      <c r="B89" s="10"/>
      <c r="C89" s="10"/>
      <c r="D89" s="10"/>
    </row>
    <row r="90" spans="2:4" ht="15">
      <c r="B90" s="10"/>
      <c r="C90" s="10"/>
      <c r="D90" s="10"/>
    </row>
    <row r="91" spans="2:4" ht="15">
      <c r="B91" s="10"/>
      <c r="C91" s="10"/>
      <c r="D91" s="10"/>
    </row>
    <row r="92" spans="2:4" ht="15">
      <c r="B92" s="10"/>
      <c r="C92" s="10"/>
      <c r="D92" s="10"/>
    </row>
    <row r="93" spans="2:4" ht="15">
      <c r="B93" s="10"/>
      <c r="C93" s="10"/>
      <c r="D93" s="10"/>
    </row>
    <row r="94" spans="2:4" ht="15">
      <c r="B94" s="10"/>
      <c r="C94" s="10"/>
      <c r="D94" s="10"/>
    </row>
    <row r="95" spans="2:4" ht="15">
      <c r="B95" s="10"/>
      <c r="C95" s="10"/>
      <c r="D95" s="10"/>
    </row>
    <row r="96" spans="2:4" ht="15">
      <c r="B96" s="10"/>
      <c r="C96" s="10"/>
      <c r="D96" s="10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2:4" ht="15">
      <c r="B100" s="10"/>
      <c r="C100" s="10"/>
      <c r="D100" s="10"/>
    </row>
    <row r="101" spans="2:4" ht="15">
      <c r="B101" s="10"/>
      <c r="C101" s="10"/>
      <c r="D101" s="10"/>
    </row>
    <row r="102" spans="2:4" ht="15">
      <c r="B102" s="10"/>
      <c r="C102" s="10"/>
      <c r="D102" s="10"/>
    </row>
    <row r="103" spans="2:4" ht="15">
      <c r="B103" s="10"/>
      <c r="C103" s="10"/>
      <c r="D103" s="10"/>
    </row>
    <row r="104" spans="2:4" ht="15">
      <c r="B104" s="10"/>
      <c r="C104" s="10"/>
      <c r="D104" s="10"/>
    </row>
    <row r="105" spans="2:4" ht="15">
      <c r="B105" s="10"/>
      <c r="C105" s="10"/>
      <c r="D105" s="10"/>
    </row>
    <row r="106" spans="2:4" ht="15">
      <c r="B106" s="10"/>
      <c r="C106" s="10"/>
      <c r="D106" s="10"/>
    </row>
    <row r="107" spans="2:4" ht="15">
      <c r="B107" s="10"/>
      <c r="C107" s="10"/>
      <c r="D107" s="10"/>
    </row>
    <row r="108" spans="2:4" ht="15">
      <c r="B108" s="10"/>
      <c r="C108" s="10"/>
      <c r="D108" s="10"/>
    </row>
    <row r="109" spans="2:4" ht="15">
      <c r="B109" s="10"/>
      <c r="C109" s="10"/>
      <c r="D109" s="10"/>
    </row>
    <row r="110" spans="2:4" ht="15">
      <c r="B110" s="10"/>
      <c r="C110" s="10"/>
      <c r="D110" s="10"/>
    </row>
    <row r="111" spans="2:4" ht="15">
      <c r="B111" s="10"/>
      <c r="C111" s="10"/>
      <c r="D111" s="10"/>
    </row>
    <row r="112" spans="2:4" ht="15">
      <c r="B112" s="10"/>
      <c r="C112" s="10"/>
      <c r="D112" s="10"/>
    </row>
    <row r="113" spans="2:4" ht="15">
      <c r="B113" s="10"/>
      <c r="C113" s="10"/>
      <c r="D113" s="10"/>
    </row>
    <row r="114" spans="2:4" ht="15">
      <c r="B114" s="10"/>
      <c r="C114" s="10"/>
      <c r="D114" s="10"/>
    </row>
    <row r="115" spans="2:4" ht="15">
      <c r="B115" s="10"/>
      <c r="C115" s="10"/>
      <c r="D115" s="10"/>
    </row>
    <row r="116" spans="2:4" ht="15">
      <c r="B116" s="10"/>
      <c r="C116" s="10"/>
      <c r="D116" s="10"/>
    </row>
    <row r="117" spans="2:4" ht="15">
      <c r="B117" s="10"/>
      <c r="C117" s="10"/>
      <c r="D117" s="10"/>
    </row>
    <row r="118" spans="2:4" ht="15">
      <c r="B118" s="10"/>
      <c r="C118" s="10"/>
      <c r="D118" s="10"/>
    </row>
    <row r="119" spans="2:4" ht="15">
      <c r="B119" s="10"/>
      <c r="C119" s="10"/>
      <c r="D119" s="10"/>
    </row>
    <row r="120" spans="2:4" ht="15">
      <c r="B120" s="10"/>
      <c r="C120" s="10"/>
      <c r="D120" s="10"/>
    </row>
    <row r="121" spans="2:4" ht="15">
      <c r="B121" s="10"/>
      <c r="C121" s="10"/>
      <c r="D121" s="10"/>
    </row>
    <row r="122" spans="2:4" ht="15">
      <c r="B122" s="10"/>
      <c r="C122" s="10"/>
      <c r="D122" s="10"/>
    </row>
    <row r="123" spans="2:4" ht="15">
      <c r="B123" s="10"/>
      <c r="C123" s="10"/>
      <c r="D123" s="10"/>
    </row>
    <row r="124" spans="2:4" ht="15">
      <c r="B124" s="10"/>
      <c r="C124" s="10"/>
      <c r="D124" s="10"/>
    </row>
    <row r="125" spans="2:4" ht="15">
      <c r="B125" s="10"/>
      <c r="C125" s="10"/>
      <c r="D125" s="10"/>
    </row>
    <row r="126" spans="2:4" ht="15">
      <c r="B126" s="10"/>
      <c r="C126" s="10"/>
      <c r="D126" s="10"/>
    </row>
    <row r="127" spans="2:4" ht="15">
      <c r="B127" s="10"/>
      <c r="C127" s="10"/>
      <c r="D127" s="10"/>
    </row>
    <row r="128" spans="2:4" ht="15">
      <c r="B128" s="10"/>
      <c r="C128" s="10"/>
      <c r="D128" s="10"/>
    </row>
    <row r="129" spans="2:4" ht="15">
      <c r="B129" s="10"/>
      <c r="C129" s="10"/>
      <c r="D129" s="10"/>
    </row>
    <row r="130" spans="2:4" ht="15">
      <c r="B130" s="10"/>
      <c r="C130" s="10"/>
      <c r="D130" s="10"/>
    </row>
    <row r="131" spans="2:4" ht="15">
      <c r="B131" s="10"/>
      <c r="C131" s="10"/>
      <c r="D131" s="10"/>
    </row>
    <row r="132" spans="2:4" ht="15">
      <c r="B132" s="10"/>
      <c r="C132" s="10"/>
      <c r="D132" s="10"/>
    </row>
    <row r="133" spans="2:4" ht="15">
      <c r="B133" s="10"/>
      <c r="C133" s="10"/>
      <c r="D133" s="10"/>
    </row>
    <row r="134" spans="2:4" ht="15">
      <c r="B134" s="10"/>
      <c r="C134" s="10"/>
      <c r="D134" s="10"/>
    </row>
    <row r="135" spans="2:4" ht="15">
      <c r="B135" s="10"/>
      <c r="C135" s="10"/>
      <c r="D135" s="10"/>
    </row>
    <row r="136" spans="2:4" ht="15">
      <c r="B136" s="10"/>
      <c r="C136" s="10"/>
      <c r="D136" s="10"/>
    </row>
    <row r="137" spans="2:4" ht="15">
      <c r="B137" s="10"/>
      <c r="C137" s="10"/>
      <c r="D137" s="10"/>
    </row>
    <row r="138" spans="2:4" ht="15">
      <c r="B138" s="10"/>
      <c r="C138" s="10"/>
      <c r="D138" s="10"/>
    </row>
    <row r="139" spans="2:4" ht="15">
      <c r="B139" s="10"/>
      <c r="C139" s="10"/>
      <c r="D139" s="10"/>
    </row>
    <row r="140" spans="2:4" ht="15">
      <c r="B140" s="10"/>
      <c r="C140" s="10"/>
      <c r="D140" s="10"/>
    </row>
    <row r="141" spans="2:4" ht="15">
      <c r="B141" s="10"/>
      <c r="C141" s="10"/>
      <c r="D141" s="10"/>
    </row>
    <row r="142" spans="2:4" ht="15">
      <c r="B142" s="10"/>
      <c r="C142" s="10"/>
      <c r="D142" s="10"/>
    </row>
    <row r="143" spans="2:4" ht="15">
      <c r="B143" s="10"/>
      <c r="C143" s="10"/>
      <c r="D143" s="10"/>
    </row>
    <row r="144" spans="2:4" ht="15">
      <c r="B144" s="10"/>
      <c r="C144" s="10"/>
      <c r="D144" s="10"/>
    </row>
    <row r="145" spans="2:4" ht="15">
      <c r="B145" s="10"/>
      <c r="C145" s="10"/>
      <c r="D145" s="10"/>
    </row>
    <row r="146" spans="2:4" ht="15">
      <c r="B146" s="10"/>
      <c r="C146" s="10"/>
      <c r="D146" s="10"/>
    </row>
    <row r="147" spans="2:4" ht="15">
      <c r="B147" s="10"/>
      <c r="C147" s="10"/>
      <c r="D147" s="10"/>
    </row>
    <row r="148" spans="2:4" ht="15">
      <c r="B148" s="10"/>
      <c r="C148" s="10"/>
      <c r="D148" s="10"/>
    </row>
    <row r="149" spans="2:4" ht="15">
      <c r="B149" s="10"/>
      <c r="C149" s="10"/>
      <c r="D149" s="10"/>
    </row>
    <row r="150" spans="2:4" ht="15">
      <c r="B150" s="10"/>
      <c r="C150" s="10"/>
      <c r="D150" s="10"/>
    </row>
    <row r="151" spans="2:4" ht="15">
      <c r="B151" s="10"/>
      <c r="C151" s="10"/>
      <c r="D151" s="10"/>
    </row>
    <row r="152" spans="2:4" ht="15">
      <c r="B152" s="10"/>
      <c r="C152" s="10"/>
      <c r="D152" s="10"/>
    </row>
    <row r="153" spans="2:4" ht="15">
      <c r="B153" s="10"/>
      <c r="C153" s="10"/>
      <c r="D153" s="10"/>
    </row>
    <row r="154" spans="2:4" ht="15">
      <c r="B154" s="10"/>
      <c r="C154" s="10"/>
      <c r="D154" s="10"/>
    </row>
    <row r="155" spans="2:4" ht="15">
      <c r="B155" s="10"/>
      <c r="C155" s="10"/>
      <c r="D155" s="10"/>
    </row>
    <row r="156" spans="2:4" ht="15">
      <c r="B156" s="10"/>
      <c r="C156" s="10"/>
      <c r="D156" s="10"/>
    </row>
    <row r="157" spans="2:4" ht="15">
      <c r="B157" s="10"/>
      <c r="C157" s="10"/>
      <c r="D157" s="10"/>
    </row>
    <row r="158" spans="2:4" ht="15">
      <c r="B158" s="10"/>
      <c r="C158" s="10"/>
      <c r="D158" s="10"/>
    </row>
    <row r="159" spans="2:4" ht="15">
      <c r="B159" s="10"/>
      <c r="C159" s="10"/>
      <c r="D159" s="10"/>
    </row>
    <row r="160" spans="2:4" ht="15">
      <c r="B160" s="10"/>
      <c r="C160" s="10"/>
      <c r="D160" s="10"/>
    </row>
    <row r="161" spans="2:4" ht="15">
      <c r="B161" s="10"/>
      <c r="C161" s="10"/>
      <c r="D161" s="10"/>
    </row>
    <row r="162" spans="2:4" ht="15">
      <c r="B162" s="10"/>
      <c r="C162" s="10"/>
      <c r="D162" s="10"/>
    </row>
    <row r="163" spans="2:4" ht="15">
      <c r="B163" s="10"/>
      <c r="C163" s="10"/>
      <c r="D163" s="10"/>
    </row>
    <row r="164" spans="2:4" ht="15">
      <c r="B164" s="10"/>
      <c r="C164" s="10"/>
      <c r="D164" s="10"/>
    </row>
    <row r="165" spans="2:4" ht="15">
      <c r="B165" s="10"/>
      <c r="C165" s="10"/>
      <c r="D165" s="10"/>
    </row>
    <row r="166" spans="2:4" ht="15">
      <c r="B166" s="10"/>
      <c r="C166" s="10"/>
      <c r="D166" s="10"/>
    </row>
    <row r="167" spans="2:4" ht="15">
      <c r="B167" s="10"/>
      <c r="C167" s="10"/>
      <c r="D167" s="10"/>
    </row>
    <row r="168" spans="2:4" ht="15">
      <c r="B168" s="10"/>
      <c r="C168" s="10"/>
      <c r="D168" s="10"/>
    </row>
    <row r="169" spans="2:4" ht="15">
      <c r="B169" s="10"/>
      <c r="C169" s="10"/>
      <c r="D169" s="10"/>
    </row>
    <row r="170" spans="2:4" ht="15">
      <c r="B170" s="10"/>
      <c r="C170" s="10"/>
      <c r="D170" s="10"/>
    </row>
    <row r="171" spans="2:4" ht="15">
      <c r="B171" s="10"/>
      <c r="C171" s="10"/>
      <c r="D171" s="10"/>
    </row>
    <row r="172" spans="2:4" ht="15">
      <c r="B172" s="10"/>
      <c r="C172" s="10"/>
      <c r="D172" s="10"/>
    </row>
    <row r="173" spans="2:4" ht="15">
      <c r="B173" s="10"/>
      <c r="C173" s="10"/>
      <c r="D173" s="10"/>
    </row>
    <row r="174" spans="2:4" ht="15">
      <c r="B174" s="10"/>
      <c r="C174" s="10"/>
      <c r="D174" s="10"/>
    </row>
    <row r="175" spans="2:4" ht="15">
      <c r="B175" s="10"/>
      <c r="C175" s="10"/>
      <c r="D175" s="10"/>
    </row>
    <row r="176" spans="2:4" ht="15">
      <c r="B176" s="10"/>
      <c r="C176" s="10"/>
      <c r="D176" s="10"/>
    </row>
    <row r="177" spans="2:4" ht="15">
      <c r="B177" s="10"/>
      <c r="C177" s="10"/>
      <c r="D177" s="10"/>
    </row>
    <row r="178" spans="2:4" ht="15">
      <c r="B178" s="10"/>
      <c r="C178" s="10"/>
      <c r="D178" s="10"/>
    </row>
    <row r="179" spans="2:4" ht="15">
      <c r="B179" s="10"/>
      <c r="C179" s="10"/>
      <c r="D179" s="10"/>
    </row>
    <row r="180" spans="2:4" ht="15">
      <c r="B180" s="10"/>
      <c r="C180" s="10"/>
      <c r="D180" s="10"/>
    </row>
    <row r="181" spans="2:4" ht="15">
      <c r="B181" s="10"/>
      <c r="C181" s="10"/>
      <c r="D181" s="10"/>
    </row>
    <row r="182" spans="2:4" ht="15">
      <c r="B182" s="10"/>
      <c r="C182" s="10"/>
      <c r="D182" s="10"/>
    </row>
    <row r="183" spans="2:4" ht="15">
      <c r="B183" s="10"/>
      <c r="C183" s="10"/>
      <c r="D183" s="10"/>
    </row>
    <row r="184" spans="2:4" ht="15">
      <c r="B184" s="10"/>
      <c r="C184" s="10"/>
      <c r="D184" s="10"/>
    </row>
    <row r="185" spans="2:4" ht="15">
      <c r="B185" s="10"/>
      <c r="C185" s="10"/>
      <c r="D185" s="10"/>
    </row>
    <row r="186" spans="2:4" ht="15">
      <c r="B186" s="10"/>
      <c r="C186" s="10"/>
      <c r="D186" s="10"/>
    </row>
    <row r="187" spans="2:4" ht="15">
      <c r="B187" s="10"/>
      <c r="C187" s="10"/>
      <c r="D187" s="10"/>
    </row>
    <row r="188" spans="2:4" ht="15">
      <c r="B188" s="10"/>
      <c r="C188" s="10"/>
      <c r="D188" s="10"/>
    </row>
    <row r="189" spans="2:4" ht="15">
      <c r="B189" s="10"/>
      <c r="C189" s="10"/>
      <c r="D189" s="10"/>
    </row>
    <row r="190" spans="2:4" ht="15">
      <c r="B190" s="10"/>
      <c r="C190" s="10"/>
      <c r="D190" s="10"/>
    </row>
    <row r="191" spans="2:4" ht="15">
      <c r="B191" s="10"/>
      <c r="C191" s="10"/>
      <c r="D191" s="10"/>
    </row>
    <row r="192" spans="2:4" ht="15">
      <c r="B192" s="10"/>
      <c r="C192" s="10"/>
      <c r="D192" s="10"/>
    </row>
    <row r="193" spans="2:4" ht="15">
      <c r="B193" s="10"/>
      <c r="C193" s="10"/>
      <c r="D193" s="10"/>
    </row>
    <row r="194" spans="2:4" ht="15">
      <c r="B194" s="10"/>
      <c r="C194" s="10"/>
      <c r="D194" s="10"/>
    </row>
    <row r="195" spans="2:4" ht="15">
      <c r="B195" s="10"/>
      <c r="C195" s="10"/>
      <c r="D195" s="10"/>
    </row>
    <row r="196" spans="2:4" ht="15">
      <c r="B196" s="10"/>
      <c r="C196" s="10"/>
      <c r="D196" s="10"/>
    </row>
    <row r="197" spans="2:4" ht="15">
      <c r="B197" s="10"/>
      <c r="C197" s="10"/>
      <c r="D197" s="10"/>
    </row>
    <row r="198" spans="2:4" ht="15">
      <c r="B198" s="10"/>
      <c r="C198" s="10"/>
      <c r="D198" s="10"/>
    </row>
    <row r="199" spans="2:4" ht="15">
      <c r="B199" s="10"/>
      <c r="C199" s="10"/>
      <c r="D199" s="10"/>
    </row>
    <row r="200" spans="2:4" ht="15">
      <c r="B200" s="10"/>
      <c r="C200" s="10"/>
      <c r="D200" s="10"/>
    </row>
    <row r="201" spans="2:4" ht="15">
      <c r="B201" s="10"/>
      <c r="C201" s="10"/>
      <c r="D201" s="10"/>
    </row>
    <row r="202" spans="2:4" ht="15">
      <c r="B202" s="10"/>
      <c r="C202" s="10"/>
      <c r="D202" s="10"/>
    </row>
    <row r="203" spans="2:4" ht="15">
      <c r="B203" s="10"/>
      <c r="C203" s="10"/>
      <c r="D203" s="10"/>
    </row>
    <row r="204" spans="2:4" ht="15">
      <c r="B204" s="10"/>
      <c r="C204" s="10"/>
      <c r="D204" s="10"/>
    </row>
    <row r="205" spans="2:4" ht="15">
      <c r="B205" s="10"/>
      <c r="C205" s="10"/>
      <c r="D205" s="10"/>
    </row>
    <row r="206" spans="2:4" ht="15">
      <c r="B206" s="10"/>
      <c r="C206" s="10"/>
      <c r="D206" s="10"/>
    </row>
    <row r="207" spans="2:4" ht="15">
      <c r="B207" s="10"/>
      <c r="C207" s="10"/>
      <c r="D207" s="10"/>
    </row>
    <row r="208" spans="2:4" ht="15">
      <c r="B208" s="10"/>
      <c r="C208" s="10"/>
      <c r="D208" s="10"/>
    </row>
    <row r="209" spans="2:4" ht="15">
      <c r="B209" s="10"/>
      <c r="C209" s="10"/>
      <c r="D209" s="10"/>
    </row>
    <row r="210" spans="2:4" ht="15">
      <c r="B210" s="10"/>
      <c r="C210" s="10"/>
      <c r="D210" s="10"/>
    </row>
    <row r="211" spans="2:4" ht="15">
      <c r="B211" s="10"/>
      <c r="C211" s="10"/>
      <c r="D211" s="10"/>
    </row>
    <row r="212" spans="2:4" ht="15">
      <c r="B212" s="10"/>
      <c r="C212" s="10"/>
      <c r="D212" s="10"/>
    </row>
    <row r="213" spans="2:4" ht="15">
      <c r="B213" s="10"/>
      <c r="C213" s="10"/>
      <c r="D213" s="10"/>
    </row>
    <row r="214" spans="2:4" ht="15">
      <c r="B214" s="10"/>
      <c r="C214" s="10"/>
      <c r="D214" s="10"/>
    </row>
    <row r="215" spans="2:4" ht="15">
      <c r="B215" s="10"/>
      <c r="C215" s="10"/>
      <c r="D215" s="10"/>
    </row>
    <row r="216" spans="2:4" ht="15">
      <c r="B216" s="10"/>
      <c r="C216" s="10"/>
      <c r="D216" s="10"/>
    </row>
    <row r="217" spans="2:4" ht="15">
      <c r="B217" s="10"/>
      <c r="C217" s="10"/>
      <c r="D217" s="10"/>
    </row>
    <row r="218" spans="2:4" ht="15">
      <c r="B218" s="10"/>
      <c r="C218" s="10"/>
      <c r="D218" s="10"/>
    </row>
    <row r="219" spans="2:4" ht="15">
      <c r="B219" s="10"/>
      <c r="C219" s="10"/>
      <c r="D219" s="10"/>
    </row>
    <row r="220" spans="2:4" ht="15">
      <c r="B220" s="10"/>
      <c r="C220" s="10"/>
      <c r="D220" s="10"/>
    </row>
    <row r="221" spans="2:4" ht="15">
      <c r="B221" s="10"/>
      <c r="C221" s="10"/>
      <c r="D221" s="10"/>
    </row>
    <row r="222" spans="2:4" ht="15">
      <c r="B222" s="10"/>
      <c r="C222" s="10"/>
      <c r="D222" s="10"/>
    </row>
    <row r="223" spans="2:4" ht="15">
      <c r="B223" s="10"/>
      <c r="C223" s="10"/>
      <c r="D223" s="10"/>
    </row>
    <row r="224" spans="2:4" ht="15">
      <c r="B224" s="10"/>
      <c r="C224" s="10"/>
      <c r="D224" s="10"/>
    </row>
    <row r="225" spans="2:4" ht="15">
      <c r="B225" s="10"/>
      <c r="C225" s="10"/>
      <c r="D225" s="10"/>
    </row>
    <row r="226" spans="2:4" ht="15">
      <c r="B226" s="10"/>
      <c r="C226" s="10"/>
      <c r="D226" s="10"/>
    </row>
    <row r="227" spans="2:4" ht="15">
      <c r="B227" s="10"/>
      <c r="C227" s="10"/>
      <c r="D227" s="10"/>
    </row>
    <row r="228" spans="2:4" ht="15">
      <c r="B228" s="10"/>
      <c r="C228" s="10"/>
      <c r="D228" s="10"/>
    </row>
    <row r="229" spans="2:4" ht="15">
      <c r="B229" s="10"/>
      <c r="C229" s="10"/>
      <c r="D229" s="10"/>
    </row>
    <row r="230" spans="2:4" ht="15">
      <c r="B230" s="10"/>
      <c r="C230" s="10"/>
      <c r="D230" s="10"/>
    </row>
    <row r="231" spans="2:4" ht="15">
      <c r="B231" s="10"/>
      <c r="C231" s="10"/>
      <c r="D231" s="10"/>
    </row>
    <row r="232" spans="2:4" ht="15">
      <c r="B232" s="10"/>
      <c r="C232" s="10"/>
      <c r="D232" s="10"/>
    </row>
    <row r="233" spans="2:4" ht="15">
      <c r="B233" s="10"/>
      <c r="C233" s="10"/>
      <c r="D233" s="10"/>
    </row>
    <row r="234" spans="2:4" ht="15">
      <c r="B234" s="10"/>
      <c r="C234" s="10"/>
      <c r="D234" s="10"/>
    </row>
    <row r="235" spans="2:4" ht="15">
      <c r="B235" s="10"/>
      <c r="C235" s="10"/>
      <c r="D235" s="10"/>
    </row>
    <row r="236" spans="2:4" ht="15">
      <c r="B236" s="10"/>
      <c r="C236" s="10"/>
      <c r="D236" s="10"/>
    </row>
    <row r="237" spans="2:4" ht="15">
      <c r="B237" s="10"/>
      <c r="C237" s="10"/>
      <c r="D237" s="10"/>
    </row>
    <row r="238" spans="2:4" ht="15">
      <c r="B238" s="10"/>
      <c r="C238" s="10"/>
      <c r="D238" s="10"/>
    </row>
    <row r="239" spans="2:4" ht="15">
      <c r="B239" s="10"/>
      <c r="C239" s="10"/>
      <c r="D239" s="10"/>
    </row>
    <row r="240" spans="2:4" ht="15">
      <c r="B240" s="10"/>
      <c r="C240" s="10"/>
      <c r="D240" s="10"/>
    </row>
    <row r="241" spans="2:4" ht="15">
      <c r="B241" s="10"/>
      <c r="C241" s="10"/>
      <c r="D241" s="10"/>
    </row>
    <row r="242" spans="2:4" ht="15">
      <c r="B242" s="10"/>
      <c r="C242" s="10"/>
      <c r="D242" s="10"/>
    </row>
    <row r="243" spans="2:4" ht="15">
      <c r="B243" s="10"/>
      <c r="C243" s="10"/>
      <c r="D243" s="10"/>
    </row>
    <row r="244" spans="2:4" ht="15">
      <c r="B244" s="10"/>
      <c r="C244" s="10"/>
      <c r="D244" s="10"/>
    </row>
    <row r="245" spans="2:4" ht="15">
      <c r="B245" s="10"/>
      <c r="C245" s="10"/>
      <c r="D245" s="10"/>
    </row>
    <row r="246" spans="2:4" ht="15">
      <c r="B246" s="10"/>
      <c r="C246" s="10"/>
      <c r="D246" s="10"/>
    </row>
    <row r="247" spans="2:4" ht="15">
      <c r="B247" s="10"/>
      <c r="C247" s="10"/>
      <c r="D247" s="10"/>
    </row>
    <row r="248" spans="2:4" ht="15">
      <c r="B248" s="10"/>
      <c r="C248" s="10"/>
      <c r="D248" s="10"/>
    </row>
    <row r="249" spans="2:4" ht="15">
      <c r="B249" s="10"/>
      <c r="C249" s="10"/>
      <c r="D249" s="10"/>
    </row>
    <row r="250" spans="2:4" ht="15">
      <c r="B250" s="10"/>
      <c r="C250" s="10"/>
      <c r="D250" s="10"/>
    </row>
    <row r="251" spans="2:4" ht="15">
      <c r="B251" s="10"/>
      <c r="C251" s="10"/>
      <c r="D251" s="10"/>
    </row>
    <row r="252" spans="2:4" ht="15">
      <c r="B252" s="10"/>
      <c r="C252" s="10"/>
      <c r="D252" s="10"/>
    </row>
    <row r="253" spans="2:4" ht="15">
      <c r="B253" s="10"/>
      <c r="C253" s="10"/>
      <c r="D253" s="10"/>
    </row>
    <row r="254" spans="2:4" ht="15">
      <c r="B254" s="10"/>
      <c r="C254" s="10"/>
      <c r="D254" s="10"/>
    </row>
    <row r="255" spans="2:4" ht="15">
      <c r="B255" s="10"/>
      <c r="C255" s="10"/>
      <c r="D255" s="10"/>
    </row>
    <row r="256" spans="2:4" ht="15">
      <c r="B256" s="10"/>
      <c r="C256" s="10"/>
      <c r="D256" s="10"/>
    </row>
    <row r="257" spans="2:4" ht="15">
      <c r="B257" s="10"/>
      <c r="C257" s="10"/>
      <c r="D257" s="10"/>
    </row>
    <row r="258" spans="2:4" ht="15">
      <c r="B258" s="10"/>
      <c r="C258" s="10"/>
      <c r="D258" s="10"/>
    </row>
    <row r="259" spans="2:4" ht="15">
      <c r="B259" s="10"/>
      <c r="C259" s="10"/>
      <c r="D259" s="10"/>
    </row>
    <row r="260" spans="2:4" ht="15">
      <c r="B260" s="10"/>
      <c r="C260" s="10"/>
      <c r="D260" s="10"/>
    </row>
    <row r="261" spans="2:4" ht="15">
      <c r="B261" s="10"/>
      <c r="C261" s="10"/>
      <c r="D261" s="10"/>
    </row>
    <row r="262" spans="2:4" ht="15">
      <c r="B262" s="10"/>
      <c r="C262" s="10"/>
      <c r="D262" s="10"/>
    </row>
    <row r="263" spans="2:4" ht="15">
      <c r="B263" s="10"/>
      <c r="C263" s="10"/>
      <c r="D263" s="10"/>
    </row>
    <row r="264" spans="2:4" ht="15">
      <c r="B264" s="10"/>
      <c r="C264" s="10"/>
      <c r="D264" s="10"/>
    </row>
    <row r="265" spans="2:4" ht="15">
      <c r="B265" s="10"/>
      <c r="C265" s="10"/>
      <c r="D265" s="10"/>
    </row>
    <row r="266" spans="2:4" ht="15">
      <c r="B266" s="10"/>
      <c r="C266" s="10"/>
      <c r="D266" s="10"/>
    </row>
    <row r="267" spans="2:4" ht="15">
      <c r="B267" s="10"/>
      <c r="C267" s="10"/>
      <c r="D267" s="10"/>
    </row>
    <row r="268" spans="2:4" ht="15">
      <c r="B268" s="10"/>
      <c r="C268" s="10"/>
      <c r="D268" s="10"/>
    </row>
    <row r="269" spans="2:4" ht="15">
      <c r="B269" s="10"/>
      <c r="C269" s="10"/>
      <c r="D269" s="10"/>
    </row>
    <row r="270" spans="2:4" ht="15">
      <c r="B270" s="10"/>
      <c r="C270" s="10"/>
      <c r="D270" s="10"/>
    </row>
    <row r="271" spans="2:4" ht="15">
      <c r="B271" s="10"/>
      <c r="C271" s="10"/>
      <c r="D271" s="10"/>
    </row>
    <row r="272" spans="2:4" ht="15">
      <c r="B272" s="10"/>
      <c r="C272" s="10"/>
      <c r="D272" s="10"/>
    </row>
    <row r="273" spans="2:4" ht="15">
      <c r="B273" s="10"/>
      <c r="C273" s="10"/>
      <c r="D273" s="10"/>
    </row>
    <row r="274" spans="2:4" ht="15">
      <c r="B274" s="10"/>
      <c r="C274" s="10"/>
      <c r="D274" s="10"/>
    </row>
    <row r="275" spans="2:4" ht="15">
      <c r="B275" s="10"/>
      <c r="C275" s="10"/>
      <c r="D275" s="10"/>
    </row>
    <row r="276" spans="2:4" ht="15">
      <c r="B276" s="10"/>
      <c r="C276" s="10"/>
      <c r="D276" s="10"/>
    </row>
    <row r="277" spans="2:4" ht="15">
      <c r="B277" s="10"/>
      <c r="C277" s="10"/>
      <c r="D277" s="10"/>
    </row>
    <row r="278" spans="2:4" ht="15">
      <c r="B278" s="10"/>
      <c r="C278" s="10"/>
      <c r="D278" s="10"/>
    </row>
    <row r="279" spans="2:4" ht="15">
      <c r="B279" s="10"/>
      <c r="C279" s="10"/>
      <c r="D279" s="10"/>
    </row>
    <row r="280" spans="2:4" ht="15">
      <c r="B280" s="10"/>
      <c r="C280" s="10"/>
      <c r="D280" s="10"/>
    </row>
    <row r="281" spans="2:4" ht="15">
      <c r="B281" s="10"/>
      <c r="C281" s="10"/>
      <c r="D281" s="10"/>
    </row>
  </sheetData>
  <sheetProtection/>
  <mergeCells count="3">
    <mergeCell ref="B4:E4"/>
    <mergeCell ref="A6:E6"/>
    <mergeCell ref="A7:E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1" r:id="rId1"/>
  <headerFooter alignWithMargins="0">
    <oddHeader>&amp;R&amp;P</oddHeader>
  </headerFooter>
  <rowBreaks count="2" manualBreakCount="2">
    <brk id="40" max="2" man="1"/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0.7109375" style="0" customWidth="1"/>
    <col min="2" max="2" width="4.57421875" style="0" customWidth="1"/>
    <col min="3" max="3" width="4.7109375" style="0" customWidth="1"/>
    <col min="4" max="4" width="10.8515625" style="0" customWidth="1"/>
    <col min="5" max="5" width="4.7109375" style="0" customWidth="1"/>
    <col min="6" max="6" width="10.57421875" style="0" customWidth="1"/>
    <col min="7" max="7" width="10.28125" style="0" customWidth="1"/>
    <col min="8" max="8" width="11.28125" style="0" customWidth="1"/>
  </cols>
  <sheetData>
    <row r="1" spans="1:8" ht="12.75" customHeight="1">
      <c r="A1" s="69"/>
      <c r="B1" s="69"/>
      <c r="C1" s="69"/>
      <c r="D1" s="124"/>
      <c r="E1" s="292" t="s">
        <v>368</v>
      </c>
      <c r="F1" s="292"/>
      <c r="G1" s="292"/>
      <c r="H1" s="292"/>
    </row>
    <row r="2" spans="1:8" ht="12.75" customHeight="1">
      <c r="A2" s="126"/>
      <c r="B2" s="293" t="s">
        <v>291</v>
      </c>
      <c r="C2" s="293"/>
      <c r="D2" s="293"/>
      <c r="E2" s="293"/>
      <c r="F2" s="293"/>
      <c r="G2" s="293"/>
      <c r="H2" s="293"/>
    </row>
    <row r="3" spans="1:8" ht="12.75" customHeight="1">
      <c r="A3" s="126"/>
      <c r="B3" s="127"/>
      <c r="C3" s="127"/>
      <c r="D3" s="127"/>
      <c r="E3" s="127"/>
      <c r="F3" s="127"/>
      <c r="G3" s="127"/>
      <c r="H3" s="128" t="s">
        <v>289</v>
      </c>
    </row>
    <row r="4" spans="1:8" ht="12.75" customHeight="1">
      <c r="A4" s="293" t="s">
        <v>589</v>
      </c>
      <c r="B4" s="293"/>
      <c r="C4" s="293"/>
      <c r="D4" s="293"/>
      <c r="E4" s="293"/>
      <c r="F4" s="293"/>
      <c r="G4" s="293"/>
      <c r="H4" s="293"/>
    </row>
    <row r="5" spans="1:8" ht="12.75" customHeight="1">
      <c r="A5" s="293" t="s">
        <v>656</v>
      </c>
      <c r="B5" s="293"/>
      <c r="C5" s="293"/>
      <c r="D5" s="293"/>
      <c r="E5" s="293"/>
      <c r="F5" s="293"/>
      <c r="G5" s="293"/>
      <c r="H5" s="293"/>
    </row>
    <row r="6" spans="1:8" ht="12.75" customHeight="1">
      <c r="A6" s="127"/>
      <c r="B6" s="127"/>
      <c r="C6" s="127"/>
      <c r="D6" s="127"/>
      <c r="E6" s="127"/>
      <c r="F6" s="127"/>
      <c r="G6" s="127"/>
      <c r="H6" s="129"/>
    </row>
    <row r="7" spans="1:8" ht="38.25" customHeight="1">
      <c r="A7" s="294" t="s">
        <v>369</v>
      </c>
      <c r="B7" s="294"/>
      <c r="C7" s="294"/>
      <c r="D7" s="294"/>
      <c r="E7" s="294"/>
      <c r="F7" s="294"/>
      <c r="G7" s="294"/>
      <c r="H7" s="294"/>
    </row>
    <row r="8" ht="12.75">
      <c r="H8" s="83" t="s">
        <v>21</v>
      </c>
    </row>
    <row r="9" spans="1:8" ht="12.75" customHeight="1">
      <c r="A9" s="288" t="s">
        <v>52</v>
      </c>
      <c r="B9" s="288" t="s">
        <v>23</v>
      </c>
      <c r="C9" s="288" t="s">
        <v>24</v>
      </c>
      <c r="D9" s="288" t="s">
        <v>25</v>
      </c>
      <c r="E9" s="288" t="s">
        <v>26</v>
      </c>
      <c r="F9" s="290" t="s">
        <v>302</v>
      </c>
      <c r="G9" s="290" t="s">
        <v>301</v>
      </c>
      <c r="H9" s="290" t="s">
        <v>300</v>
      </c>
    </row>
    <row r="10" spans="1:8" ht="12.75">
      <c r="A10" s="289"/>
      <c r="B10" s="289"/>
      <c r="C10" s="289"/>
      <c r="D10" s="289"/>
      <c r="E10" s="289"/>
      <c r="F10" s="291"/>
      <c r="G10" s="291"/>
      <c r="H10" s="291"/>
    </row>
    <row r="11" spans="1:8" ht="15">
      <c r="A11" s="178" t="s">
        <v>27</v>
      </c>
      <c r="B11" s="179"/>
      <c r="C11" s="179"/>
      <c r="D11" s="179"/>
      <c r="E11" s="179"/>
      <c r="F11" s="191">
        <f>F12+F70+F75+F88+F121+F131+F198+F222+F235+F271+F274+F278+F284</f>
        <v>540400.2558</v>
      </c>
      <c r="G11" s="191">
        <f>G12+G70+G75+G88+G121+G131+G198+G222+G235+G271+G274+G278+G284</f>
        <v>132891.78999999998</v>
      </c>
      <c r="H11" s="191">
        <f>G11/F11*100</f>
        <v>24.591363267078595</v>
      </c>
    </row>
    <row r="12" spans="1:8" ht="12.75">
      <c r="A12" s="75" t="s">
        <v>370</v>
      </c>
      <c r="B12" s="76" t="s">
        <v>31</v>
      </c>
      <c r="C12" s="76"/>
      <c r="D12" s="76"/>
      <c r="E12" s="76"/>
      <c r="F12" s="77">
        <f>F13++F17+F28+F34+F37+F50+F53++F57</f>
        <v>33294.3</v>
      </c>
      <c r="G12" s="77">
        <f>G13++G17+G28+G34+G37+G50+G53++G57</f>
        <v>8565.169999999998</v>
      </c>
      <c r="H12" s="77">
        <f aca="true" t="shared" si="0" ref="H12:H75">G12/F12*100</f>
        <v>25.72563471825507</v>
      </c>
    </row>
    <row r="13" spans="1:8" ht="31.5">
      <c r="A13" s="75" t="s">
        <v>43</v>
      </c>
      <c r="B13" s="76" t="s">
        <v>31</v>
      </c>
      <c r="C13" s="76" t="s">
        <v>44</v>
      </c>
      <c r="D13" s="76" t="s">
        <v>29</v>
      </c>
      <c r="E13" s="76" t="s">
        <v>30</v>
      </c>
      <c r="F13" s="77">
        <v>1019.3</v>
      </c>
      <c r="G13" s="77">
        <v>270.9</v>
      </c>
      <c r="H13" s="77">
        <f t="shared" si="0"/>
        <v>26.577062690081426</v>
      </c>
    </row>
    <row r="14" spans="1:8" ht="45">
      <c r="A14" s="78" t="s">
        <v>371</v>
      </c>
      <c r="B14" s="79" t="s">
        <v>31</v>
      </c>
      <c r="C14" s="79" t="s">
        <v>44</v>
      </c>
      <c r="D14" s="79" t="s">
        <v>372</v>
      </c>
      <c r="E14" s="76"/>
      <c r="F14" s="73">
        <v>1019.3</v>
      </c>
      <c r="G14" s="73">
        <v>270.9</v>
      </c>
      <c r="H14" s="73">
        <f t="shared" si="0"/>
        <v>26.577062690081426</v>
      </c>
    </row>
    <row r="15" spans="1:8" ht="12.75">
      <c r="A15" s="78" t="s">
        <v>242</v>
      </c>
      <c r="B15" s="79" t="s">
        <v>31</v>
      </c>
      <c r="C15" s="79" t="s">
        <v>44</v>
      </c>
      <c r="D15" s="79" t="s">
        <v>373</v>
      </c>
      <c r="E15" s="79" t="s">
        <v>30</v>
      </c>
      <c r="F15" s="73">
        <v>1019.3</v>
      </c>
      <c r="G15" s="73">
        <v>270.9</v>
      </c>
      <c r="H15" s="192">
        <f t="shared" si="0"/>
        <v>26.577062690081426</v>
      </c>
    </row>
    <row r="16" spans="1:8" ht="56.25">
      <c r="A16" s="78" t="s">
        <v>75</v>
      </c>
      <c r="B16" s="79" t="s">
        <v>31</v>
      </c>
      <c r="C16" s="79" t="s">
        <v>44</v>
      </c>
      <c r="D16" s="79" t="s">
        <v>373</v>
      </c>
      <c r="E16" s="79">
        <v>100</v>
      </c>
      <c r="F16" s="73">
        <v>1019.3</v>
      </c>
      <c r="G16" s="73">
        <v>270.9</v>
      </c>
      <c r="H16" s="73">
        <f t="shared" si="0"/>
        <v>26.577062690081426</v>
      </c>
    </row>
    <row r="17" spans="1:8" ht="42">
      <c r="A17" s="75" t="s">
        <v>32</v>
      </c>
      <c r="B17" s="76" t="s">
        <v>31</v>
      </c>
      <c r="C17" s="76" t="s">
        <v>33</v>
      </c>
      <c r="D17" s="76" t="s">
        <v>29</v>
      </c>
      <c r="E17" s="76" t="s">
        <v>30</v>
      </c>
      <c r="F17" s="77">
        <f>F18</f>
        <v>3273.8</v>
      </c>
      <c r="G17" s="77">
        <f>G18</f>
        <v>984.5</v>
      </c>
      <c r="H17" s="77">
        <f t="shared" si="0"/>
        <v>30.07208748243631</v>
      </c>
    </row>
    <row r="18" spans="1:8" ht="22.5">
      <c r="A18" s="78" t="s">
        <v>374</v>
      </c>
      <c r="B18" s="79" t="s">
        <v>31</v>
      </c>
      <c r="C18" s="79" t="s">
        <v>33</v>
      </c>
      <c r="D18" s="79" t="s">
        <v>375</v>
      </c>
      <c r="E18" s="76"/>
      <c r="F18" s="73">
        <f>F19+F21+F23</f>
        <v>3273.8</v>
      </c>
      <c r="G18" s="73">
        <f>G19+G21+G23</f>
        <v>984.5</v>
      </c>
      <c r="H18" s="73">
        <f t="shared" si="0"/>
        <v>30.07208748243631</v>
      </c>
    </row>
    <row r="19" spans="1:8" ht="12.75">
      <c r="A19" s="78" t="s">
        <v>236</v>
      </c>
      <c r="B19" s="79" t="s">
        <v>31</v>
      </c>
      <c r="C19" s="79" t="s">
        <v>33</v>
      </c>
      <c r="D19" s="79" t="s">
        <v>376</v>
      </c>
      <c r="E19" s="79" t="s">
        <v>30</v>
      </c>
      <c r="F19" s="73">
        <f>F20</f>
        <v>1064.4</v>
      </c>
      <c r="G19" s="73">
        <f>G20</f>
        <v>396</v>
      </c>
      <c r="H19" s="73">
        <f t="shared" si="0"/>
        <v>37.20405862457722</v>
      </c>
    </row>
    <row r="20" spans="1:8" ht="56.25">
      <c r="A20" s="78" t="s">
        <v>75</v>
      </c>
      <c r="B20" s="79" t="s">
        <v>31</v>
      </c>
      <c r="C20" s="79" t="s">
        <v>33</v>
      </c>
      <c r="D20" s="79" t="s">
        <v>376</v>
      </c>
      <c r="E20" s="79" t="s">
        <v>108</v>
      </c>
      <c r="F20" s="73">
        <v>1064.4</v>
      </c>
      <c r="G20" s="73">
        <v>396</v>
      </c>
      <c r="H20" s="73">
        <f t="shared" si="0"/>
        <v>37.20405862457722</v>
      </c>
    </row>
    <row r="21" spans="1:8" ht="12.75">
      <c r="A21" s="78" t="s">
        <v>236</v>
      </c>
      <c r="B21" s="79" t="s">
        <v>31</v>
      </c>
      <c r="C21" s="79" t="s">
        <v>33</v>
      </c>
      <c r="D21" s="79" t="s">
        <v>376</v>
      </c>
      <c r="E21" s="79" t="s">
        <v>30</v>
      </c>
      <c r="F21" s="73">
        <v>527.3</v>
      </c>
      <c r="G21" s="73">
        <v>249.3</v>
      </c>
      <c r="H21" s="73">
        <f t="shared" si="0"/>
        <v>47.27858903849801</v>
      </c>
    </row>
    <row r="22" spans="1:8" ht="56.25">
      <c r="A22" s="78" t="s">
        <v>75</v>
      </c>
      <c r="B22" s="79" t="s">
        <v>31</v>
      </c>
      <c r="C22" s="79" t="s">
        <v>33</v>
      </c>
      <c r="D22" s="79" t="s">
        <v>376</v>
      </c>
      <c r="E22" s="79" t="s">
        <v>108</v>
      </c>
      <c r="F22" s="73">
        <v>527.3</v>
      </c>
      <c r="G22" s="73">
        <v>249.3</v>
      </c>
      <c r="H22" s="73">
        <f t="shared" si="0"/>
        <v>47.27858903849801</v>
      </c>
    </row>
    <row r="23" spans="1:8" ht="22.5">
      <c r="A23" s="78" t="s">
        <v>235</v>
      </c>
      <c r="B23" s="79" t="s">
        <v>31</v>
      </c>
      <c r="C23" s="79" t="s">
        <v>33</v>
      </c>
      <c r="D23" s="79" t="s">
        <v>377</v>
      </c>
      <c r="E23" s="79" t="s">
        <v>30</v>
      </c>
      <c r="F23" s="73">
        <f>F24+F25</f>
        <v>1682.1000000000001</v>
      </c>
      <c r="G23" s="73">
        <f>G24+G25</f>
        <v>339.2</v>
      </c>
      <c r="H23" s="73">
        <f t="shared" si="0"/>
        <v>20.16526960347185</v>
      </c>
    </row>
    <row r="24" spans="1:8" ht="56.25">
      <c r="A24" s="78" t="s">
        <v>75</v>
      </c>
      <c r="B24" s="79" t="s">
        <v>31</v>
      </c>
      <c r="C24" s="79" t="s">
        <v>33</v>
      </c>
      <c r="D24" s="79" t="s">
        <v>377</v>
      </c>
      <c r="E24" s="79" t="s">
        <v>108</v>
      </c>
      <c r="F24" s="73">
        <v>1133.9</v>
      </c>
      <c r="G24" s="73">
        <v>293.9</v>
      </c>
      <c r="H24" s="73">
        <f t="shared" si="0"/>
        <v>25.91939324455419</v>
      </c>
    </row>
    <row r="25" spans="1:8" ht="22.5">
      <c r="A25" s="78" t="s">
        <v>378</v>
      </c>
      <c r="B25" s="79" t="s">
        <v>31</v>
      </c>
      <c r="C25" s="79" t="s">
        <v>33</v>
      </c>
      <c r="D25" s="79" t="s">
        <v>377</v>
      </c>
      <c r="E25" s="79"/>
      <c r="F25" s="73">
        <f>F26+F27</f>
        <v>548.2</v>
      </c>
      <c r="G25" s="73">
        <f>G26+G27</f>
        <v>45.3</v>
      </c>
      <c r="H25" s="73">
        <f t="shared" si="0"/>
        <v>8.263407515505289</v>
      </c>
    </row>
    <row r="26" spans="1:8" ht="22.5">
      <c r="A26" s="78" t="s">
        <v>104</v>
      </c>
      <c r="B26" s="79" t="s">
        <v>31</v>
      </c>
      <c r="C26" s="79" t="s">
        <v>33</v>
      </c>
      <c r="D26" s="79" t="s">
        <v>377</v>
      </c>
      <c r="E26" s="79" t="s">
        <v>105</v>
      </c>
      <c r="F26" s="73">
        <v>451.2</v>
      </c>
      <c r="G26" s="73">
        <v>37</v>
      </c>
      <c r="H26" s="73">
        <f t="shared" si="0"/>
        <v>8.200354609929079</v>
      </c>
    </row>
    <row r="27" spans="1:8" ht="12.75">
      <c r="A27" s="78" t="s">
        <v>111</v>
      </c>
      <c r="B27" s="79" t="s">
        <v>31</v>
      </c>
      <c r="C27" s="79" t="s">
        <v>33</v>
      </c>
      <c r="D27" s="79" t="s">
        <v>377</v>
      </c>
      <c r="E27" s="79" t="s">
        <v>112</v>
      </c>
      <c r="F27" s="73">
        <v>97</v>
      </c>
      <c r="G27" s="73">
        <v>8.3</v>
      </c>
      <c r="H27" s="73">
        <f t="shared" si="0"/>
        <v>8.556701030927835</v>
      </c>
    </row>
    <row r="28" spans="1:8" ht="42">
      <c r="A28" s="75" t="s">
        <v>53</v>
      </c>
      <c r="B28" s="76" t="s">
        <v>31</v>
      </c>
      <c r="C28" s="76" t="s">
        <v>54</v>
      </c>
      <c r="D28" s="76" t="s">
        <v>29</v>
      </c>
      <c r="E28" s="76" t="s">
        <v>30</v>
      </c>
      <c r="F28" s="77">
        <f>F29</f>
        <v>14679.7</v>
      </c>
      <c r="G28" s="77">
        <f>G29</f>
        <v>2849.8999999999996</v>
      </c>
      <c r="H28" s="71">
        <f t="shared" si="0"/>
        <v>19.413884479928058</v>
      </c>
    </row>
    <row r="29" spans="1:8" ht="45">
      <c r="A29" s="78" t="s">
        <v>371</v>
      </c>
      <c r="B29" s="79" t="s">
        <v>31</v>
      </c>
      <c r="C29" s="79" t="s">
        <v>54</v>
      </c>
      <c r="D29" s="79" t="s">
        <v>372</v>
      </c>
      <c r="E29" s="76"/>
      <c r="F29" s="73">
        <f>F30</f>
        <v>14679.7</v>
      </c>
      <c r="G29" s="73">
        <f>G30</f>
        <v>2849.8999999999996</v>
      </c>
      <c r="H29" s="73">
        <f t="shared" si="0"/>
        <v>19.413884479928058</v>
      </c>
    </row>
    <row r="30" spans="1:8" ht="22.5">
      <c r="A30" s="78" t="s">
        <v>237</v>
      </c>
      <c r="B30" s="79" t="s">
        <v>31</v>
      </c>
      <c r="C30" s="79" t="s">
        <v>54</v>
      </c>
      <c r="D30" s="79" t="s">
        <v>379</v>
      </c>
      <c r="E30" s="79" t="s">
        <v>30</v>
      </c>
      <c r="F30" s="73">
        <f>F31+F32+F33</f>
        <v>14679.7</v>
      </c>
      <c r="G30" s="73">
        <f>G31+G32+G33</f>
        <v>2849.8999999999996</v>
      </c>
      <c r="H30" s="192">
        <f t="shared" si="0"/>
        <v>19.413884479928058</v>
      </c>
    </row>
    <row r="31" spans="1:8" ht="56.25">
      <c r="A31" s="78" t="s">
        <v>75</v>
      </c>
      <c r="B31" s="79" t="s">
        <v>31</v>
      </c>
      <c r="C31" s="79" t="s">
        <v>54</v>
      </c>
      <c r="D31" s="79" t="s">
        <v>379</v>
      </c>
      <c r="E31" s="79" t="s">
        <v>108</v>
      </c>
      <c r="F31" s="73">
        <v>10946.2</v>
      </c>
      <c r="G31" s="73">
        <v>2132.6</v>
      </c>
      <c r="H31" s="73">
        <f t="shared" si="0"/>
        <v>19.482560157863</v>
      </c>
    </row>
    <row r="32" spans="1:8" s="111" customFormat="1" ht="22.5">
      <c r="A32" s="78" t="s">
        <v>104</v>
      </c>
      <c r="B32" s="79" t="s">
        <v>31</v>
      </c>
      <c r="C32" s="79" t="s">
        <v>54</v>
      </c>
      <c r="D32" s="79" t="s">
        <v>379</v>
      </c>
      <c r="E32" s="79" t="s">
        <v>105</v>
      </c>
      <c r="F32" s="73">
        <v>3479.5</v>
      </c>
      <c r="G32" s="73">
        <v>717.3</v>
      </c>
      <c r="H32" s="73">
        <f t="shared" si="0"/>
        <v>20.61503089524357</v>
      </c>
    </row>
    <row r="33" spans="1:8" ht="12.75">
      <c r="A33" s="78" t="s">
        <v>111</v>
      </c>
      <c r="B33" s="79" t="s">
        <v>31</v>
      </c>
      <c r="C33" s="79" t="s">
        <v>54</v>
      </c>
      <c r="D33" s="79" t="s">
        <v>379</v>
      </c>
      <c r="E33" s="79" t="s">
        <v>112</v>
      </c>
      <c r="F33" s="73">
        <v>254</v>
      </c>
      <c r="G33" s="73"/>
      <c r="H33" s="73">
        <f t="shared" si="0"/>
        <v>0</v>
      </c>
    </row>
    <row r="34" spans="1:8" ht="12.75">
      <c r="A34" s="75" t="s">
        <v>380</v>
      </c>
      <c r="B34" s="76" t="s">
        <v>31</v>
      </c>
      <c r="C34" s="76" t="s">
        <v>46</v>
      </c>
      <c r="D34" s="76" t="s">
        <v>381</v>
      </c>
      <c r="E34" s="79"/>
      <c r="F34" s="77">
        <v>19.4</v>
      </c>
      <c r="G34" s="77"/>
      <c r="H34" s="77">
        <f t="shared" si="0"/>
        <v>0</v>
      </c>
    </row>
    <row r="35" spans="1:8" ht="33.75">
      <c r="A35" s="78" t="s">
        <v>382</v>
      </c>
      <c r="B35" s="79" t="s">
        <v>31</v>
      </c>
      <c r="C35" s="114" t="s">
        <v>46</v>
      </c>
      <c r="D35" s="79" t="s">
        <v>288</v>
      </c>
      <c r="E35" s="79"/>
      <c r="F35" s="73">
        <v>19.4</v>
      </c>
      <c r="G35" s="73"/>
      <c r="H35" s="73">
        <f t="shared" si="0"/>
        <v>0</v>
      </c>
    </row>
    <row r="36" spans="1:8" ht="22.5">
      <c r="A36" s="78" t="s">
        <v>104</v>
      </c>
      <c r="B36" s="79" t="s">
        <v>31</v>
      </c>
      <c r="C36" s="114" t="s">
        <v>46</v>
      </c>
      <c r="D36" s="79" t="s">
        <v>288</v>
      </c>
      <c r="E36" s="79">
        <v>200</v>
      </c>
      <c r="F36" s="73">
        <v>19.4</v>
      </c>
      <c r="G36" s="73"/>
      <c r="H36" s="73">
        <f t="shared" si="0"/>
        <v>0</v>
      </c>
    </row>
    <row r="37" spans="1:8" ht="31.5">
      <c r="A37" s="75" t="s">
        <v>41</v>
      </c>
      <c r="B37" s="76" t="s">
        <v>31</v>
      </c>
      <c r="C37" s="76" t="s">
        <v>42</v>
      </c>
      <c r="D37" s="76" t="s">
        <v>29</v>
      </c>
      <c r="E37" s="76" t="s">
        <v>30</v>
      </c>
      <c r="F37" s="77">
        <f>F38+F46</f>
        <v>8321.2</v>
      </c>
      <c r="G37" s="77">
        <f>G38+G46</f>
        <v>3063.96</v>
      </c>
      <c r="H37" s="77">
        <f t="shared" si="0"/>
        <v>36.82113156756237</v>
      </c>
    </row>
    <row r="38" spans="1:8" ht="12.75">
      <c r="A38" s="78" t="s">
        <v>238</v>
      </c>
      <c r="B38" s="79" t="s">
        <v>31</v>
      </c>
      <c r="C38" s="79" t="s">
        <v>42</v>
      </c>
      <c r="D38" s="79" t="s">
        <v>383</v>
      </c>
      <c r="E38" s="79" t="s">
        <v>30</v>
      </c>
      <c r="F38" s="73">
        <f>F39+F43</f>
        <v>6326.6</v>
      </c>
      <c r="G38" s="73">
        <f>G39+G43</f>
        <v>2382.46</v>
      </c>
      <c r="H38" s="73">
        <f t="shared" si="0"/>
        <v>37.65782568836342</v>
      </c>
    </row>
    <row r="39" spans="1:8" ht="56.25">
      <c r="A39" s="78" t="s">
        <v>75</v>
      </c>
      <c r="B39" s="79" t="s">
        <v>31</v>
      </c>
      <c r="C39" s="79" t="s">
        <v>42</v>
      </c>
      <c r="D39" s="79" t="s">
        <v>384</v>
      </c>
      <c r="E39" s="79" t="s">
        <v>108</v>
      </c>
      <c r="F39" s="73">
        <f>F40</f>
        <v>4716.3</v>
      </c>
      <c r="G39" s="73">
        <f>G40</f>
        <v>1423.64</v>
      </c>
      <c r="H39" s="73">
        <f t="shared" si="0"/>
        <v>30.185526790068483</v>
      </c>
    </row>
    <row r="40" spans="1:8" ht="22.5">
      <c r="A40" s="78" t="s">
        <v>109</v>
      </c>
      <c r="B40" s="79" t="s">
        <v>31</v>
      </c>
      <c r="C40" s="79" t="s">
        <v>42</v>
      </c>
      <c r="D40" s="79" t="s">
        <v>384</v>
      </c>
      <c r="E40" s="79" t="s">
        <v>110</v>
      </c>
      <c r="F40" s="73">
        <f>F41+F42</f>
        <v>4716.3</v>
      </c>
      <c r="G40" s="73">
        <f>G41+G42</f>
        <v>1423.64</v>
      </c>
      <c r="H40" s="73">
        <f t="shared" si="0"/>
        <v>30.185526790068483</v>
      </c>
    </row>
    <row r="41" spans="1:8" ht="12.75">
      <c r="A41" s="78" t="s">
        <v>385</v>
      </c>
      <c r="B41" s="79" t="s">
        <v>31</v>
      </c>
      <c r="C41" s="79" t="s">
        <v>42</v>
      </c>
      <c r="D41" s="79" t="s">
        <v>384</v>
      </c>
      <c r="E41" s="79" t="s">
        <v>386</v>
      </c>
      <c r="F41" s="73">
        <v>4711.3</v>
      </c>
      <c r="G41" s="73">
        <v>1418.64</v>
      </c>
      <c r="H41" s="73">
        <f t="shared" si="0"/>
        <v>30.11143421136417</v>
      </c>
    </row>
    <row r="42" spans="1:8" ht="22.5">
      <c r="A42" s="78" t="s">
        <v>387</v>
      </c>
      <c r="B42" s="79" t="s">
        <v>31</v>
      </c>
      <c r="C42" s="79" t="s">
        <v>42</v>
      </c>
      <c r="D42" s="79" t="s">
        <v>384</v>
      </c>
      <c r="E42" s="79" t="s">
        <v>388</v>
      </c>
      <c r="F42" s="73">
        <v>5</v>
      </c>
      <c r="G42" s="73">
        <v>5</v>
      </c>
      <c r="H42" s="73">
        <f t="shared" si="0"/>
        <v>100</v>
      </c>
    </row>
    <row r="43" spans="1:8" ht="22.5">
      <c r="A43" s="78" t="s">
        <v>239</v>
      </c>
      <c r="B43" s="79" t="s">
        <v>31</v>
      </c>
      <c r="C43" s="79" t="s">
        <v>42</v>
      </c>
      <c r="D43" s="79" t="s">
        <v>389</v>
      </c>
      <c r="E43" s="79"/>
      <c r="F43" s="73">
        <f>F44+F45</f>
        <v>1610.3000000000002</v>
      </c>
      <c r="G43" s="73">
        <f>G44+G45</f>
        <v>958.8199999999999</v>
      </c>
      <c r="H43" s="73">
        <f t="shared" si="0"/>
        <v>59.54294230888654</v>
      </c>
    </row>
    <row r="44" spans="1:8" ht="22.5">
      <c r="A44" s="78" t="s">
        <v>104</v>
      </c>
      <c r="B44" s="79" t="s">
        <v>31</v>
      </c>
      <c r="C44" s="79" t="s">
        <v>42</v>
      </c>
      <c r="D44" s="79" t="s">
        <v>389</v>
      </c>
      <c r="E44" s="79" t="s">
        <v>105</v>
      </c>
      <c r="F44" s="73">
        <v>1598.9</v>
      </c>
      <c r="G44" s="73">
        <v>955.3</v>
      </c>
      <c r="H44" s="73">
        <f t="shared" si="0"/>
        <v>59.74732628682219</v>
      </c>
    </row>
    <row r="45" spans="1:8" ht="12.75">
      <c r="A45" s="78" t="s">
        <v>111</v>
      </c>
      <c r="B45" s="79" t="s">
        <v>31</v>
      </c>
      <c r="C45" s="79" t="s">
        <v>42</v>
      </c>
      <c r="D45" s="79" t="s">
        <v>389</v>
      </c>
      <c r="E45" s="79">
        <v>800</v>
      </c>
      <c r="F45" s="73">
        <v>11.4</v>
      </c>
      <c r="G45" s="73">
        <v>3.52</v>
      </c>
      <c r="H45" s="73">
        <f t="shared" si="0"/>
        <v>30.87719298245614</v>
      </c>
    </row>
    <row r="46" spans="1:8" ht="12.75">
      <c r="A46" s="78" t="s">
        <v>240</v>
      </c>
      <c r="B46" s="79" t="s">
        <v>31</v>
      </c>
      <c r="C46" s="79" t="s">
        <v>42</v>
      </c>
      <c r="D46" s="79" t="s">
        <v>390</v>
      </c>
      <c r="E46" s="79"/>
      <c r="F46" s="73">
        <f>F47+F48</f>
        <v>1994.6</v>
      </c>
      <c r="G46" s="73">
        <f>G47+G48</f>
        <v>681.5</v>
      </c>
      <c r="H46" s="73">
        <f t="shared" si="0"/>
        <v>34.16725157926401</v>
      </c>
    </row>
    <row r="47" spans="1:8" ht="56.25">
      <c r="A47" s="78" t="s">
        <v>75</v>
      </c>
      <c r="B47" s="79" t="s">
        <v>31</v>
      </c>
      <c r="C47" s="79" t="s">
        <v>42</v>
      </c>
      <c r="D47" s="79" t="s">
        <v>391</v>
      </c>
      <c r="E47" s="79">
        <v>100</v>
      </c>
      <c r="F47" s="73">
        <v>1970.6</v>
      </c>
      <c r="G47" s="73">
        <v>681.5</v>
      </c>
      <c r="H47" s="73">
        <f t="shared" si="0"/>
        <v>34.583375621638076</v>
      </c>
    </row>
    <row r="48" spans="1:8" ht="22.5">
      <c r="A48" s="78" t="s">
        <v>241</v>
      </c>
      <c r="B48" s="79" t="s">
        <v>31</v>
      </c>
      <c r="C48" s="79" t="s">
        <v>42</v>
      </c>
      <c r="D48" s="79" t="s">
        <v>392</v>
      </c>
      <c r="E48" s="79"/>
      <c r="F48" s="73">
        <f>F49</f>
        <v>24</v>
      </c>
      <c r="G48" s="73">
        <f>G49</f>
        <v>0</v>
      </c>
      <c r="H48" s="73">
        <f t="shared" si="0"/>
        <v>0</v>
      </c>
    </row>
    <row r="49" spans="1:8" ht="22.5">
      <c r="A49" s="78" t="s">
        <v>104</v>
      </c>
      <c r="B49" s="79" t="s">
        <v>31</v>
      </c>
      <c r="C49" s="79" t="s">
        <v>42</v>
      </c>
      <c r="D49" s="79" t="s">
        <v>392</v>
      </c>
      <c r="E49" s="79" t="s">
        <v>105</v>
      </c>
      <c r="F49" s="73">
        <v>24</v>
      </c>
      <c r="G49" s="73"/>
      <c r="H49" s="73">
        <f t="shared" si="0"/>
        <v>0</v>
      </c>
    </row>
    <row r="50" spans="1:8" ht="12.75">
      <c r="A50" s="75" t="s">
        <v>393</v>
      </c>
      <c r="B50" s="76" t="s">
        <v>31</v>
      </c>
      <c r="C50" s="76" t="s">
        <v>45</v>
      </c>
      <c r="D50" s="76" t="s">
        <v>394</v>
      </c>
      <c r="E50" s="79"/>
      <c r="F50" s="77">
        <v>203</v>
      </c>
      <c r="G50" s="77"/>
      <c r="H50" s="77">
        <f t="shared" si="0"/>
        <v>0</v>
      </c>
    </row>
    <row r="51" spans="1:8" ht="12.75">
      <c r="A51" s="78" t="s">
        <v>395</v>
      </c>
      <c r="B51" s="79" t="s">
        <v>31</v>
      </c>
      <c r="C51" s="114" t="s">
        <v>45</v>
      </c>
      <c r="D51" s="79" t="s">
        <v>396</v>
      </c>
      <c r="E51" s="79"/>
      <c r="F51" s="73">
        <v>203</v>
      </c>
      <c r="G51" s="73"/>
      <c r="H51" s="73">
        <f t="shared" si="0"/>
        <v>0</v>
      </c>
    </row>
    <row r="52" spans="1:8" ht="22.5">
      <c r="A52" s="78" t="s">
        <v>104</v>
      </c>
      <c r="B52" s="79" t="s">
        <v>31</v>
      </c>
      <c r="C52" s="114" t="s">
        <v>45</v>
      </c>
      <c r="D52" s="79" t="s">
        <v>396</v>
      </c>
      <c r="E52" s="79">
        <v>200</v>
      </c>
      <c r="F52" s="73">
        <v>203</v>
      </c>
      <c r="G52" s="73"/>
      <c r="H52" s="73">
        <f t="shared" si="0"/>
        <v>0</v>
      </c>
    </row>
    <row r="53" spans="1:8" ht="12.75">
      <c r="A53" s="75" t="s">
        <v>65</v>
      </c>
      <c r="B53" s="76" t="s">
        <v>31</v>
      </c>
      <c r="C53" s="76" t="s">
        <v>66</v>
      </c>
      <c r="D53" s="76" t="s">
        <v>397</v>
      </c>
      <c r="E53" s="76" t="s">
        <v>30</v>
      </c>
      <c r="F53" s="77">
        <f>F56</f>
        <v>150</v>
      </c>
      <c r="G53" s="77"/>
      <c r="H53" s="77">
        <f t="shared" si="0"/>
        <v>0</v>
      </c>
    </row>
    <row r="54" spans="1:8" ht="12.75">
      <c r="A54" s="78" t="s">
        <v>147</v>
      </c>
      <c r="B54" s="79" t="s">
        <v>31</v>
      </c>
      <c r="C54" s="79" t="s">
        <v>66</v>
      </c>
      <c r="D54" s="79" t="s">
        <v>398</v>
      </c>
      <c r="E54" s="79" t="s">
        <v>30</v>
      </c>
      <c r="F54" s="73">
        <v>150</v>
      </c>
      <c r="G54" s="73"/>
      <c r="H54" s="73">
        <f t="shared" si="0"/>
        <v>0</v>
      </c>
    </row>
    <row r="55" spans="1:8" ht="16.5" customHeight="1">
      <c r="A55" s="78" t="s">
        <v>111</v>
      </c>
      <c r="B55" s="79" t="s">
        <v>31</v>
      </c>
      <c r="C55" s="79" t="s">
        <v>66</v>
      </c>
      <c r="D55" s="79" t="s">
        <v>398</v>
      </c>
      <c r="E55" s="79" t="s">
        <v>112</v>
      </c>
      <c r="F55" s="73">
        <v>150</v>
      </c>
      <c r="G55" s="73"/>
      <c r="H55" s="73">
        <f t="shared" si="0"/>
        <v>0</v>
      </c>
    </row>
    <row r="56" spans="1:8" ht="12.75">
      <c r="A56" s="78" t="s">
        <v>77</v>
      </c>
      <c r="B56" s="79" t="s">
        <v>31</v>
      </c>
      <c r="C56" s="79" t="s">
        <v>66</v>
      </c>
      <c r="D56" s="79" t="s">
        <v>398</v>
      </c>
      <c r="E56" s="79" t="s">
        <v>78</v>
      </c>
      <c r="F56" s="73">
        <v>150</v>
      </c>
      <c r="G56" s="73"/>
      <c r="H56" s="73">
        <f t="shared" si="0"/>
        <v>0</v>
      </c>
    </row>
    <row r="57" spans="1:8" ht="12.75">
      <c r="A57" s="75" t="s">
        <v>56</v>
      </c>
      <c r="B57" s="76" t="s">
        <v>31</v>
      </c>
      <c r="C57" s="76">
        <v>13</v>
      </c>
      <c r="D57" s="76"/>
      <c r="E57" s="76"/>
      <c r="F57" s="77">
        <f>F58+F66+F63+F68</f>
        <v>5627.9</v>
      </c>
      <c r="G57" s="77">
        <f>G58+G66+G63+G68</f>
        <v>1395.9099999999999</v>
      </c>
      <c r="H57" s="77">
        <f t="shared" si="0"/>
        <v>24.803390252136676</v>
      </c>
    </row>
    <row r="58" spans="1:8" ht="12.75">
      <c r="A58" s="78" t="s">
        <v>148</v>
      </c>
      <c r="B58" s="79" t="s">
        <v>31</v>
      </c>
      <c r="C58" s="79">
        <v>13</v>
      </c>
      <c r="D58" s="79" t="s">
        <v>261</v>
      </c>
      <c r="E58" s="76"/>
      <c r="F58" s="73">
        <v>7</v>
      </c>
      <c r="G58" s="73"/>
      <c r="H58" s="73">
        <f t="shared" si="0"/>
        <v>0</v>
      </c>
    </row>
    <row r="59" spans="1:8" ht="22.5">
      <c r="A59" s="78" t="s">
        <v>149</v>
      </c>
      <c r="B59" s="79" t="s">
        <v>31</v>
      </c>
      <c r="C59" s="79">
        <v>13</v>
      </c>
      <c r="D59" s="79" t="s">
        <v>261</v>
      </c>
      <c r="E59" s="76"/>
      <c r="F59" s="73">
        <v>7</v>
      </c>
      <c r="G59" s="73"/>
      <c r="H59" s="73">
        <f t="shared" si="0"/>
        <v>0</v>
      </c>
    </row>
    <row r="60" spans="1:8" ht="12.75">
      <c r="A60" s="78" t="s">
        <v>150</v>
      </c>
      <c r="B60" s="79" t="s">
        <v>31</v>
      </c>
      <c r="C60" s="79">
        <v>13</v>
      </c>
      <c r="D60" s="79" t="s">
        <v>261</v>
      </c>
      <c r="E60" s="79">
        <v>530</v>
      </c>
      <c r="F60" s="73">
        <v>6</v>
      </c>
      <c r="G60" s="73"/>
      <c r="H60" s="73">
        <f t="shared" si="0"/>
        <v>0</v>
      </c>
    </row>
    <row r="61" spans="1:8" ht="12.75">
      <c r="A61" s="78" t="s">
        <v>151</v>
      </c>
      <c r="B61" s="79" t="s">
        <v>31</v>
      </c>
      <c r="C61" s="79">
        <v>13</v>
      </c>
      <c r="D61" s="79" t="s">
        <v>261</v>
      </c>
      <c r="E61" s="79">
        <v>530</v>
      </c>
      <c r="F61" s="73">
        <v>6</v>
      </c>
      <c r="G61" s="73"/>
      <c r="H61" s="73">
        <f t="shared" si="0"/>
        <v>0</v>
      </c>
    </row>
    <row r="62" spans="1:8" ht="22.5">
      <c r="A62" s="78" t="s">
        <v>104</v>
      </c>
      <c r="B62" s="79" t="s">
        <v>31</v>
      </c>
      <c r="C62" s="79">
        <v>13</v>
      </c>
      <c r="D62" s="79" t="s">
        <v>261</v>
      </c>
      <c r="E62" s="79">
        <v>200</v>
      </c>
      <c r="F62" s="73">
        <v>1</v>
      </c>
      <c r="G62" s="73"/>
      <c r="H62" s="73">
        <f t="shared" si="0"/>
        <v>0</v>
      </c>
    </row>
    <row r="63" spans="1:8" ht="33.75">
      <c r="A63" s="78" t="s">
        <v>152</v>
      </c>
      <c r="B63" s="79" t="s">
        <v>31</v>
      </c>
      <c r="C63" s="79">
        <v>13</v>
      </c>
      <c r="D63" s="79" t="s">
        <v>259</v>
      </c>
      <c r="E63" s="79"/>
      <c r="F63" s="73">
        <f>F64+F65</f>
        <v>441.7</v>
      </c>
      <c r="G63" s="73">
        <f>G64+G65</f>
        <v>109.35</v>
      </c>
      <c r="H63" s="192">
        <f t="shared" si="0"/>
        <v>24.756622141725153</v>
      </c>
    </row>
    <row r="64" spans="1:8" ht="56.25">
      <c r="A64" s="78" t="s">
        <v>153</v>
      </c>
      <c r="B64" s="79" t="s">
        <v>31</v>
      </c>
      <c r="C64" s="79">
        <v>13</v>
      </c>
      <c r="D64" s="79" t="s">
        <v>259</v>
      </c>
      <c r="E64" s="79">
        <v>100</v>
      </c>
      <c r="F64" s="73">
        <v>440.7</v>
      </c>
      <c r="G64" s="73">
        <v>109.35</v>
      </c>
      <c r="H64" s="73">
        <f t="shared" si="0"/>
        <v>24.81279782164738</v>
      </c>
    </row>
    <row r="65" spans="1:8" ht="22.5">
      <c r="A65" s="78" t="s">
        <v>104</v>
      </c>
      <c r="B65" s="79" t="s">
        <v>31</v>
      </c>
      <c r="C65" s="79">
        <v>13</v>
      </c>
      <c r="D65" s="79" t="s">
        <v>259</v>
      </c>
      <c r="E65" s="79">
        <v>200</v>
      </c>
      <c r="F65" s="73">
        <v>1</v>
      </c>
      <c r="G65" s="73"/>
      <c r="H65" s="73">
        <f t="shared" si="0"/>
        <v>0</v>
      </c>
    </row>
    <row r="66" spans="1:8" ht="22.5">
      <c r="A66" s="78" t="s">
        <v>58</v>
      </c>
      <c r="B66" s="79" t="s">
        <v>31</v>
      </c>
      <c r="C66" s="79">
        <v>13</v>
      </c>
      <c r="D66" s="79" t="s">
        <v>399</v>
      </c>
      <c r="E66" s="76"/>
      <c r="F66" s="73">
        <v>5079.2</v>
      </c>
      <c r="G66" s="73">
        <v>1286.56</v>
      </c>
      <c r="H66" s="73">
        <f t="shared" si="0"/>
        <v>25.32997322412978</v>
      </c>
    </row>
    <row r="67" spans="1:8" ht="56.25">
      <c r="A67" s="78" t="s">
        <v>153</v>
      </c>
      <c r="B67" s="79" t="s">
        <v>31</v>
      </c>
      <c r="C67" s="79">
        <v>13</v>
      </c>
      <c r="D67" s="79" t="s">
        <v>400</v>
      </c>
      <c r="E67" s="79">
        <v>100</v>
      </c>
      <c r="F67" s="73">
        <v>5079.2</v>
      </c>
      <c r="G67" s="73">
        <v>1286.6</v>
      </c>
      <c r="H67" s="73">
        <f t="shared" si="0"/>
        <v>25.330760749724362</v>
      </c>
    </row>
    <row r="68" spans="1:8" ht="12.75">
      <c r="A68" s="78" t="s">
        <v>401</v>
      </c>
      <c r="B68" s="79" t="s">
        <v>31</v>
      </c>
      <c r="C68" s="79">
        <v>13</v>
      </c>
      <c r="D68" s="79" t="s">
        <v>402</v>
      </c>
      <c r="E68" s="79"/>
      <c r="F68" s="73">
        <v>100</v>
      </c>
      <c r="G68" s="73"/>
      <c r="H68" s="192">
        <f t="shared" si="0"/>
        <v>0</v>
      </c>
    </row>
    <row r="69" spans="1:8" ht="12.75">
      <c r="A69" s="78" t="s">
        <v>111</v>
      </c>
      <c r="B69" s="79" t="s">
        <v>31</v>
      </c>
      <c r="C69" s="79">
        <v>13</v>
      </c>
      <c r="D69" s="79" t="s">
        <v>402</v>
      </c>
      <c r="E69" s="79">
        <v>800</v>
      </c>
      <c r="F69" s="73">
        <v>100</v>
      </c>
      <c r="G69" s="73"/>
      <c r="H69" s="73">
        <f t="shared" si="0"/>
        <v>0</v>
      </c>
    </row>
    <row r="70" spans="1:8" ht="12.75">
      <c r="A70" s="75" t="s">
        <v>403</v>
      </c>
      <c r="B70" s="76" t="s">
        <v>44</v>
      </c>
      <c r="C70" s="76" t="s">
        <v>28</v>
      </c>
      <c r="D70" s="76" t="s">
        <v>29</v>
      </c>
      <c r="E70" s="76" t="s">
        <v>30</v>
      </c>
      <c r="F70" s="77">
        <v>817.2</v>
      </c>
      <c r="G70" s="77">
        <v>204.3</v>
      </c>
      <c r="H70" s="77">
        <f t="shared" si="0"/>
        <v>25</v>
      </c>
    </row>
    <row r="71" spans="1:8" ht="12.75">
      <c r="A71" s="75" t="s">
        <v>61</v>
      </c>
      <c r="B71" s="76" t="s">
        <v>44</v>
      </c>
      <c r="C71" s="76" t="s">
        <v>33</v>
      </c>
      <c r="D71" s="76" t="s">
        <v>404</v>
      </c>
      <c r="E71" s="76" t="s">
        <v>30</v>
      </c>
      <c r="F71" s="77">
        <v>817.2</v>
      </c>
      <c r="G71" s="77">
        <v>204.3</v>
      </c>
      <c r="H71" s="77">
        <f t="shared" si="0"/>
        <v>25</v>
      </c>
    </row>
    <row r="72" spans="1:8" ht="22.5">
      <c r="A72" s="78" t="s">
        <v>155</v>
      </c>
      <c r="B72" s="79" t="s">
        <v>44</v>
      </c>
      <c r="C72" s="79" t="s">
        <v>33</v>
      </c>
      <c r="D72" s="79" t="s">
        <v>262</v>
      </c>
      <c r="E72" s="79" t="s">
        <v>30</v>
      </c>
      <c r="F72" s="73">
        <v>817.2</v>
      </c>
      <c r="G72" s="73">
        <v>204.3</v>
      </c>
      <c r="H72" s="73">
        <f t="shared" si="0"/>
        <v>25</v>
      </c>
    </row>
    <row r="73" spans="1:8" ht="12.75">
      <c r="A73" s="78" t="s">
        <v>244</v>
      </c>
      <c r="B73" s="79" t="s">
        <v>44</v>
      </c>
      <c r="C73" s="79" t="s">
        <v>33</v>
      </c>
      <c r="D73" s="79" t="s">
        <v>262</v>
      </c>
      <c r="E73" s="79" t="s">
        <v>107</v>
      </c>
      <c r="F73" s="73">
        <v>817.2</v>
      </c>
      <c r="G73" s="73">
        <v>204.3</v>
      </c>
      <c r="H73" s="73">
        <f t="shared" si="0"/>
        <v>25</v>
      </c>
    </row>
    <row r="74" spans="1:8" ht="12.75">
      <c r="A74" s="78" t="s">
        <v>18</v>
      </c>
      <c r="B74" s="79" t="s">
        <v>44</v>
      </c>
      <c r="C74" s="79" t="s">
        <v>33</v>
      </c>
      <c r="D74" s="79" t="s">
        <v>262</v>
      </c>
      <c r="E74" s="79" t="s">
        <v>19</v>
      </c>
      <c r="F74" s="73">
        <v>817.2</v>
      </c>
      <c r="G74" s="73">
        <v>204.3</v>
      </c>
      <c r="H74" s="73">
        <f t="shared" si="0"/>
        <v>25</v>
      </c>
    </row>
    <row r="75" spans="1:8" ht="21">
      <c r="A75" s="75" t="s">
        <v>405</v>
      </c>
      <c r="B75" s="76" t="s">
        <v>33</v>
      </c>
      <c r="C75" s="76"/>
      <c r="D75" s="76"/>
      <c r="E75" s="76"/>
      <c r="F75" s="77">
        <f>F76+F81</f>
        <v>1612.2</v>
      </c>
      <c r="G75" s="77">
        <f>G76+G81</f>
        <v>285.6</v>
      </c>
      <c r="H75" s="77">
        <f t="shared" si="0"/>
        <v>17.714923706736137</v>
      </c>
    </row>
    <row r="76" spans="1:8" ht="31.5">
      <c r="A76" s="75" t="s">
        <v>406</v>
      </c>
      <c r="B76" s="76" t="s">
        <v>33</v>
      </c>
      <c r="C76" s="76" t="s">
        <v>158</v>
      </c>
      <c r="D76" s="76"/>
      <c r="E76" s="76"/>
      <c r="F76" s="77">
        <f>F77</f>
        <v>1385.2</v>
      </c>
      <c r="G76" s="77">
        <f>G77</f>
        <v>285.6</v>
      </c>
      <c r="H76" s="71">
        <f aca="true" t="shared" si="1" ref="H76:H139">G76/F76*100</f>
        <v>20.617961305226686</v>
      </c>
    </row>
    <row r="77" spans="1:8" ht="12.75">
      <c r="A77" s="78" t="s">
        <v>407</v>
      </c>
      <c r="B77" s="79" t="s">
        <v>33</v>
      </c>
      <c r="C77" s="79" t="s">
        <v>158</v>
      </c>
      <c r="D77" s="79" t="s">
        <v>408</v>
      </c>
      <c r="E77" s="79"/>
      <c r="F77" s="73">
        <f>F78+F79</f>
        <v>1385.2</v>
      </c>
      <c r="G77" s="73">
        <f>G78+G79</f>
        <v>285.6</v>
      </c>
      <c r="H77" s="192">
        <f t="shared" si="1"/>
        <v>20.617961305226686</v>
      </c>
    </row>
    <row r="78" spans="1:8" ht="56.25">
      <c r="A78" s="78" t="s">
        <v>153</v>
      </c>
      <c r="B78" s="79" t="s">
        <v>33</v>
      </c>
      <c r="C78" s="79" t="s">
        <v>158</v>
      </c>
      <c r="D78" s="79" t="s">
        <v>409</v>
      </c>
      <c r="E78" s="79">
        <v>100</v>
      </c>
      <c r="F78" s="73">
        <v>1363.2</v>
      </c>
      <c r="G78" s="73">
        <v>285.6</v>
      </c>
      <c r="H78" s="73">
        <f t="shared" si="1"/>
        <v>20.950704225352112</v>
      </c>
    </row>
    <row r="79" spans="1:8" ht="22.5">
      <c r="A79" s="78" t="s">
        <v>410</v>
      </c>
      <c r="B79" s="79" t="s">
        <v>33</v>
      </c>
      <c r="C79" s="79" t="s">
        <v>158</v>
      </c>
      <c r="D79" s="79" t="s">
        <v>411</v>
      </c>
      <c r="E79" s="79"/>
      <c r="F79" s="73">
        <v>22</v>
      </c>
      <c r="G79" s="73"/>
      <c r="H79" s="73">
        <f t="shared" si="1"/>
        <v>0</v>
      </c>
    </row>
    <row r="80" spans="1:8" ht="27" customHeight="1">
      <c r="A80" s="78" t="s">
        <v>104</v>
      </c>
      <c r="B80" s="79" t="s">
        <v>33</v>
      </c>
      <c r="C80" s="79" t="s">
        <v>158</v>
      </c>
      <c r="D80" s="79" t="s">
        <v>411</v>
      </c>
      <c r="E80" s="79">
        <v>200</v>
      </c>
      <c r="F80" s="73">
        <v>22</v>
      </c>
      <c r="G80" s="73"/>
      <c r="H80" s="73">
        <f t="shared" si="1"/>
        <v>0</v>
      </c>
    </row>
    <row r="81" spans="1:8" ht="31.5">
      <c r="A81" s="75" t="s">
        <v>412</v>
      </c>
      <c r="B81" s="180" t="s">
        <v>33</v>
      </c>
      <c r="C81" s="180"/>
      <c r="D81" s="181" t="s">
        <v>275</v>
      </c>
      <c r="E81" s="182"/>
      <c r="F81" s="77">
        <f>F82+F84+F86</f>
        <v>227</v>
      </c>
      <c r="G81" s="77">
        <f>G82+G84+G86</f>
        <v>0</v>
      </c>
      <c r="H81" s="71">
        <f t="shared" si="1"/>
        <v>0</v>
      </c>
    </row>
    <row r="82" spans="1:8" ht="33.75">
      <c r="A82" s="118" t="s">
        <v>413</v>
      </c>
      <c r="B82" s="183" t="s">
        <v>33</v>
      </c>
      <c r="C82" s="183" t="s">
        <v>55</v>
      </c>
      <c r="D82" s="184" t="s">
        <v>414</v>
      </c>
      <c r="E82" s="185"/>
      <c r="F82" s="120">
        <v>90</v>
      </c>
      <c r="G82" s="120"/>
      <c r="H82" s="73">
        <f t="shared" si="1"/>
        <v>0</v>
      </c>
    </row>
    <row r="83" spans="1:8" ht="22.5">
      <c r="A83" s="78" t="s">
        <v>104</v>
      </c>
      <c r="B83" s="186" t="s">
        <v>33</v>
      </c>
      <c r="C83" s="186" t="s">
        <v>55</v>
      </c>
      <c r="D83" s="187" t="s">
        <v>415</v>
      </c>
      <c r="E83" s="79">
        <v>200</v>
      </c>
      <c r="F83" s="73">
        <v>90</v>
      </c>
      <c r="G83" s="73"/>
      <c r="H83" s="73">
        <f t="shared" si="1"/>
        <v>0</v>
      </c>
    </row>
    <row r="84" spans="1:8" ht="12.75">
      <c r="A84" s="118" t="s">
        <v>416</v>
      </c>
      <c r="B84" s="183" t="s">
        <v>33</v>
      </c>
      <c r="C84" s="183" t="s">
        <v>72</v>
      </c>
      <c r="D84" s="184" t="s">
        <v>417</v>
      </c>
      <c r="E84" s="185"/>
      <c r="F84" s="120">
        <v>40</v>
      </c>
      <c r="G84" s="120"/>
      <c r="H84" s="73">
        <f t="shared" si="1"/>
        <v>0</v>
      </c>
    </row>
    <row r="85" spans="1:8" ht="22.5">
      <c r="A85" s="78" t="s">
        <v>104</v>
      </c>
      <c r="B85" s="186" t="s">
        <v>33</v>
      </c>
      <c r="C85" s="186" t="s">
        <v>72</v>
      </c>
      <c r="D85" s="187" t="s">
        <v>418</v>
      </c>
      <c r="E85" s="79">
        <v>200</v>
      </c>
      <c r="F85" s="73">
        <v>40</v>
      </c>
      <c r="G85" s="73"/>
      <c r="H85" s="192">
        <f t="shared" si="1"/>
        <v>0</v>
      </c>
    </row>
    <row r="86" spans="1:8" ht="22.5">
      <c r="A86" s="118" t="s">
        <v>268</v>
      </c>
      <c r="B86" s="183" t="s">
        <v>33</v>
      </c>
      <c r="C86" s="183" t="s">
        <v>72</v>
      </c>
      <c r="D86" s="184" t="s">
        <v>419</v>
      </c>
      <c r="E86" s="185"/>
      <c r="F86" s="120">
        <v>97</v>
      </c>
      <c r="G86" s="120"/>
      <c r="H86" s="192">
        <f t="shared" si="1"/>
        <v>0</v>
      </c>
    </row>
    <row r="87" spans="1:8" ht="22.5">
      <c r="A87" s="78" t="s">
        <v>104</v>
      </c>
      <c r="B87" s="186" t="s">
        <v>33</v>
      </c>
      <c r="C87" s="186" t="s">
        <v>72</v>
      </c>
      <c r="D87" s="187" t="s">
        <v>420</v>
      </c>
      <c r="E87" s="79">
        <v>200</v>
      </c>
      <c r="F87" s="73">
        <v>97</v>
      </c>
      <c r="G87" s="73"/>
      <c r="H87" s="192">
        <f t="shared" si="1"/>
        <v>0</v>
      </c>
    </row>
    <row r="88" spans="1:8" ht="12.75">
      <c r="A88" s="75" t="s">
        <v>421</v>
      </c>
      <c r="B88" s="76" t="s">
        <v>54</v>
      </c>
      <c r="C88" s="186"/>
      <c r="D88" s="187"/>
      <c r="E88" s="182"/>
      <c r="F88" s="77">
        <f>F89+F107+F114+F119</f>
        <v>11569.7</v>
      </c>
      <c r="G88" s="77">
        <f>G89+G107+G114+G119</f>
        <v>1023.4</v>
      </c>
      <c r="H88" s="71">
        <f t="shared" si="1"/>
        <v>8.845518898502121</v>
      </c>
    </row>
    <row r="89" spans="1:8" ht="12.75">
      <c r="A89" s="75" t="s">
        <v>51</v>
      </c>
      <c r="B89" s="76" t="s">
        <v>54</v>
      </c>
      <c r="C89" s="76" t="s">
        <v>46</v>
      </c>
      <c r="D89" s="76"/>
      <c r="E89" s="76" t="s">
        <v>30</v>
      </c>
      <c r="F89" s="77">
        <f>F90+F94</f>
        <v>5218.2</v>
      </c>
      <c r="G89" s="77">
        <f>G90+G94</f>
        <v>873.4</v>
      </c>
      <c r="H89" s="77">
        <f t="shared" si="1"/>
        <v>16.73757234295351</v>
      </c>
    </row>
    <row r="90" spans="1:8" ht="22.5">
      <c r="A90" s="78" t="s">
        <v>422</v>
      </c>
      <c r="B90" s="79" t="s">
        <v>54</v>
      </c>
      <c r="C90" s="79" t="s">
        <v>46</v>
      </c>
      <c r="D90" s="79" t="s">
        <v>423</v>
      </c>
      <c r="E90" s="76"/>
      <c r="F90" s="77">
        <f>F91+F92</f>
        <v>3661.5</v>
      </c>
      <c r="G90" s="77">
        <f>G91+G92</f>
        <v>873.4</v>
      </c>
      <c r="H90" s="77">
        <f t="shared" si="1"/>
        <v>23.853611907688105</v>
      </c>
    </row>
    <row r="91" spans="1:8" ht="56.25">
      <c r="A91" s="78" t="s">
        <v>75</v>
      </c>
      <c r="B91" s="79" t="s">
        <v>54</v>
      </c>
      <c r="C91" s="79" t="s">
        <v>46</v>
      </c>
      <c r="D91" s="79" t="s">
        <v>424</v>
      </c>
      <c r="E91" s="79" t="s">
        <v>108</v>
      </c>
      <c r="F91" s="73">
        <v>3432</v>
      </c>
      <c r="G91" s="73">
        <v>833.4</v>
      </c>
      <c r="H91" s="73">
        <f t="shared" si="1"/>
        <v>24.283216783216783</v>
      </c>
    </row>
    <row r="92" spans="1:8" ht="22.5">
      <c r="A92" s="78" t="s">
        <v>410</v>
      </c>
      <c r="B92" s="79" t="s">
        <v>54</v>
      </c>
      <c r="C92" s="79" t="s">
        <v>46</v>
      </c>
      <c r="D92" s="79" t="s">
        <v>425</v>
      </c>
      <c r="E92" s="79"/>
      <c r="F92" s="73">
        <v>229.5</v>
      </c>
      <c r="G92" s="73">
        <v>40</v>
      </c>
      <c r="H92" s="73">
        <f t="shared" si="1"/>
        <v>17.429193899782135</v>
      </c>
    </row>
    <row r="93" spans="1:8" ht="22.5">
      <c r="A93" s="78" t="s">
        <v>104</v>
      </c>
      <c r="B93" s="79" t="s">
        <v>54</v>
      </c>
      <c r="C93" s="79" t="s">
        <v>46</v>
      </c>
      <c r="D93" s="79" t="s">
        <v>425</v>
      </c>
      <c r="E93" s="79">
        <v>200</v>
      </c>
      <c r="F93" s="73">
        <v>229.5</v>
      </c>
      <c r="G93" s="73">
        <v>40</v>
      </c>
      <c r="H93" s="73">
        <f t="shared" si="1"/>
        <v>17.429193899782135</v>
      </c>
    </row>
    <row r="94" spans="1:8" ht="31.5">
      <c r="A94" s="75" t="s">
        <v>284</v>
      </c>
      <c r="B94" s="76" t="s">
        <v>54</v>
      </c>
      <c r="C94" s="115" t="s">
        <v>46</v>
      </c>
      <c r="D94" s="76" t="s">
        <v>279</v>
      </c>
      <c r="E94" s="76" t="s">
        <v>30</v>
      </c>
      <c r="F94" s="77">
        <f>F95+F97+F99+F101+F103+F105</f>
        <v>1556.7</v>
      </c>
      <c r="G94" s="77">
        <f>G95+G97+G99+G101+G103+G105</f>
        <v>0</v>
      </c>
      <c r="H94" s="71">
        <f t="shared" si="1"/>
        <v>0</v>
      </c>
    </row>
    <row r="95" spans="1:8" ht="22.5">
      <c r="A95" s="118" t="s">
        <v>426</v>
      </c>
      <c r="B95" s="119" t="s">
        <v>54</v>
      </c>
      <c r="C95" s="119" t="s">
        <v>46</v>
      </c>
      <c r="D95" s="119" t="s">
        <v>427</v>
      </c>
      <c r="E95" s="119"/>
      <c r="F95" s="120">
        <v>250</v>
      </c>
      <c r="G95" s="120"/>
      <c r="H95" s="77">
        <f t="shared" si="1"/>
        <v>0</v>
      </c>
    </row>
    <row r="96" spans="1:8" ht="22.5">
      <c r="A96" s="78" t="s">
        <v>104</v>
      </c>
      <c r="B96" s="79" t="s">
        <v>54</v>
      </c>
      <c r="C96" s="79" t="s">
        <v>46</v>
      </c>
      <c r="D96" s="79" t="s">
        <v>428</v>
      </c>
      <c r="E96" s="79">
        <v>200</v>
      </c>
      <c r="F96" s="73">
        <v>250</v>
      </c>
      <c r="G96" s="73"/>
      <c r="H96" s="73">
        <f t="shared" si="1"/>
        <v>0</v>
      </c>
    </row>
    <row r="97" spans="1:8" ht="22.5">
      <c r="A97" s="118" t="s">
        <v>429</v>
      </c>
      <c r="B97" s="119" t="s">
        <v>54</v>
      </c>
      <c r="C97" s="119" t="s">
        <v>46</v>
      </c>
      <c r="D97" s="119" t="s">
        <v>430</v>
      </c>
      <c r="E97" s="119"/>
      <c r="F97" s="120">
        <v>196.7</v>
      </c>
      <c r="G97" s="120"/>
      <c r="H97" s="77">
        <f t="shared" si="1"/>
        <v>0</v>
      </c>
    </row>
    <row r="98" spans="1:8" ht="22.5">
      <c r="A98" s="78" t="s">
        <v>104</v>
      </c>
      <c r="B98" s="79" t="s">
        <v>54</v>
      </c>
      <c r="C98" s="79" t="s">
        <v>46</v>
      </c>
      <c r="D98" s="79" t="s">
        <v>431</v>
      </c>
      <c r="E98" s="79">
        <v>200</v>
      </c>
      <c r="F98" s="73">
        <v>196.7</v>
      </c>
      <c r="G98" s="73"/>
      <c r="H98" s="73">
        <f t="shared" si="1"/>
        <v>0</v>
      </c>
    </row>
    <row r="99" spans="1:8" ht="22.5">
      <c r="A99" s="118" t="s">
        <v>432</v>
      </c>
      <c r="B99" s="119" t="s">
        <v>54</v>
      </c>
      <c r="C99" s="119" t="s">
        <v>46</v>
      </c>
      <c r="D99" s="119" t="s">
        <v>433</v>
      </c>
      <c r="E99" s="119"/>
      <c r="F99" s="120">
        <v>150</v>
      </c>
      <c r="G99" s="120"/>
      <c r="H99" s="77">
        <f t="shared" si="1"/>
        <v>0</v>
      </c>
    </row>
    <row r="100" spans="1:8" ht="22.5">
      <c r="A100" s="78" t="s">
        <v>104</v>
      </c>
      <c r="B100" s="79" t="s">
        <v>54</v>
      </c>
      <c r="C100" s="79" t="s">
        <v>46</v>
      </c>
      <c r="D100" s="79" t="s">
        <v>434</v>
      </c>
      <c r="E100" s="79">
        <v>200</v>
      </c>
      <c r="F100" s="73">
        <v>150</v>
      </c>
      <c r="G100" s="73"/>
      <c r="H100" s="73">
        <f t="shared" si="1"/>
        <v>0</v>
      </c>
    </row>
    <row r="101" spans="1:8" ht="22.5">
      <c r="A101" s="118" t="s">
        <v>435</v>
      </c>
      <c r="B101" s="119" t="s">
        <v>54</v>
      </c>
      <c r="C101" s="119" t="s">
        <v>46</v>
      </c>
      <c r="D101" s="119" t="s">
        <v>436</v>
      </c>
      <c r="E101" s="119"/>
      <c r="F101" s="120">
        <v>940</v>
      </c>
      <c r="G101" s="120"/>
      <c r="H101" s="77">
        <f t="shared" si="1"/>
        <v>0</v>
      </c>
    </row>
    <row r="102" spans="1:8" ht="20.25" customHeight="1">
      <c r="A102" s="78" t="s">
        <v>104</v>
      </c>
      <c r="B102" s="79" t="s">
        <v>54</v>
      </c>
      <c r="C102" s="79" t="s">
        <v>46</v>
      </c>
      <c r="D102" s="79" t="s">
        <v>437</v>
      </c>
      <c r="E102" s="79">
        <v>200</v>
      </c>
      <c r="F102" s="73">
        <v>940</v>
      </c>
      <c r="G102" s="73"/>
      <c r="H102" s="73">
        <f t="shared" si="1"/>
        <v>0</v>
      </c>
    </row>
    <row r="103" spans="1:8" s="125" customFormat="1" ht="33.75">
      <c r="A103" s="118" t="s">
        <v>438</v>
      </c>
      <c r="B103" s="119" t="s">
        <v>54</v>
      </c>
      <c r="C103" s="119" t="s">
        <v>46</v>
      </c>
      <c r="D103" s="119" t="s">
        <v>439</v>
      </c>
      <c r="E103" s="119"/>
      <c r="F103" s="120">
        <v>15</v>
      </c>
      <c r="G103" s="120"/>
      <c r="H103" s="77">
        <f t="shared" si="1"/>
        <v>0</v>
      </c>
    </row>
    <row r="104" spans="1:8" ht="22.5">
      <c r="A104" s="78" t="s">
        <v>104</v>
      </c>
      <c r="B104" s="79" t="s">
        <v>54</v>
      </c>
      <c r="C104" s="79" t="s">
        <v>46</v>
      </c>
      <c r="D104" s="79" t="s">
        <v>440</v>
      </c>
      <c r="E104" s="79">
        <v>200</v>
      </c>
      <c r="F104" s="73">
        <v>15</v>
      </c>
      <c r="G104" s="73"/>
      <c r="H104" s="73">
        <f t="shared" si="1"/>
        <v>0</v>
      </c>
    </row>
    <row r="105" spans="1:8" ht="22.5">
      <c r="A105" s="118" t="s">
        <v>441</v>
      </c>
      <c r="B105" s="119" t="s">
        <v>54</v>
      </c>
      <c r="C105" s="119" t="s">
        <v>46</v>
      </c>
      <c r="D105" s="119" t="s">
        <v>442</v>
      </c>
      <c r="E105" s="119"/>
      <c r="F105" s="120">
        <v>5</v>
      </c>
      <c r="G105" s="120"/>
      <c r="H105" s="77">
        <f t="shared" si="1"/>
        <v>0</v>
      </c>
    </row>
    <row r="106" spans="1:8" ht="22.5">
      <c r="A106" s="78" t="s">
        <v>104</v>
      </c>
      <c r="B106" s="79" t="s">
        <v>54</v>
      </c>
      <c r="C106" s="79" t="s">
        <v>46</v>
      </c>
      <c r="D106" s="79" t="s">
        <v>443</v>
      </c>
      <c r="E106" s="79">
        <v>200</v>
      </c>
      <c r="F106" s="73">
        <v>5</v>
      </c>
      <c r="G106" s="73"/>
      <c r="H106" s="73">
        <f t="shared" si="1"/>
        <v>0</v>
      </c>
    </row>
    <row r="107" spans="1:8" ht="31.5">
      <c r="A107" s="75" t="s">
        <v>444</v>
      </c>
      <c r="B107" s="115" t="s">
        <v>54</v>
      </c>
      <c r="C107" s="115" t="s">
        <v>73</v>
      </c>
      <c r="D107" s="76" t="s">
        <v>280</v>
      </c>
      <c r="E107" s="76"/>
      <c r="F107" s="77">
        <f>F108+F110+F112</f>
        <v>6051.5</v>
      </c>
      <c r="G107" s="77">
        <f>G108+G110+G112</f>
        <v>99</v>
      </c>
      <c r="H107" s="77">
        <f t="shared" si="1"/>
        <v>1.6359580269354703</v>
      </c>
    </row>
    <row r="108" spans="1:8" ht="22.5">
      <c r="A108" s="118" t="s">
        <v>445</v>
      </c>
      <c r="B108" s="121" t="s">
        <v>54</v>
      </c>
      <c r="C108" s="121" t="s">
        <v>73</v>
      </c>
      <c r="D108" s="119" t="s">
        <v>446</v>
      </c>
      <c r="E108" s="119"/>
      <c r="F108" s="120">
        <v>5323.5</v>
      </c>
      <c r="G108" s="120">
        <v>99</v>
      </c>
      <c r="H108" s="209">
        <f t="shared" si="1"/>
        <v>1.8596787827557058</v>
      </c>
    </row>
    <row r="109" spans="1:8" ht="22.5">
      <c r="A109" s="78" t="s">
        <v>104</v>
      </c>
      <c r="B109" s="114" t="s">
        <v>54</v>
      </c>
      <c r="C109" s="114" t="s">
        <v>73</v>
      </c>
      <c r="D109" s="79" t="s">
        <v>447</v>
      </c>
      <c r="E109" s="79">
        <v>200</v>
      </c>
      <c r="F109" s="73">
        <v>5323.5</v>
      </c>
      <c r="G109" s="73">
        <v>99</v>
      </c>
      <c r="H109" s="192">
        <f t="shared" si="1"/>
        <v>1.8596787827557058</v>
      </c>
    </row>
    <row r="110" spans="1:8" ht="33.75">
      <c r="A110" s="118" t="s">
        <v>448</v>
      </c>
      <c r="B110" s="121" t="s">
        <v>54</v>
      </c>
      <c r="C110" s="121" t="s">
        <v>73</v>
      </c>
      <c r="D110" s="119" t="s">
        <v>449</v>
      </c>
      <c r="E110" s="119"/>
      <c r="F110" s="120">
        <v>428</v>
      </c>
      <c r="G110" s="120"/>
      <c r="H110" s="120">
        <f t="shared" si="1"/>
        <v>0</v>
      </c>
    </row>
    <row r="111" spans="1:8" ht="22.5">
      <c r="A111" s="78" t="s">
        <v>104</v>
      </c>
      <c r="B111" s="114" t="s">
        <v>54</v>
      </c>
      <c r="C111" s="114" t="s">
        <v>73</v>
      </c>
      <c r="D111" s="79" t="s">
        <v>450</v>
      </c>
      <c r="E111" s="79">
        <v>200</v>
      </c>
      <c r="F111" s="73">
        <v>428</v>
      </c>
      <c r="G111" s="73"/>
      <c r="H111" s="73">
        <f t="shared" si="1"/>
        <v>0</v>
      </c>
    </row>
    <row r="112" spans="1:8" ht="33.75">
      <c r="A112" s="118" t="s">
        <v>451</v>
      </c>
      <c r="B112" s="121" t="s">
        <v>54</v>
      </c>
      <c r="C112" s="121" t="s">
        <v>73</v>
      </c>
      <c r="D112" s="119" t="s">
        <v>452</v>
      </c>
      <c r="E112" s="119"/>
      <c r="F112" s="120">
        <v>300</v>
      </c>
      <c r="G112" s="120"/>
      <c r="H112" s="120">
        <f t="shared" si="1"/>
        <v>0</v>
      </c>
    </row>
    <row r="113" spans="1:8" ht="22.5">
      <c r="A113" s="78" t="s">
        <v>104</v>
      </c>
      <c r="B113" s="114" t="s">
        <v>54</v>
      </c>
      <c r="C113" s="114" t="s">
        <v>73</v>
      </c>
      <c r="D113" s="79" t="s">
        <v>453</v>
      </c>
      <c r="E113" s="79">
        <v>200</v>
      </c>
      <c r="F113" s="73">
        <v>300</v>
      </c>
      <c r="G113" s="73"/>
      <c r="H113" s="192">
        <f t="shared" si="1"/>
        <v>0</v>
      </c>
    </row>
    <row r="114" spans="1:8" ht="31.5">
      <c r="A114" s="75" t="s">
        <v>454</v>
      </c>
      <c r="B114" s="76" t="s">
        <v>54</v>
      </c>
      <c r="C114" s="76">
        <v>12</v>
      </c>
      <c r="D114" s="76" t="s">
        <v>281</v>
      </c>
      <c r="E114" s="79"/>
      <c r="F114" s="77">
        <v>200</v>
      </c>
      <c r="G114" s="77">
        <f>G115+G117</f>
        <v>25</v>
      </c>
      <c r="H114" s="71">
        <f t="shared" si="1"/>
        <v>12.5</v>
      </c>
    </row>
    <row r="115" spans="1:8" ht="22.5">
      <c r="A115" s="118" t="s">
        <v>455</v>
      </c>
      <c r="B115" s="119" t="s">
        <v>54</v>
      </c>
      <c r="C115" s="119">
        <v>12</v>
      </c>
      <c r="D115" s="119" t="s">
        <v>456</v>
      </c>
      <c r="E115" s="119"/>
      <c r="F115" s="120">
        <v>100</v>
      </c>
      <c r="G115" s="120"/>
      <c r="H115" s="77">
        <f t="shared" si="1"/>
        <v>0</v>
      </c>
    </row>
    <row r="116" spans="1:8" ht="22.5">
      <c r="A116" s="78" t="s">
        <v>104</v>
      </c>
      <c r="B116" s="79" t="s">
        <v>54</v>
      </c>
      <c r="C116" s="79">
        <v>12</v>
      </c>
      <c r="D116" s="79" t="s">
        <v>457</v>
      </c>
      <c r="E116" s="79">
        <v>200</v>
      </c>
      <c r="F116" s="73">
        <v>100</v>
      </c>
      <c r="G116" s="73"/>
      <c r="H116" s="73">
        <f t="shared" si="1"/>
        <v>0</v>
      </c>
    </row>
    <row r="117" spans="1:8" ht="22.5">
      <c r="A117" s="118" t="s">
        <v>458</v>
      </c>
      <c r="B117" s="119" t="s">
        <v>54</v>
      </c>
      <c r="C117" s="119">
        <v>12</v>
      </c>
      <c r="D117" s="119" t="s">
        <v>459</v>
      </c>
      <c r="E117" s="119"/>
      <c r="F117" s="120">
        <v>100</v>
      </c>
      <c r="G117" s="120">
        <v>25</v>
      </c>
      <c r="H117" s="77">
        <f t="shared" si="1"/>
        <v>25</v>
      </c>
    </row>
    <row r="118" spans="1:8" ht="22.5">
      <c r="A118" s="78" t="s">
        <v>104</v>
      </c>
      <c r="B118" s="79" t="s">
        <v>54</v>
      </c>
      <c r="C118" s="79">
        <v>12</v>
      </c>
      <c r="D118" s="79" t="s">
        <v>460</v>
      </c>
      <c r="E118" s="79">
        <v>200</v>
      </c>
      <c r="F118" s="73">
        <v>100</v>
      </c>
      <c r="G118" s="73">
        <v>25</v>
      </c>
      <c r="H118" s="73">
        <f t="shared" si="1"/>
        <v>25</v>
      </c>
    </row>
    <row r="119" spans="1:8" ht="63">
      <c r="A119" s="75" t="s">
        <v>461</v>
      </c>
      <c r="B119" s="76" t="s">
        <v>54</v>
      </c>
      <c r="C119" s="76">
        <v>12</v>
      </c>
      <c r="D119" s="76" t="s">
        <v>282</v>
      </c>
      <c r="E119" s="76"/>
      <c r="F119" s="77">
        <v>100</v>
      </c>
      <c r="G119" s="77">
        <v>26</v>
      </c>
      <c r="H119" s="77">
        <f t="shared" si="1"/>
        <v>26</v>
      </c>
    </row>
    <row r="120" spans="1:8" ht="22.5">
      <c r="A120" s="78" t="s">
        <v>104</v>
      </c>
      <c r="B120" s="79" t="s">
        <v>54</v>
      </c>
      <c r="C120" s="79">
        <v>12</v>
      </c>
      <c r="D120" s="79" t="s">
        <v>462</v>
      </c>
      <c r="E120" s="79">
        <v>200</v>
      </c>
      <c r="F120" s="73">
        <v>100</v>
      </c>
      <c r="G120" s="73">
        <v>26</v>
      </c>
      <c r="H120" s="73">
        <f t="shared" si="1"/>
        <v>26</v>
      </c>
    </row>
    <row r="121" spans="1:8" ht="12.75">
      <c r="A121" s="75" t="s">
        <v>463</v>
      </c>
      <c r="B121" s="76" t="s">
        <v>46</v>
      </c>
      <c r="C121" s="79"/>
      <c r="D121" s="79"/>
      <c r="E121" s="79"/>
      <c r="F121" s="77">
        <f>F122</f>
        <v>4990.2</v>
      </c>
      <c r="G121" s="77">
        <f>G122</f>
        <v>210.9</v>
      </c>
      <c r="H121" s="77">
        <f t="shared" si="1"/>
        <v>4.2262835156907546</v>
      </c>
    </row>
    <row r="122" spans="1:8" ht="31.5">
      <c r="A122" s="75" t="s">
        <v>464</v>
      </c>
      <c r="B122" s="76" t="s">
        <v>160</v>
      </c>
      <c r="C122" s="76" t="s">
        <v>161</v>
      </c>
      <c r="D122" s="76" t="s">
        <v>278</v>
      </c>
      <c r="E122" s="79"/>
      <c r="F122" s="77">
        <f>F123+F125+F127+F129</f>
        <v>4990.2</v>
      </c>
      <c r="G122" s="77">
        <f>G123+G125+G127+G129</f>
        <v>210.9</v>
      </c>
      <c r="H122" s="77">
        <f t="shared" si="1"/>
        <v>4.2262835156907546</v>
      </c>
    </row>
    <row r="123" spans="1:8" ht="45">
      <c r="A123" s="118" t="s">
        <v>465</v>
      </c>
      <c r="B123" s="119" t="s">
        <v>160</v>
      </c>
      <c r="C123" s="119" t="s">
        <v>161</v>
      </c>
      <c r="D123" s="119" t="s">
        <v>466</v>
      </c>
      <c r="E123" s="119"/>
      <c r="F123" s="120">
        <v>1072.7</v>
      </c>
      <c r="G123" s="120">
        <v>199.5</v>
      </c>
      <c r="H123" s="120">
        <f t="shared" si="1"/>
        <v>18.597930455859046</v>
      </c>
    </row>
    <row r="124" spans="1:8" ht="22.5">
      <c r="A124" s="78" t="s">
        <v>104</v>
      </c>
      <c r="B124" s="79" t="s">
        <v>160</v>
      </c>
      <c r="C124" s="79" t="s">
        <v>161</v>
      </c>
      <c r="D124" s="79" t="s">
        <v>467</v>
      </c>
      <c r="E124" s="79">
        <v>200</v>
      </c>
      <c r="F124" s="73">
        <v>1072.7</v>
      </c>
      <c r="G124" s="73">
        <v>199.5</v>
      </c>
      <c r="H124" s="73">
        <f t="shared" si="1"/>
        <v>18.597930455859046</v>
      </c>
    </row>
    <row r="125" spans="1:8" ht="22.5">
      <c r="A125" s="118" t="s">
        <v>468</v>
      </c>
      <c r="B125" s="119" t="s">
        <v>160</v>
      </c>
      <c r="C125" s="119" t="s">
        <v>161</v>
      </c>
      <c r="D125" s="119" t="s">
        <v>469</v>
      </c>
      <c r="E125" s="119"/>
      <c r="F125" s="120">
        <v>1392.5</v>
      </c>
      <c r="G125" s="120">
        <v>11.4</v>
      </c>
      <c r="H125" s="120">
        <f t="shared" si="1"/>
        <v>0.8186714542190306</v>
      </c>
    </row>
    <row r="126" spans="1:8" ht="22.5">
      <c r="A126" s="78" t="s">
        <v>104</v>
      </c>
      <c r="B126" s="79" t="s">
        <v>160</v>
      </c>
      <c r="C126" s="79" t="s">
        <v>161</v>
      </c>
      <c r="D126" s="79" t="s">
        <v>470</v>
      </c>
      <c r="E126" s="79">
        <v>200</v>
      </c>
      <c r="F126" s="73">
        <v>1392.5</v>
      </c>
      <c r="G126" s="73">
        <v>11.4</v>
      </c>
      <c r="H126" s="73">
        <f t="shared" si="1"/>
        <v>0.8186714542190306</v>
      </c>
    </row>
    <row r="127" spans="1:8" ht="33.75">
      <c r="A127" s="118" t="s">
        <v>285</v>
      </c>
      <c r="B127" s="119" t="s">
        <v>160</v>
      </c>
      <c r="C127" s="119" t="s">
        <v>161</v>
      </c>
      <c r="D127" s="119" t="s">
        <v>471</v>
      </c>
      <c r="E127" s="119"/>
      <c r="F127" s="120">
        <v>2500</v>
      </c>
      <c r="G127" s="120"/>
      <c r="H127" s="120">
        <f t="shared" si="1"/>
        <v>0</v>
      </c>
    </row>
    <row r="128" spans="1:8" ht="22.5">
      <c r="A128" s="78" t="s">
        <v>104</v>
      </c>
      <c r="B128" s="79" t="s">
        <v>160</v>
      </c>
      <c r="C128" s="79" t="s">
        <v>161</v>
      </c>
      <c r="D128" s="79" t="s">
        <v>472</v>
      </c>
      <c r="E128" s="79">
        <v>200</v>
      </c>
      <c r="F128" s="73">
        <v>2500</v>
      </c>
      <c r="G128" s="73"/>
      <c r="H128" s="73">
        <f t="shared" si="1"/>
        <v>0</v>
      </c>
    </row>
    <row r="129" spans="1:8" ht="33.75">
      <c r="A129" s="118" t="s">
        <v>473</v>
      </c>
      <c r="B129" s="119" t="s">
        <v>160</v>
      </c>
      <c r="C129" s="119" t="s">
        <v>161</v>
      </c>
      <c r="D129" s="119" t="s">
        <v>474</v>
      </c>
      <c r="E129" s="119"/>
      <c r="F129" s="120">
        <v>25</v>
      </c>
      <c r="G129" s="120"/>
      <c r="H129" s="120">
        <f t="shared" si="1"/>
        <v>0</v>
      </c>
    </row>
    <row r="130" spans="1:8" ht="22.5">
      <c r="A130" s="78" t="s">
        <v>104</v>
      </c>
      <c r="B130" s="79" t="s">
        <v>160</v>
      </c>
      <c r="C130" s="79" t="s">
        <v>161</v>
      </c>
      <c r="D130" s="79" t="s">
        <v>475</v>
      </c>
      <c r="E130" s="79">
        <v>200</v>
      </c>
      <c r="F130" s="73">
        <v>25</v>
      </c>
      <c r="G130" s="73"/>
      <c r="H130" s="73">
        <f t="shared" si="1"/>
        <v>0</v>
      </c>
    </row>
    <row r="131" spans="1:8" ht="12.75">
      <c r="A131" s="75" t="s">
        <v>476</v>
      </c>
      <c r="B131" s="76" t="s">
        <v>45</v>
      </c>
      <c r="C131" s="79"/>
      <c r="D131" s="79"/>
      <c r="E131" s="79"/>
      <c r="F131" s="77">
        <f>F132+F164+F168+F170+F183+F185+F196+F155</f>
        <v>362483.04000000004</v>
      </c>
      <c r="G131" s="77">
        <f>G132+G164+G168+G170+G183+G185+G196+G155</f>
        <v>92816.74999999999</v>
      </c>
      <c r="H131" s="77">
        <f t="shared" si="1"/>
        <v>25.605818688786098</v>
      </c>
    </row>
    <row r="132" spans="1:8" ht="21">
      <c r="A132" s="75" t="s">
        <v>477</v>
      </c>
      <c r="B132" s="76" t="s">
        <v>45</v>
      </c>
      <c r="C132" s="76" t="s">
        <v>157</v>
      </c>
      <c r="D132" s="76" t="s">
        <v>286</v>
      </c>
      <c r="E132" s="76"/>
      <c r="F132" s="77">
        <f>F133+F142+F159+F150</f>
        <v>330471.60000000003</v>
      </c>
      <c r="G132" s="77">
        <f>G133+G142+G159+G150</f>
        <v>84668.18</v>
      </c>
      <c r="H132" s="77">
        <f t="shared" si="1"/>
        <v>25.620410346910287</v>
      </c>
    </row>
    <row r="133" spans="1:8" ht="15.75" customHeight="1">
      <c r="A133" s="118" t="s">
        <v>191</v>
      </c>
      <c r="B133" s="119" t="s">
        <v>45</v>
      </c>
      <c r="C133" s="119" t="s">
        <v>163</v>
      </c>
      <c r="D133" s="119" t="s">
        <v>478</v>
      </c>
      <c r="E133" s="119"/>
      <c r="F133" s="120">
        <f>F134+F139</f>
        <v>112392.3</v>
      </c>
      <c r="G133" s="120">
        <f>G134+G139</f>
        <v>30041.629999999997</v>
      </c>
      <c r="H133" s="71">
        <f t="shared" si="1"/>
        <v>26.729259922610353</v>
      </c>
    </row>
    <row r="134" spans="1:8" ht="33.75">
      <c r="A134" s="78" t="s">
        <v>164</v>
      </c>
      <c r="B134" s="79" t="s">
        <v>45</v>
      </c>
      <c r="C134" s="79" t="s">
        <v>163</v>
      </c>
      <c r="D134" s="79" t="s">
        <v>479</v>
      </c>
      <c r="E134" s="79" t="s">
        <v>101</v>
      </c>
      <c r="F134" s="73">
        <f>F135+F137</f>
        <v>111739.3</v>
      </c>
      <c r="G134" s="73">
        <f>G135+G137</f>
        <v>30041.629999999997</v>
      </c>
      <c r="H134" s="192">
        <f t="shared" si="1"/>
        <v>26.885464648516677</v>
      </c>
    </row>
    <row r="135" spans="1:8" ht="12.75">
      <c r="A135" s="78" t="s">
        <v>102</v>
      </c>
      <c r="B135" s="79" t="s">
        <v>45</v>
      </c>
      <c r="C135" s="79" t="s">
        <v>163</v>
      </c>
      <c r="D135" s="79" t="s">
        <v>479</v>
      </c>
      <c r="E135" s="79" t="s">
        <v>103</v>
      </c>
      <c r="F135" s="73">
        <f>F136</f>
        <v>92435.1</v>
      </c>
      <c r="G135" s="73">
        <f>G136</f>
        <v>25032.53</v>
      </c>
      <c r="H135" s="73">
        <f t="shared" si="1"/>
        <v>27.081195346789254</v>
      </c>
    </row>
    <row r="136" spans="1:8" ht="45">
      <c r="A136" s="78" t="s">
        <v>94</v>
      </c>
      <c r="B136" s="79" t="s">
        <v>45</v>
      </c>
      <c r="C136" s="79" t="s">
        <v>163</v>
      </c>
      <c r="D136" s="79" t="s">
        <v>479</v>
      </c>
      <c r="E136" s="79" t="s">
        <v>74</v>
      </c>
      <c r="F136" s="73">
        <v>92435.1</v>
      </c>
      <c r="G136" s="73">
        <v>25032.53</v>
      </c>
      <c r="H136" s="73">
        <f t="shared" si="1"/>
        <v>27.081195346789254</v>
      </c>
    </row>
    <row r="137" spans="1:8" ht="12.75">
      <c r="A137" s="78" t="s">
        <v>115</v>
      </c>
      <c r="B137" s="79" t="s">
        <v>45</v>
      </c>
      <c r="C137" s="79" t="s">
        <v>163</v>
      </c>
      <c r="D137" s="79" t="s">
        <v>479</v>
      </c>
      <c r="E137" s="79" t="s">
        <v>116</v>
      </c>
      <c r="F137" s="73">
        <f>F138</f>
        <v>19304.2</v>
      </c>
      <c r="G137" s="73">
        <f>G138</f>
        <v>5009.1</v>
      </c>
      <c r="H137" s="73">
        <f t="shared" si="1"/>
        <v>25.948239243273484</v>
      </c>
    </row>
    <row r="138" spans="1:8" ht="44.25" customHeight="1">
      <c r="A138" s="78" t="s">
        <v>95</v>
      </c>
      <c r="B138" s="79" t="s">
        <v>45</v>
      </c>
      <c r="C138" s="79" t="s">
        <v>163</v>
      </c>
      <c r="D138" s="79" t="s">
        <v>479</v>
      </c>
      <c r="E138" s="79" t="s">
        <v>17</v>
      </c>
      <c r="F138" s="73">
        <v>19304.2</v>
      </c>
      <c r="G138" s="73">
        <v>5009.1</v>
      </c>
      <c r="H138" s="73">
        <f t="shared" si="1"/>
        <v>25.948239243273484</v>
      </c>
    </row>
    <row r="139" spans="1:8" ht="33.75">
      <c r="A139" s="78" t="s">
        <v>164</v>
      </c>
      <c r="B139" s="79" t="s">
        <v>45</v>
      </c>
      <c r="C139" s="79" t="s">
        <v>163</v>
      </c>
      <c r="D139" s="79" t="s">
        <v>480</v>
      </c>
      <c r="E139" s="79">
        <v>600</v>
      </c>
      <c r="F139" s="73">
        <f>F140+F141</f>
        <v>653</v>
      </c>
      <c r="G139" s="73">
        <f>G140+G141</f>
        <v>0</v>
      </c>
      <c r="H139" s="73">
        <f t="shared" si="1"/>
        <v>0</v>
      </c>
    </row>
    <row r="140" spans="1:8" ht="22.5">
      <c r="A140" s="78" t="s">
        <v>102</v>
      </c>
      <c r="B140" s="79" t="s">
        <v>45</v>
      </c>
      <c r="C140" s="79" t="s">
        <v>163</v>
      </c>
      <c r="D140" s="79" t="s">
        <v>480</v>
      </c>
      <c r="E140" s="79">
        <v>610</v>
      </c>
      <c r="F140" s="73">
        <v>551</v>
      </c>
      <c r="G140" s="73"/>
      <c r="H140" s="73">
        <f aca="true" t="shared" si="2" ref="H140:H203">G140/F140*100</f>
        <v>0</v>
      </c>
    </row>
    <row r="141" spans="1:8" ht="22.5">
      <c r="A141" s="78" t="s">
        <v>115</v>
      </c>
      <c r="B141" s="79" t="s">
        <v>45</v>
      </c>
      <c r="C141" s="79" t="s">
        <v>163</v>
      </c>
      <c r="D141" s="79" t="s">
        <v>480</v>
      </c>
      <c r="E141" s="79">
        <v>620</v>
      </c>
      <c r="F141" s="73">
        <v>102</v>
      </c>
      <c r="G141" s="73"/>
      <c r="H141" s="73">
        <f t="shared" si="2"/>
        <v>0</v>
      </c>
    </row>
    <row r="142" spans="1:8" ht="22.5">
      <c r="A142" s="118" t="s">
        <v>192</v>
      </c>
      <c r="B142" s="119" t="s">
        <v>45</v>
      </c>
      <c r="C142" s="119" t="s">
        <v>44</v>
      </c>
      <c r="D142" s="119" t="s">
        <v>481</v>
      </c>
      <c r="E142" s="119" t="s">
        <v>30</v>
      </c>
      <c r="F142" s="120">
        <f>F143+F147</f>
        <v>202211.1</v>
      </c>
      <c r="G142" s="120">
        <f>G143+G147</f>
        <v>51617.05</v>
      </c>
      <c r="H142" s="120">
        <f t="shared" si="2"/>
        <v>25.52631878269788</v>
      </c>
    </row>
    <row r="143" spans="1:8" ht="22.5">
      <c r="A143" s="78" t="s">
        <v>482</v>
      </c>
      <c r="B143" s="79" t="s">
        <v>45</v>
      </c>
      <c r="C143" s="79" t="s">
        <v>44</v>
      </c>
      <c r="D143" s="79" t="s">
        <v>483</v>
      </c>
      <c r="E143" s="79" t="s">
        <v>30</v>
      </c>
      <c r="F143" s="73">
        <f aca="true" t="shared" si="3" ref="F143:G145">F144</f>
        <v>200461.1</v>
      </c>
      <c r="G143" s="73">
        <f t="shared" si="3"/>
        <v>51617.05</v>
      </c>
      <c r="H143" s="73">
        <f t="shared" si="2"/>
        <v>25.749160310903214</v>
      </c>
    </row>
    <row r="144" spans="1:8" ht="33.75">
      <c r="A144" s="78" t="s">
        <v>164</v>
      </c>
      <c r="B144" s="79" t="s">
        <v>45</v>
      </c>
      <c r="C144" s="79" t="s">
        <v>44</v>
      </c>
      <c r="D144" s="79" t="s">
        <v>483</v>
      </c>
      <c r="E144" s="79" t="s">
        <v>101</v>
      </c>
      <c r="F144" s="73">
        <f t="shared" si="3"/>
        <v>200461.1</v>
      </c>
      <c r="G144" s="73">
        <f t="shared" si="3"/>
        <v>51617.05</v>
      </c>
      <c r="H144" s="73">
        <f t="shared" si="2"/>
        <v>25.749160310903214</v>
      </c>
    </row>
    <row r="145" spans="1:8" ht="12.75">
      <c r="A145" s="78" t="s">
        <v>102</v>
      </c>
      <c r="B145" s="79" t="s">
        <v>45</v>
      </c>
      <c r="C145" s="79" t="s">
        <v>44</v>
      </c>
      <c r="D145" s="79" t="s">
        <v>483</v>
      </c>
      <c r="E145" s="79" t="s">
        <v>103</v>
      </c>
      <c r="F145" s="73">
        <f t="shared" si="3"/>
        <v>200461.1</v>
      </c>
      <c r="G145" s="73">
        <f t="shared" si="3"/>
        <v>51617.05</v>
      </c>
      <c r="H145" s="73">
        <f t="shared" si="2"/>
        <v>25.749160310903214</v>
      </c>
    </row>
    <row r="146" spans="1:8" ht="45">
      <c r="A146" s="78" t="s">
        <v>94</v>
      </c>
      <c r="B146" s="79" t="s">
        <v>45</v>
      </c>
      <c r="C146" s="79" t="s">
        <v>44</v>
      </c>
      <c r="D146" s="79" t="s">
        <v>483</v>
      </c>
      <c r="E146" s="79" t="s">
        <v>74</v>
      </c>
      <c r="F146" s="73">
        <v>200461.1</v>
      </c>
      <c r="G146" s="73">
        <v>51617.05</v>
      </c>
      <c r="H146" s="73">
        <f t="shared" si="2"/>
        <v>25.749160310903214</v>
      </c>
    </row>
    <row r="147" spans="1:8" ht="33.75">
      <c r="A147" s="78" t="s">
        <v>164</v>
      </c>
      <c r="B147" s="79" t="s">
        <v>45</v>
      </c>
      <c r="C147" s="79" t="s">
        <v>44</v>
      </c>
      <c r="D147" s="79" t="s">
        <v>484</v>
      </c>
      <c r="E147" s="79" t="s">
        <v>101</v>
      </c>
      <c r="F147" s="73">
        <v>1750</v>
      </c>
      <c r="G147" s="73"/>
      <c r="H147" s="73">
        <f t="shared" si="2"/>
        <v>0</v>
      </c>
    </row>
    <row r="148" spans="1:8" ht="22.5">
      <c r="A148" s="78" t="s">
        <v>102</v>
      </c>
      <c r="B148" s="79" t="s">
        <v>45</v>
      </c>
      <c r="C148" s="79" t="s">
        <v>44</v>
      </c>
      <c r="D148" s="79" t="s">
        <v>484</v>
      </c>
      <c r="E148" s="79" t="s">
        <v>103</v>
      </c>
      <c r="F148" s="73">
        <v>1750</v>
      </c>
      <c r="G148" s="73"/>
      <c r="H148" s="73">
        <f t="shared" si="2"/>
        <v>0</v>
      </c>
    </row>
    <row r="149" spans="1:8" ht="12.75">
      <c r="A149" s="75" t="s">
        <v>485</v>
      </c>
      <c r="B149" s="76" t="s">
        <v>45</v>
      </c>
      <c r="C149" s="115" t="s">
        <v>33</v>
      </c>
      <c r="D149" s="79"/>
      <c r="E149" s="79"/>
      <c r="F149" s="77">
        <f>F150+F155</f>
        <v>23509.800000000003</v>
      </c>
      <c r="G149" s="77">
        <f>G150+G155</f>
        <v>5676.8</v>
      </c>
      <c r="H149" s="77">
        <f t="shared" si="2"/>
        <v>24.14652612952896</v>
      </c>
    </row>
    <row r="150" spans="1:8" ht="22.5">
      <c r="A150" s="118" t="s">
        <v>266</v>
      </c>
      <c r="B150" s="119" t="s">
        <v>45</v>
      </c>
      <c r="C150" s="121" t="s">
        <v>33</v>
      </c>
      <c r="D150" s="119" t="s">
        <v>486</v>
      </c>
      <c r="E150" s="119" t="s">
        <v>30</v>
      </c>
      <c r="F150" s="120">
        <f aca="true" t="shared" si="4" ref="F150:G153">F151</f>
        <v>12094.2</v>
      </c>
      <c r="G150" s="120">
        <f t="shared" si="4"/>
        <v>3009.5</v>
      </c>
      <c r="H150" s="120">
        <f t="shared" si="2"/>
        <v>24.88382861206198</v>
      </c>
    </row>
    <row r="151" spans="1:8" ht="22.5">
      <c r="A151" s="78" t="s">
        <v>99</v>
      </c>
      <c r="B151" s="79" t="s">
        <v>45</v>
      </c>
      <c r="C151" s="114" t="s">
        <v>33</v>
      </c>
      <c r="D151" s="79" t="s">
        <v>487</v>
      </c>
      <c r="E151" s="79" t="s">
        <v>30</v>
      </c>
      <c r="F151" s="73">
        <f t="shared" si="4"/>
        <v>12094.2</v>
      </c>
      <c r="G151" s="73">
        <f t="shared" si="4"/>
        <v>3009.5</v>
      </c>
      <c r="H151" s="73">
        <f t="shared" si="2"/>
        <v>24.88382861206198</v>
      </c>
    </row>
    <row r="152" spans="1:8" ht="33.75">
      <c r="A152" s="78" t="s">
        <v>164</v>
      </c>
      <c r="B152" s="79" t="s">
        <v>45</v>
      </c>
      <c r="C152" s="114" t="s">
        <v>33</v>
      </c>
      <c r="D152" s="79" t="s">
        <v>487</v>
      </c>
      <c r="E152" s="79" t="s">
        <v>101</v>
      </c>
      <c r="F152" s="73">
        <f t="shared" si="4"/>
        <v>12094.2</v>
      </c>
      <c r="G152" s="73">
        <f t="shared" si="4"/>
        <v>3009.5</v>
      </c>
      <c r="H152" s="192">
        <f t="shared" si="2"/>
        <v>24.88382861206198</v>
      </c>
    </row>
    <row r="153" spans="1:8" ht="12.75">
      <c r="A153" s="78" t="s">
        <v>102</v>
      </c>
      <c r="B153" s="79" t="s">
        <v>45</v>
      </c>
      <c r="C153" s="114" t="s">
        <v>33</v>
      </c>
      <c r="D153" s="79" t="s">
        <v>487</v>
      </c>
      <c r="E153" s="79" t="s">
        <v>103</v>
      </c>
      <c r="F153" s="73">
        <f t="shared" si="4"/>
        <v>12094.2</v>
      </c>
      <c r="G153" s="73">
        <f t="shared" si="4"/>
        <v>3009.5</v>
      </c>
      <c r="H153" s="73">
        <f t="shared" si="2"/>
        <v>24.88382861206198</v>
      </c>
    </row>
    <row r="154" spans="1:8" ht="45">
      <c r="A154" s="78" t="s">
        <v>94</v>
      </c>
      <c r="B154" s="79" t="s">
        <v>45</v>
      </c>
      <c r="C154" s="114" t="s">
        <v>33</v>
      </c>
      <c r="D154" s="79" t="s">
        <v>487</v>
      </c>
      <c r="E154" s="79" t="s">
        <v>74</v>
      </c>
      <c r="F154" s="73">
        <v>12094.2</v>
      </c>
      <c r="G154" s="73">
        <v>3009.5</v>
      </c>
      <c r="H154" s="73">
        <f t="shared" si="2"/>
        <v>24.88382861206198</v>
      </c>
    </row>
    <row r="155" spans="1:8" ht="22.5">
      <c r="A155" s="118" t="s">
        <v>269</v>
      </c>
      <c r="B155" s="119" t="s">
        <v>45</v>
      </c>
      <c r="C155" s="121" t="s">
        <v>33</v>
      </c>
      <c r="D155" s="119" t="s">
        <v>488</v>
      </c>
      <c r="E155" s="119" t="s">
        <v>30</v>
      </c>
      <c r="F155" s="120">
        <v>11415.6</v>
      </c>
      <c r="G155" s="120">
        <f>G156</f>
        <v>2667.3</v>
      </c>
      <c r="H155" s="120">
        <f t="shared" si="2"/>
        <v>23.365394723010617</v>
      </c>
    </row>
    <row r="156" spans="1:8" ht="33.75">
      <c r="A156" s="78" t="s">
        <v>164</v>
      </c>
      <c r="B156" s="79" t="s">
        <v>45</v>
      </c>
      <c r="C156" s="114" t="s">
        <v>33</v>
      </c>
      <c r="D156" s="79" t="s">
        <v>488</v>
      </c>
      <c r="E156" s="79" t="s">
        <v>101</v>
      </c>
      <c r="F156" s="73">
        <v>11415.6</v>
      </c>
      <c r="G156" s="73">
        <f>G157</f>
        <v>2667.3</v>
      </c>
      <c r="H156" s="73">
        <f t="shared" si="2"/>
        <v>23.365394723010617</v>
      </c>
    </row>
    <row r="157" spans="1:8" ht="12.75">
      <c r="A157" s="78" t="s">
        <v>102</v>
      </c>
      <c r="B157" s="79" t="s">
        <v>45</v>
      </c>
      <c r="C157" s="114" t="s">
        <v>33</v>
      </c>
      <c r="D157" s="79" t="s">
        <v>489</v>
      </c>
      <c r="E157" s="79" t="s">
        <v>103</v>
      </c>
      <c r="F157" s="73">
        <v>11415.6</v>
      </c>
      <c r="G157" s="73">
        <f>G158</f>
        <v>2667.3</v>
      </c>
      <c r="H157" s="73">
        <f t="shared" si="2"/>
        <v>23.365394723010617</v>
      </c>
    </row>
    <row r="158" spans="1:8" ht="45">
      <c r="A158" s="78" t="s">
        <v>94</v>
      </c>
      <c r="B158" s="79" t="s">
        <v>45</v>
      </c>
      <c r="C158" s="114" t="s">
        <v>33</v>
      </c>
      <c r="D158" s="79" t="s">
        <v>489</v>
      </c>
      <c r="E158" s="79" t="s">
        <v>74</v>
      </c>
      <c r="F158" s="73">
        <v>11415.6</v>
      </c>
      <c r="G158" s="73">
        <v>2667.3</v>
      </c>
      <c r="H158" s="73">
        <f t="shared" si="2"/>
        <v>23.365394723010617</v>
      </c>
    </row>
    <row r="159" spans="1:8" ht="22.5">
      <c r="A159" s="118" t="s">
        <v>193</v>
      </c>
      <c r="B159" s="119" t="s">
        <v>45</v>
      </c>
      <c r="C159" s="119" t="s">
        <v>45</v>
      </c>
      <c r="D159" s="119" t="s">
        <v>490</v>
      </c>
      <c r="E159" s="119" t="s">
        <v>30</v>
      </c>
      <c r="F159" s="120">
        <v>3774</v>
      </c>
      <c r="G159" s="120"/>
      <c r="H159" s="120">
        <f t="shared" si="2"/>
        <v>0</v>
      </c>
    </row>
    <row r="160" spans="1:8" ht="22.5">
      <c r="A160" s="78" t="s">
        <v>491</v>
      </c>
      <c r="B160" s="79" t="s">
        <v>45</v>
      </c>
      <c r="C160" s="79" t="s">
        <v>45</v>
      </c>
      <c r="D160" s="79" t="s">
        <v>492</v>
      </c>
      <c r="E160" s="79" t="s">
        <v>30</v>
      </c>
      <c r="F160" s="73">
        <v>3774</v>
      </c>
      <c r="G160" s="73"/>
      <c r="H160" s="73">
        <f t="shared" si="2"/>
        <v>0</v>
      </c>
    </row>
    <row r="161" spans="1:8" ht="33.75">
      <c r="A161" s="78" t="s">
        <v>164</v>
      </c>
      <c r="B161" s="79" t="s">
        <v>45</v>
      </c>
      <c r="C161" s="79" t="s">
        <v>45</v>
      </c>
      <c r="D161" s="79" t="s">
        <v>492</v>
      </c>
      <c r="E161" s="79">
        <v>600</v>
      </c>
      <c r="F161" s="73">
        <v>3774</v>
      </c>
      <c r="G161" s="73"/>
      <c r="H161" s="73">
        <f t="shared" si="2"/>
        <v>0</v>
      </c>
    </row>
    <row r="162" spans="1:8" ht="12.75">
      <c r="A162" s="78" t="s">
        <v>102</v>
      </c>
      <c r="B162" s="79" t="s">
        <v>45</v>
      </c>
      <c r="C162" s="79" t="s">
        <v>45</v>
      </c>
      <c r="D162" s="79" t="s">
        <v>492</v>
      </c>
      <c r="E162" s="79">
        <v>610</v>
      </c>
      <c r="F162" s="73">
        <v>3774</v>
      </c>
      <c r="G162" s="73"/>
      <c r="H162" s="73">
        <f t="shared" si="2"/>
        <v>0</v>
      </c>
    </row>
    <row r="163" spans="1:8" ht="45">
      <c r="A163" s="78" t="s">
        <v>94</v>
      </c>
      <c r="B163" s="79" t="s">
        <v>45</v>
      </c>
      <c r="C163" s="79" t="s">
        <v>45</v>
      </c>
      <c r="D163" s="79" t="s">
        <v>492</v>
      </c>
      <c r="E163" s="79">
        <v>611</v>
      </c>
      <c r="F163" s="73">
        <v>3774</v>
      </c>
      <c r="G163" s="73"/>
      <c r="H163" s="73">
        <f t="shared" si="2"/>
        <v>0</v>
      </c>
    </row>
    <row r="164" spans="1:8" ht="52.5">
      <c r="A164" s="75" t="s">
        <v>493</v>
      </c>
      <c r="B164" s="76" t="s">
        <v>45</v>
      </c>
      <c r="C164" s="76" t="s">
        <v>46</v>
      </c>
      <c r="D164" s="76" t="s">
        <v>283</v>
      </c>
      <c r="E164" s="76"/>
      <c r="F164" s="77">
        <v>50</v>
      </c>
      <c r="G164" s="77"/>
      <c r="H164" s="71">
        <f t="shared" si="2"/>
        <v>0</v>
      </c>
    </row>
    <row r="165" spans="1:8" ht="12.75">
      <c r="A165" s="78" t="s">
        <v>165</v>
      </c>
      <c r="B165" s="79" t="s">
        <v>45</v>
      </c>
      <c r="C165" s="79" t="s">
        <v>46</v>
      </c>
      <c r="D165" s="79" t="s">
        <v>494</v>
      </c>
      <c r="E165" s="79" t="s">
        <v>30</v>
      </c>
      <c r="F165" s="73">
        <v>50</v>
      </c>
      <c r="G165" s="73"/>
      <c r="H165" s="73">
        <f t="shared" si="2"/>
        <v>0</v>
      </c>
    </row>
    <row r="166" spans="1:8" ht="12.75">
      <c r="A166" s="78" t="s">
        <v>166</v>
      </c>
      <c r="B166" s="79" t="s">
        <v>45</v>
      </c>
      <c r="C166" s="79" t="s">
        <v>46</v>
      </c>
      <c r="D166" s="79" t="s">
        <v>494</v>
      </c>
      <c r="E166" s="79" t="s">
        <v>30</v>
      </c>
      <c r="F166" s="73">
        <v>50</v>
      </c>
      <c r="G166" s="73"/>
      <c r="H166" s="73">
        <f t="shared" si="2"/>
        <v>0</v>
      </c>
    </row>
    <row r="167" spans="1:8" ht="22.5">
      <c r="A167" s="78" t="s">
        <v>104</v>
      </c>
      <c r="B167" s="79" t="s">
        <v>45</v>
      </c>
      <c r="C167" s="79" t="s">
        <v>46</v>
      </c>
      <c r="D167" s="79" t="s">
        <v>494</v>
      </c>
      <c r="E167" s="79" t="s">
        <v>105</v>
      </c>
      <c r="F167" s="73">
        <v>50</v>
      </c>
      <c r="G167" s="73"/>
      <c r="H167" s="73">
        <f t="shared" si="2"/>
        <v>0</v>
      </c>
    </row>
    <row r="168" spans="1:8" ht="21">
      <c r="A168" s="75" t="s">
        <v>267</v>
      </c>
      <c r="B168" s="76" t="s">
        <v>45</v>
      </c>
      <c r="C168" s="76" t="s">
        <v>45</v>
      </c>
      <c r="D168" s="76" t="s">
        <v>276</v>
      </c>
      <c r="E168" s="76"/>
      <c r="F168" s="77">
        <v>100</v>
      </c>
      <c r="G168" s="77">
        <v>12.45</v>
      </c>
      <c r="H168" s="77">
        <f t="shared" si="2"/>
        <v>12.45</v>
      </c>
    </row>
    <row r="169" spans="1:8" ht="22.5">
      <c r="A169" s="78" t="s">
        <v>104</v>
      </c>
      <c r="B169" s="79" t="s">
        <v>45</v>
      </c>
      <c r="C169" s="79" t="s">
        <v>45</v>
      </c>
      <c r="D169" s="79" t="s">
        <v>495</v>
      </c>
      <c r="E169" s="79">
        <v>200</v>
      </c>
      <c r="F169" s="73">
        <v>100</v>
      </c>
      <c r="G169" s="73">
        <v>12.45</v>
      </c>
      <c r="H169" s="73">
        <f t="shared" si="2"/>
        <v>12.45</v>
      </c>
    </row>
    <row r="170" spans="1:8" ht="42">
      <c r="A170" s="75" t="s">
        <v>271</v>
      </c>
      <c r="B170" s="76" t="s">
        <v>45</v>
      </c>
      <c r="C170" s="115" t="s">
        <v>496</v>
      </c>
      <c r="D170" s="115" t="s">
        <v>497</v>
      </c>
      <c r="E170" s="76"/>
      <c r="F170" s="77">
        <f>F171+F175+F177+F179+F181</f>
        <v>1289.7</v>
      </c>
      <c r="G170" s="77">
        <f>G171+G175+G177+G179+G181</f>
        <v>0</v>
      </c>
      <c r="H170" s="71">
        <f t="shared" si="2"/>
        <v>0</v>
      </c>
    </row>
    <row r="171" spans="1:8" ht="45">
      <c r="A171" s="78" t="s">
        <v>271</v>
      </c>
      <c r="B171" s="79" t="s">
        <v>45</v>
      </c>
      <c r="C171" s="79" t="s">
        <v>163</v>
      </c>
      <c r="D171" s="114" t="s">
        <v>498</v>
      </c>
      <c r="E171" s="79"/>
      <c r="F171" s="73">
        <f>F172</f>
        <v>348.40000000000003</v>
      </c>
      <c r="G171" s="73">
        <f>G172</f>
        <v>0</v>
      </c>
      <c r="H171" s="73">
        <f t="shared" si="2"/>
        <v>0</v>
      </c>
    </row>
    <row r="172" spans="1:8" ht="33.75">
      <c r="A172" s="78" t="s">
        <v>164</v>
      </c>
      <c r="B172" s="79" t="s">
        <v>45</v>
      </c>
      <c r="C172" s="79" t="s">
        <v>163</v>
      </c>
      <c r="D172" s="114" t="s">
        <v>498</v>
      </c>
      <c r="E172" s="79" t="s">
        <v>101</v>
      </c>
      <c r="F172" s="73">
        <f>F173+F174</f>
        <v>348.40000000000003</v>
      </c>
      <c r="G172" s="73">
        <f>G173+G174</f>
        <v>0</v>
      </c>
      <c r="H172" s="73">
        <f t="shared" si="2"/>
        <v>0</v>
      </c>
    </row>
    <row r="173" spans="1:8" ht="45">
      <c r="A173" s="78" t="s">
        <v>94</v>
      </c>
      <c r="B173" s="79" t="s">
        <v>45</v>
      </c>
      <c r="C173" s="79" t="s">
        <v>163</v>
      </c>
      <c r="D173" s="114" t="s">
        <v>498</v>
      </c>
      <c r="E173" s="79">
        <v>611</v>
      </c>
      <c r="F173" s="73">
        <v>275.1</v>
      </c>
      <c r="G173" s="73"/>
      <c r="H173" s="73">
        <f t="shared" si="2"/>
        <v>0</v>
      </c>
    </row>
    <row r="174" spans="1:8" ht="45">
      <c r="A174" s="78" t="s">
        <v>95</v>
      </c>
      <c r="B174" s="79" t="s">
        <v>45</v>
      </c>
      <c r="C174" s="79" t="s">
        <v>163</v>
      </c>
      <c r="D174" s="114" t="s">
        <v>498</v>
      </c>
      <c r="E174" s="79" t="s">
        <v>17</v>
      </c>
      <c r="F174" s="73">
        <v>73.3</v>
      </c>
      <c r="G174" s="73"/>
      <c r="H174" s="73">
        <f t="shared" si="2"/>
        <v>0</v>
      </c>
    </row>
    <row r="175" spans="1:8" ht="33.75">
      <c r="A175" s="78" t="s">
        <v>164</v>
      </c>
      <c r="B175" s="79" t="s">
        <v>45</v>
      </c>
      <c r="C175" s="79" t="s">
        <v>44</v>
      </c>
      <c r="D175" s="114" t="s">
        <v>498</v>
      </c>
      <c r="E175" s="79">
        <v>600</v>
      </c>
      <c r="F175" s="73">
        <f>F176</f>
        <v>810.2</v>
      </c>
      <c r="G175" s="73">
        <f>G176</f>
        <v>0</v>
      </c>
      <c r="H175" s="73">
        <f t="shared" si="2"/>
        <v>0</v>
      </c>
    </row>
    <row r="176" spans="1:8" ht="45">
      <c r="A176" s="78" t="s">
        <v>94</v>
      </c>
      <c r="B176" s="79" t="s">
        <v>45</v>
      </c>
      <c r="C176" s="79" t="s">
        <v>44</v>
      </c>
      <c r="D176" s="114" t="s">
        <v>498</v>
      </c>
      <c r="E176" s="79" t="s">
        <v>74</v>
      </c>
      <c r="F176" s="73">
        <v>810.2</v>
      </c>
      <c r="G176" s="73"/>
      <c r="H176" s="73">
        <f t="shared" si="2"/>
        <v>0</v>
      </c>
    </row>
    <row r="177" spans="1:8" ht="33.75">
      <c r="A177" s="78" t="s">
        <v>164</v>
      </c>
      <c r="B177" s="79" t="s">
        <v>45</v>
      </c>
      <c r="C177" s="114" t="s">
        <v>33</v>
      </c>
      <c r="D177" s="114" t="s">
        <v>498</v>
      </c>
      <c r="E177" s="79">
        <v>600</v>
      </c>
      <c r="F177" s="73">
        <f>F178</f>
        <v>44.7</v>
      </c>
      <c r="G177" s="73">
        <f>G178</f>
        <v>0</v>
      </c>
      <c r="H177" s="73">
        <f t="shared" si="2"/>
        <v>0</v>
      </c>
    </row>
    <row r="178" spans="1:8" ht="45">
      <c r="A178" s="78" t="s">
        <v>94</v>
      </c>
      <c r="B178" s="79" t="s">
        <v>45</v>
      </c>
      <c r="C178" s="114" t="s">
        <v>33</v>
      </c>
      <c r="D178" s="114" t="s">
        <v>498</v>
      </c>
      <c r="E178" s="79" t="s">
        <v>74</v>
      </c>
      <c r="F178" s="73">
        <v>44.7</v>
      </c>
      <c r="G178" s="73"/>
      <c r="H178" s="73">
        <f t="shared" si="2"/>
        <v>0</v>
      </c>
    </row>
    <row r="179" spans="1:8" ht="33.75">
      <c r="A179" s="78" t="s">
        <v>164</v>
      </c>
      <c r="B179" s="79" t="s">
        <v>45</v>
      </c>
      <c r="C179" s="114" t="s">
        <v>33</v>
      </c>
      <c r="D179" s="114" t="s">
        <v>498</v>
      </c>
      <c r="E179" s="79">
        <v>600</v>
      </c>
      <c r="F179" s="73">
        <v>63.3</v>
      </c>
      <c r="G179" s="73"/>
      <c r="H179" s="73">
        <f t="shared" si="2"/>
        <v>0</v>
      </c>
    </row>
    <row r="180" spans="1:8" ht="45">
      <c r="A180" s="78" t="s">
        <v>94</v>
      </c>
      <c r="B180" s="79" t="s">
        <v>45</v>
      </c>
      <c r="C180" s="114" t="s">
        <v>33</v>
      </c>
      <c r="D180" s="114" t="s">
        <v>498</v>
      </c>
      <c r="E180" s="79" t="s">
        <v>74</v>
      </c>
      <c r="F180" s="73">
        <v>63.3</v>
      </c>
      <c r="G180" s="73"/>
      <c r="H180" s="73">
        <f t="shared" si="2"/>
        <v>0</v>
      </c>
    </row>
    <row r="181" spans="1:8" ht="12.75">
      <c r="A181" s="78" t="s">
        <v>245</v>
      </c>
      <c r="B181" s="79" t="s">
        <v>45</v>
      </c>
      <c r="C181" s="79" t="s">
        <v>73</v>
      </c>
      <c r="D181" s="114" t="s">
        <v>498</v>
      </c>
      <c r="E181" s="79">
        <v>110</v>
      </c>
      <c r="F181" s="73">
        <v>23.1</v>
      </c>
      <c r="G181" s="73"/>
      <c r="H181" s="73">
        <f t="shared" si="2"/>
        <v>0</v>
      </c>
    </row>
    <row r="182" spans="1:8" ht="22.5">
      <c r="A182" s="78" t="s">
        <v>499</v>
      </c>
      <c r="B182" s="79" t="s">
        <v>45</v>
      </c>
      <c r="C182" s="79" t="s">
        <v>73</v>
      </c>
      <c r="D182" s="114" t="s">
        <v>498</v>
      </c>
      <c r="E182" s="79">
        <v>112</v>
      </c>
      <c r="F182" s="73">
        <v>23.1</v>
      </c>
      <c r="G182" s="73"/>
      <c r="H182" s="73">
        <f t="shared" si="2"/>
        <v>0</v>
      </c>
    </row>
    <row r="183" spans="1:8" ht="42">
      <c r="A183" s="75" t="s">
        <v>500</v>
      </c>
      <c r="B183" s="76" t="s">
        <v>45</v>
      </c>
      <c r="C183" s="76" t="s">
        <v>44</v>
      </c>
      <c r="D183" s="76" t="s">
        <v>501</v>
      </c>
      <c r="E183" s="76"/>
      <c r="F183" s="77">
        <v>820.4</v>
      </c>
      <c r="G183" s="77"/>
      <c r="H183" s="77">
        <f t="shared" si="2"/>
        <v>0</v>
      </c>
    </row>
    <row r="184" spans="1:8" ht="22.5">
      <c r="A184" s="78" t="s">
        <v>104</v>
      </c>
      <c r="B184" s="79" t="s">
        <v>45</v>
      </c>
      <c r="C184" s="79" t="s">
        <v>44</v>
      </c>
      <c r="D184" s="79" t="s">
        <v>501</v>
      </c>
      <c r="E184" s="79">
        <v>200</v>
      </c>
      <c r="F184" s="73">
        <v>820.4</v>
      </c>
      <c r="G184" s="73"/>
      <c r="H184" s="73">
        <f t="shared" si="2"/>
        <v>0</v>
      </c>
    </row>
    <row r="185" spans="1:8" ht="12.75">
      <c r="A185" s="75" t="s">
        <v>83</v>
      </c>
      <c r="B185" s="76" t="s">
        <v>45</v>
      </c>
      <c r="C185" s="76" t="s">
        <v>73</v>
      </c>
      <c r="D185" s="76" t="s">
        <v>29</v>
      </c>
      <c r="E185" s="76" t="s">
        <v>30</v>
      </c>
      <c r="F185" s="77">
        <f>F186+F188+F191</f>
        <v>18285.739999999998</v>
      </c>
      <c r="G185" s="77">
        <f>G186+G188+G191</f>
        <v>5468.82</v>
      </c>
      <c r="H185" s="73">
        <f t="shared" si="2"/>
        <v>29.907567317483462</v>
      </c>
    </row>
    <row r="186" spans="1:8" ht="22.5">
      <c r="A186" s="78" t="s">
        <v>502</v>
      </c>
      <c r="B186" s="114" t="s">
        <v>45</v>
      </c>
      <c r="C186" s="114" t="s">
        <v>73</v>
      </c>
      <c r="D186" s="79" t="s">
        <v>503</v>
      </c>
      <c r="E186" s="79"/>
      <c r="F186" s="73">
        <f>F187</f>
        <v>1081.3</v>
      </c>
      <c r="G186" s="73">
        <f>G187</f>
        <v>254.4</v>
      </c>
      <c r="H186" s="73">
        <f t="shared" si="2"/>
        <v>23.527235734763714</v>
      </c>
    </row>
    <row r="187" spans="1:8" ht="56.25">
      <c r="A187" s="78" t="s">
        <v>75</v>
      </c>
      <c r="B187" s="79" t="s">
        <v>45</v>
      </c>
      <c r="C187" s="79" t="s">
        <v>73</v>
      </c>
      <c r="D187" s="79" t="s">
        <v>504</v>
      </c>
      <c r="E187" s="79" t="s">
        <v>108</v>
      </c>
      <c r="F187" s="73">
        <v>1081.3</v>
      </c>
      <c r="G187" s="73">
        <v>254.4</v>
      </c>
      <c r="H187" s="73">
        <f t="shared" si="2"/>
        <v>23.527235734763714</v>
      </c>
    </row>
    <row r="188" spans="1:8" ht="22.5">
      <c r="A188" s="78" t="s">
        <v>246</v>
      </c>
      <c r="B188" s="79" t="s">
        <v>45</v>
      </c>
      <c r="C188" s="79" t="s">
        <v>73</v>
      </c>
      <c r="D188" s="79" t="s">
        <v>260</v>
      </c>
      <c r="E188" s="79"/>
      <c r="F188" s="73">
        <f>F189+F190</f>
        <v>437.2</v>
      </c>
      <c r="G188" s="73">
        <f>G189+G190</f>
        <v>93.4</v>
      </c>
      <c r="H188" s="73">
        <f t="shared" si="2"/>
        <v>21.363220494053067</v>
      </c>
    </row>
    <row r="189" spans="1:8" ht="56.25">
      <c r="A189" s="78" t="s">
        <v>75</v>
      </c>
      <c r="B189" s="79" t="s">
        <v>45</v>
      </c>
      <c r="C189" s="79" t="s">
        <v>73</v>
      </c>
      <c r="D189" s="79" t="s">
        <v>260</v>
      </c>
      <c r="E189" s="79">
        <v>100</v>
      </c>
      <c r="F189" s="73">
        <v>388.7</v>
      </c>
      <c r="G189" s="73">
        <v>93.4</v>
      </c>
      <c r="H189" s="73">
        <f t="shared" si="2"/>
        <v>24.02881399536918</v>
      </c>
    </row>
    <row r="190" spans="1:8" ht="22.5">
      <c r="A190" s="78" t="s">
        <v>104</v>
      </c>
      <c r="B190" s="79" t="s">
        <v>45</v>
      </c>
      <c r="C190" s="79" t="s">
        <v>73</v>
      </c>
      <c r="D190" s="79" t="s">
        <v>260</v>
      </c>
      <c r="E190" s="79">
        <v>200</v>
      </c>
      <c r="F190" s="73">
        <v>48.5</v>
      </c>
      <c r="G190" s="73"/>
      <c r="H190" s="73">
        <f t="shared" si="2"/>
        <v>0</v>
      </c>
    </row>
    <row r="191" spans="1:8" ht="45">
      <c r="A191" s="78" t="s">
        <v>100</v>
      </c>
      <c r="B191" s="79" t="s">
        <v>45</v>
      </c>
      <c r="C191" s="79" t="s">
        <v>73</v>
      </c>
      <c r="D191" s="79" t="s">
        <v>505</v>
      </c>
      <c r="E191" s="79" t="s">
        <v>30</v>
      </c>
      <c r="F191" s="73">
        <f>F192+F193</f>
        <v>16767.239999999998</v>
      </c>
      <c r="G191" s="73">
        <f>G192+G193</f>
        <v>5121.0199999999995</v>
      </c>
      <c r="H191" s="73">
        <f t="shared" si="2"/>
        <v>30.54181845074085</v>
      </c>
    </row>
    <row r="192" spans="1:8" ht="56.25">
      <c r="A192" s="78" t="s">
        <v>75</v>
      </c>
      <c r="B192" s="79" t="s">
        <v>45</v>
      </c>
      <c r="C192" s="79" t="s">
        <v>73</v>
      </c>
      <c r="D192" s="79" t="s">
        <v>506</v>
      </c>
      <c r="E192" s="79">
        <v>100</v>
      </c>
      <c r="F192" s="73">
        <v>15521.74</v>
      </c>
      <c r="G192" s="73">
        <v>4907.7</v>
      </c>
      <c r="H192" s="73">
        <f t="shared" si="2"/>
        <v>31.618233522788035</v>
      </c>
    </row>
    <row r="193" spans="1:8" ht="22.5">
      <c r="A193" s="78" t="s">
        <v>410</v>
      </c>
      <c r="B193" s="79" t="s">
        <v>45</v>
      </c>
      <c r="C193" s="79" t="s">
        <v>73</v>
      </c>
      <c r="D193" s="79" t="s">
        <v>507</v>
      </c>
      <c r="E193" s="79"/>
      <c r="F193" s="73">
        <f>F194+F195</f>
        <v>1245.5</v>
      </c>
      <c r="G193" s="73">
        <f>G194+G195</f>
        <v>213.32</v>
      </c>
      <c r="H193" s="73">
        <f t="shared" si="2"/>
        <v>17.127258129265353</v>
      </c>
    </row>
    <row r="194" spans="1:8" ht="22.5">
      <c r="A194" s="78" t="s">
        <v>104</v>
      </c>
      <c r="B194" s="79" t="s">
        <v>45</v>
      </c>
      <c r="C194" s="79" t="s">
        <v>73</v>
      </c>
      <c r="D194" s="79" t="s">
        <v>507</v>
      </c>
      <c r="E194" s="79">
        <v>200</v>
      </c>
      <c r="F194" s="73">
        <v>1086</v>
      </c>
      <c r="G194" s="73">
        <v>210.2</v>
      </c>
      <c r="H194" s="73">
        <f t="shared" si="2"/>
        <v>19.355432780847146</v>
      </c>
    </row>
    <row r="195" spans="1:8" ht="12.75">
      <c r="A195" s="78" t="s">
        <v>111</v>
      </c>
      <c r="B195" s="79" t="s">
        <v>45</v>
      </c>
      <c r="C195" s="79" t="s">
        <v>73</v>
      </c>
      <c r="D195" s="79" t="s">
        <v>507</v>
      </c>
      <c r="E195" s="79">
        <v>800</v>
      </c>
      <c r="F195" s="73">
        <v>159.5</v>
      </c>
      <c r="G195" s="73">
        <v>3.12</v>
      </c>
      <c r="H195" s="73">
        <f t="shared" si="2"/>
        <v>1.956112852664577</v>
      </c>
    </row>
    <row r="196" spans="1:8" ht="42">
      <c r="A196" s="75" t="s">
        <v>508</v>
      </c>
      <c r="B196" s="76" t="s">
        <v>45</v>
      </c>
      <c r="C196" s="76" t="s">
        <v>73</v>
      </c>
      <c r="D196" s="76" t="s">
        <v>277</v>
      </c>
      <c r="E196" s="76" t="s">
        <v>30</v>
      </c>
      <c r="F196" s="77">
        <v>50</v>
      </c>
      <c r="G196" s="77"/>
      <c r="H196" s="77">
        <f t="shared" si="2"/>
        <v>0</v>
      </c>
    </row>
    <row r="197" spans="1:8" ht="22.5">
      <c r="A197" s="78" t="s">
        <v>104</v>
      </c>
      <c r="B197" s="79" t="s">
        <v>45</v>
      </c>
      <c r="C197" s="79" t="s">
        <v>73</v>
      </c>
      <c r="D197" s="79" t="s">
        <v>509</v>
      </c>
      <c r="E197" s="79" t="s">
        <v>105</v>
      </c>
      <c r="F197" s="73">
        <v>50</v>
      </c>
      <c r="G197" s="73"/>
      <c r="H197" s="73">
        <f t="shared" si="2"/>
        <v>0</v>
      </c>
    </row>
    <row r="198" spans="1:8" ht="12.75">
      <c r="A198" s="75" t="s">
        <v>510</v>
      </c>
      <c r="B198" s="76" t="s">
        <v>59</v>
      </c>
      <c r="C198" s="79"/>
      <c r="D198" s="79"/>
      <c r="E198" s="79"/>
      <c r="F198" s="77">
        <f>F199+F220</f>
        <v>47946.6158</v>
      </c>
      <c r="G198" s="77">
        <f>G199+G220</f>
        <v>10508.14</v>
      </c>
      <c r="H198" s="71">
        <f t="shared" si="2"/>
        <v>21.916333039713724</v>
      </c>
    </row>
    <row r="199" spans="1:8" ht="21">
      <c r="A199" s="75" t="s">
        <v>511</v>
      </c>
      <c r="B199" s="76" t="s">
        <v>59</v>
      </c>
      <c r="C199" s="76"/>
      <c r="D199" s="76" t="s">
        <v>512</v>
      </c>
      <c r="E199" s="76" t="s">
        <v>30</v>
      </c>
      <c r="F199" s="77">
        <f>F200+F204++F212+F214+F218</f>
        <v>47365.6158</v>
      </c>
      <c r="G199" s="77">
        <f>G200+G204++G212+G214+G218</f>
        <v>10382.34</v>
      </c>
      <c r="H199" s="71">
        <f t="shared" si="2"/>
        <v>21.919571454193996</v>
      </c>
    </row>
    <row r="200" spans="1:8" ht="22.5">
      <c r="A200" s="118" t="s">
        <v>194</v>
      </c>
      <c r="B200" s="119" t="s">
        <v>59</v>
      </c>
      <c r="C200" s="119" t="s">
        <v>31</v>
      </c>
      <c r="D200" s="119" t="s">
        <v>513</v>
      </c>
      <c r="E200" s="119"/>
      <c r="F200" s="120">
        <f aca="true" t="shared" si="5" ref="F200:G202">F201</f>
        <v>18627.5</v>
      </c>
      <c r="G200" s="120">
        <f t="shared" si="5"/>
        <v>3627.43</v>
      </c>
      <c r="H200" s="120">
        <f t="shared" si="2"/>
        <v>19.47352033284123</v>
      </c>
    </row>
    <row r="201" spans="1:8" ht="33.75">
      <c r="A201" s="78" t="s">
        <v>164</v>
      </c>
      <c r="B201" s="79" t="s">
        <v>59</v>
      </c>
      <c r="C201" s="79" t="s">
        <v>31</v>
      </c>
      <c r="D201" s="79" t="s">
        <v>514</v>
      </c>
      <c r="E201" s="79" t="s">
        <v>101</v>
      </c>
      <c r="F201" s="73">
        <f t="shared" si="5"/>
        <v>18627.5</v>
      </c>
      <c r="G201" s="73">
        <f t="shared" si="5"/>
        <v>3627.43</v>
      </c>
      <c r="H201" s="73">
        <f t="shared" si="2"/>
        <v>19.47352033284123</v>
      </c>
    </row>
    <row r="202" spans="1:8" ht="12.75">
      <c r="A202" s="78" t="s">
        <v>102</v>
      </c>
      <c r="B202" s="79" t="s">
        <v>59</v>
      </c>
      <c r="C202" s="79" t="s">
        <v>31</v>
      </c>
      <c r="D202" s="79" t="s">
        <v>514</v>
      </c>
      <c r="E202" s="79" t="s">
        <v>103</v>
      </c>
      <c r="F202" s="73">
        <f t="shared" si="5"/>
        <v>18627.5</v>
      </c>
      <c r="G202" s="73">
        <f t="shared" si="5"/>
        <v>3627.43</v>
      </c>
      <c r="H202" s="73">
        <f t="shared" si="2"/>
        <v>19.47352033284123</v>
      </c>
    </row>
    <row r="203" spans="1:8" ht="45">
      <c r="A203" s="78" t="s">
        <v>94</v>
      </c>
      <c r="B203" s="79" t="s">
        <v>59</v>
      </c>
      <c r="C203" s="79" t="s">
        <v>31</v>
      </c>
      <c r="D203" s="79" t="s">
        <v>514</v>
      </c>
      <c r="E203" s="79" t="s">
        <v>74</v>
      </c>
      <c r="F203" s="73">
        <v>18627.5</v>
      </c>
      <c r="G203" s="73">
        <v>3627.43</v>
      </c>
      <c r="H203" s="73">
        <f t="shared" si="2"/>
        <v>19.47352033284123</v>
      </c>
    </row>
    <row r="204" spans="1:8" ht="22.5">
      <c r="A204" s="118" t="s">
        <v>195</v>
      </c>
      <c r="B204" s="119" t="s">
        <v>59</v>
      </c>
      <c r="C204" s="119" t="s">
        <v>31</v>
      </c>
      <c r="D204" s="119" t="s">
        <v>515</v>
      </c>
      <c r="E204" s="119" t="s">
        <v>30</v>
      </c>
      <c r="F204" s="120">
        <f>F205+F208</f>
        <v>7871.7158</v>
      </c>
      <c r="G204" s="120">
        <f>G205+G208</f>
        <v>1930.21</v>
      </c>
      <c r="H204" s="120">
        <f aca="true" t="shared" si="6" ref="H204:H250">G204/F204*100</f>
        <v>24.520829372422213</v>
      </c>
    </row>
    <row r="205" spans="1:8" ht="33.75">
      <c r="A205" s="78" t="s">
        <v>164</v>
      </c>
      <c r="B205" s="79" t="s">
        <v>59</v>
      </c>
      <c r="C205" s="79" t="s">
        <v>31</v>
      </c>
      <c r="D205" s="79" t="s">
        <v>515</v>
      </c>
      <c r="E205" s="79" t="s">
        <v>101</v>
      </c>
      <c r="F205" s="73">
        <f>F206</f>
        <v>7865.4</v>
      </c>
      <c r="G205" s="73">
        <f>G206</f>
        <v>1930.21</v>
      </c>
      <c r="H205" s="73">
        <f t="shared" si="6"/>
        <v>24.540519236148196</v>
      </c>
    </row>
    <row r="206" spans="1:8" ht="12.75">
      <c r="A206" s="78" t="s">
        <v>102</v>
      </c>
      <c r="B206" s="79" t="s">
        <v>59</v>
      </c>
      <c r="C206" s="79" t="s">
        <v>31</v>
      </c>
      <c r="D206" s="79" t="s">
        <v>516</v>
      </c>
      <c r="E206" s="79" t="s">
        <v>103</v>
      </c>
      <c r="F206" s="73">
        <f>F207</f>
        <v>7865.4</v>
      </c>
      <c r="G206" s="73">
        <f>G207</f>
        <v>1930.21</v>
      </c>
      <c r="H206" s="73">
        <f t="shared" si="6"/>
        <v>24.540519236148196</v>
      </c>
    </row>
    <row r="207" spans="1:8" ht="45">
      <c r="A207" s="78" t="s">
        <v>94</v>
      </c>
      <c r="B207" s="79" t="s">
        <v>59</v>
      </c>
      <c r="C207" s="79" t="s">
        <v>31</v>
      </c>
      <c r="D207" s="79" t="s">
        <v>516</v>
      </c>
      <c r="E207" s="79" t="s">
        <v>74</v>
      </c>
      <c r="F207" s="73">
        <v>7865.4</v>
      </c>
      <c r="G207" s="73">
        <v>1930.21</v>
      </c>
      <c r="H207" s="73">
        <f t="shared" si="6"/>
        <v>24.540519236148196</v>
      </c>
    </row>
    <row r="208" spans="1:8" ht="22.5">
      <c r="A208" s="78" t="s">
        <v>517</v>
      </c>
      <c r="B208" s="79" t="s">
        <v>59</v>
      </c>
      <c r="C208" s="79" t="s">
        <v>31</v>
      </c>
      <c r="D208" s="79" t="s">
        <v>518</v>
      </c>
      <c r="E208" s="79"/>
      <c r="F208" s="73">
        <v>6.3158</v>
      </c>
      <c r="G208" s="73"/>
      <c r="H208" s="73">
        <f t="shared" si="6"/>
        <v>0</v>
      </c>
    </row>
    <row r="209" spans="1:8" ht="33.75">
      <c r="A209" s="78" t="s">
        <v>164</v>
      </c>
      <c r="B209" s="79" t="s">
        <v>59</v>
      </c>
      <c r="C209" s="79" t="s">
        <v>31</v>
      </c>
      <c r="D209" s="79" t="s">
        <v>518</v>
      </c>
      <c r="E209" s="79" t="s">
        <v>101</v>
      </c>
      <c r="F209" s="73">
        <v>6.3158</v>
      </c>
      <c r="G209" s="73"/>
      <c r="H209" s="73">
        <f t="shared" si="6"/>
        <v>0</v>
      </c>
    </row>
    <row r="210" spans="1:8" ht="22.5">
      <c r="A210" s="78" t="s">
        <v>102</v>
      </c>
      <c r="B210" s="79" t="s">
        <v>59</v>
      </c>
      <c r="C210" s="79" t="s">
        <v>31</v>
      </c>
      <c r="D210" s="79" t="s">
        <v>518</v>
      </c>
      <c r="E210" s="79" t="s">
        <v>103</v>
      </c>
      <c r="F210" s="73">
        <v>6.3158</v>
      </c>
      <c r="G210" s="73"/>
      <c r="H210" s="73">
        <f t="shared" si="6"/>
        <v>0</v>
      </c>
    </row>
    <row r="211" spans="1:8" ht="22.5">
      <c r="A211" s="78" t="s">
        <v>519</v>
      </c>
      <c r="B211" s="79" t="s">
        <v>59</v>
      </c>
      <c r="C211" s="79" t="s">
        <v>31</v>
      </c>
      <c r="D211" s="79" t="s">
        <v>518</v>
      </c>
      <c r="E211" s="79">
        <v>612</v>
      </c>
      <c r="F211" s="73">
        <v>6.3158</v>
      </c>
      <c r="G211" s="73"/>
      <c r="H211" s="73">
        <f t="shared" si="6"/>
        <v>0</v>
      </c>
    </row>
    <row r="212" spans="1:8" ht="22.5">
      <c r="A212" s="118" t="s">
        <v>270</v>
      </c>
      <c r="B212" s="119" t="s">
        <v>59</v>
      </c>
      <c r="C212" s="121" t="s">
        <v>54</v>
      </c>
      <c r="D212" s="119" t="s">
        <v>520</v>
      </c>
      <c r="E212" s="119"/>
      <c r="F212" s="120">
        <v>700</v>
      </c>
      <c r="G212" s="120"/>
      <c r="H212" s="120">
        <f t="shared" si="6"/>
        <v>0</v>
      </c>
    </row>
    <row r="213" spans="1:8" ht="22.5">
      <c r="A213" s="78" t="s">
        <v>104</v>
      </c>
      <c r="B213" s="79" t="s">
        <v>59</v>
      </c>
      <c r="C213" s="79" t="s">
        <v>54</v>
      </c>
      <c r="D213" s="79" t="s">
        <v>521</v>
      </c>
      <c r="E213" s="79">
        <v>200</v>
      </c>
      <c r="F213" s="73">
        <v>700</v>
      </c>
      <c r="G213" s="73"/>
      <c r="H213" s="73">
        <f t="shared" si="6"/>
        <v>0</v>
      </c>
    </row>
    <row r="214" spans="1:8" ht="22.5">
      <c r="A214" s="118" t="s">
        <v>522</v>
      </c>
      <c r="B214" s="119" t="s">
        <v>59</v>
      </c>
      <c r="C214" s="119" t="s">
        <v>54</v>
      </c>
      <c r="D214" s="119" t="s">
        <v>523</v>
      </c>
      <c r="E214" s="119"/>
      <c r="F214" s="120">
        <f>F215+F216+F217</f>
        <v>20066.4</v>
      </c>
      <c r="G214" s="120">
        <f>G215+G216+G217</f>
        <v>4824.7</v>
      </c>
      <c r="H214" s="120">
        <f t="shared" si="6"/>
        <v>24.043674999003308</v>
      </c>
    </row>
    <row r="215" spans="1:8" ht="56.25">
      <c r="A215" s="78" t="s">
        <v>75</v>
      </c>
      <c r="B215" s="79" t="s">
        <v>59</v>
      </c>
      <c r="C215" s="79" t="s">
        <v>54</v>
      </c>
      <c r="D215" s="79" t="s">
        <v>524</v>
      </c>
      <c r="E215" s="79">
        <v>100</v>
      </c>
      <c r="F215" s="73">
        <v>19918.9</v>
      </c>
      <c r="G215" s="73">
        <v>4823.5</v>
      </c>
      <c r="H215" s="73">
        <f t="shared" si="6"/>
        <v>24.215694641772384</v>
      </c>
    </row>
    <row r="216" spans="1:8" ht="22.5">
      <c r="A216" s="78" t="s">
        <v>104</v>
      </c>
      <c r="B216" s="79" t="s">
        <v>59</v>
      </c>
      <c r="C216" s="79" t="s">
        <v>54</v>
      </c>
      <c r="D216" s="79" t="s">
        <v>524</v>
      </c>
      <c r="E216" s="79">
        <v>200</v>
      </c>
      <c r="F216" s="73">
        <v>135.5</v>
      </c>
      <c r="G216" s="73"/>
      <c r="H216" s="73">
        <f t="shared" si="6"/>
        <v>0</v>
      </c>
    </row>
    <row r="217" spans="1:8" ht="12.75">
      <c r="A217" s="78" t="s">
        <v>111</v>
      </c>
      <c r="B217" s="79" t="s">
        <v>59</v>
      </c>
      <c r="C217" s="79" t="s">
        <v>54</v>
      </c>
      <c r="D217" s="79" t="s">
        <v>524</v>
      </c>
      <c r="E217" s="79">
        <v>800</v>
      </c>
      <c r="F217" s="73">
        <v>12</v>
      </c>
      <c r="G217" s="73">
        <v>1.2</v>
      </c>
      <c r="H217" s="73">
        <f t="shared" si="6"/>
        <v>10</v>
      </c>
    </row>
    <row r="218" spans="1:8" ht="45">
      <c r="A218" s="118" t="s">
        <v>525</v>
      </c>
      <c r="B218" s="119" t="s">
        <v>59</v>
      </c>
      <c r="C218" s="119" t="s">
        <v>54</v>
      </c>
      <c r="D218" s="119" t="s">
        <v>526</v>
      </c>
      <c r="E218" s="119"/>
      <c r="F218" s="120">
        <v>100</v>
      </c>
      <c r="G218" s="120"/>
      <c r="H218" s="120">
        <f t="shared" si="6"/>
        <v>0</v>
      </c>
    </row>
    <row r="219" spans="1:8" ht="22.5">
      <c r="A219" s="78" t="s">
        <v>104</v>
      </c>
      <c r="B219" s="79" t="s">
        <v>59</v>
      </c>
      <c r="C219" s="79" t="s">
        <v>54</v>
      </c>
      <c r="D219" s="79" t="s">
        <v>527</v>
      </c>
      <c r="E219" s="79">
        <v>200</v>
      </c>
      <c r="F219" s="73">
        <v>100</v>
      </c>
      <c r="G219" s="73"/>
      <c r="H219" s="73">
        <f t="shared" si="6"/>
        <v>0</v>
      </c>
    </row>
    <row r="220" spans="1:8" ht="21">
      <c r="A220" s="75" t="s">
        <v>256</v>
      </c>
      <c r="B220" s="76" t="s">
        <v>59</v>
      </c>
      <c r="C220" s="76" t="s">
        <v>54</v>
      </c>
      <c r="D220" s="76" t="s">
        <v>528</v>
      </c>
      <c r="E220" s="76"/>
      <c r="F220" s="77">
        <v>581</v>
      </c>
      <c r="G220" s="77">
        <v>125.8</v>
      </c>
      <c r="H220" s="77">
        <f t="shared" si="6"/>
        <v>21.652323580034423</v>
      </c>
    </row>
    <row r="221" spans="1:8" ht="56.25">
      <c r="A221" s="78" t="s">
        <v>75</v>
      </c>
      <c r="B221" s="79" t="s">
        <v>59</v>
      </c>
      <c r="C221" s="79" t="s">
        <v>54</v>
      </c>
      <c r="D221" s="79" t="s">
        <v>529</v>
      </c>
      <c r="E221" s="79">
        <v>100</v>
      </c>
      <c r="F221" s="73">
        <v>581</v>
      </c>
      <c r="G221" s="73">
        <v>125.8</v>
      </c>
      <c r="H221" s="73">
        <f t="shared" si="6"/>
        <v>21.652323580034423</v>
      </c>
    </row>
    <row r="222" spans="1:8" ht="12.75">
      <c r="A222" s="75" t="s">
        <v>530</v>
      </c>
      <c r="B222" s="115" t="s">
        <v>73</v>
      </c>
      <c r="C222" s="79"/>
      <c r="D222" s="79"/>
      <c r="E222" s="79"/>
      <c r="F222" s="77">
        <f>F223</f>
        <v>250</v>
      </c>
      <c r="G222" s="77">
        <f>G223</f>
        <v>0</v>
      </c>
      <c r="H222" s="77">
        <f t="shared" si="6"/>
        <v>0</v>
      </c>
    </row>
    <row r="223" spans="1:8" ht="12.75">
      <c r="A223" s="75" t="s">
        <v>548</v>
      </c>
      <c r="B223" s="115" t="s">
        <v>73</v>
      </c>
      <c r="C223" s="115" t="s">
        <v>73</v>
      </c>
      <c r="D223" s="79"/>
      <c r="E223" s="79"/>
      <c r="F223" s="77">
        <f>F224</f>
        <v>250</v>
      </c>
      <c r="G223" s="77">
        <f>G224</f>
        <v>0</v>
      </c>
      <c r="H223" s="77">
        <f t="shared" si="6"/>
        <v>0</v>
      </c>
    </row>
    <row r="224" spans="1:8" ht="21">
      <c r="A224" s="75" t="s">
        <v>531</v>
      </c>
      <c r="B224" s="115" t="s">
        <v>73</v>
      </c>
      <c r="C224" s="115" t="s">
        <v>73</v>
      </c>
      <c r="D224" s="76" t="s">
        <v>532</v>
      </c>
      <c r="E224" s="76"/>
      <c r="F224" s="77">
        <f>F225+F227+F229+F231+F233</f>
        <v>250</v>
      </c>
      <c r="G224" s="77">
        <f>G225+G227+G229+G231+G233</f>
        <v>0</v>
      </c>
      <c r="H224" s="71">
        <f t="shared" si="6"/>
        <v>0</v>
      </c>
    </row>
    <row r="225" spans="1:8" ht="22.5">
      <c r="A225" s="118" t="s">
        <v>533</v>
      </c>
      <c r="B225" s="121" t="s">
        <v>73</v>
      </c>
      <c r="C225" s="121" t="s">
        <v>73</v>
      </c>
      <c r="D225" s="119" t="s">
        <v>534</v>
      </c>
      <c r="E225" s="119"/>
      <c r="F225" s="120">
        <v>146</v>
      </c>
      <c r="G225" s="120"/>
      <c r="H225" s="120">
        <f t="shared" si="6"/>
        <v>0</v>
      </c>
    </row>
    <row r="226" spans="1:8" ht="22.5">
      <c r="A226" s="78" t="s">
        <v>104</v>
      </c>
      <c r="B226" s="114" t="s">
        <v>73</v>
      </c>
      <c r="C226" s="114" t="s">
        <v>73</v>
      </c>
      <c r="D226" s="79" t="s">
        <v>535</v>
      </c>
      <c r="E226" s="79">
        <v>200</v>
      </c>
      <c r="F226" s="73">
        <v>146</v>
      </c>
      <c r="G226" s="73"/>
      <c r="H226" s="73">
        <f t="shared" si="6"/>
        <v>0</v>
      </c>
    </row>
    <row r="227" spans="1:8" ht="33.75">
      <c r="A227" s="188" t="s">
        <v>536</v>
      </c>
      <c r="B227" s="121" t="s">
        <v>73</v>
      </c>
      <c r="C227" s="121" t="s">
        <v>73</v>
      </c>
      <c r="D227" s="119" t="s">
        <v>537</v>
      </c>
      <c r="E227" s="119"/>
      <c r="F227" s="120">
        <v>7</v>
      </c>
      <c r="G227" s="120"/>
      <c r="H227" s="120">
        <f t="shared" si="6"/>
        <v>0</v>
      </c>
    </row>
    <row r="228" spans="1:8" ht="22.5">
      <c r="A228" s="78" t="s">
        <v>104</v>
      </c>
      <c r="B228" s="114" t="s">
        <v>73</v>
      </c>
      <c r="C228" s="114" t="s">
        <v>73</v>
      </c>
      <c r="D228" s="79" t="s">
        <v>538</v>
      </c>
      <c r="E228" s="79">
        <v>200</v>
      </c>
      <c r="F228" s="73">
        <v>7</v>
      </c>
      <c r="G228" s="73"/>
      <c r="H228" s="73">
        <f t="shared" si="6"/>
        <v>0</v>
      </c>
    </row>
    <row r="229" spans="1:8" ht="33.75">
      <c r="A229" s="188" t="s">
        <v>539</v>
      </c>
      <c r="B229" s="121" t="s">
        <v>73</v>
      </c>
      <c r="C229" s="121" t="s">
        <v>73</v>
      </c>
      <c r="D229" s="119" t="s">
        <v>540</v>
      </c>
      <c r="E229" s="119"/>
      <c r="F229" s="120">
        <v>30</v>
      </c>
      <c r="G229" s="120"/>
      <c r="H229" s="120">
        <f t="shared" si="6"/>
        <v>0</v>
      </c>
    </row>
    <row r="230" spans="1:8" ht="22.5">
      <c r="A230" s="78" t="s">
        <v>104</v>
      </c>
      <c r="B230" s="114" t="s">
        <v>73</v>
      </c>
      <c r="C230" s="114" t="s">
        <v>73</v>
      </c>
      <c r="D230" s="79" t="s">
        <v>541</v>
      </c>
      <c r="E230" s="79">
        <v>200</v>
      </c>
      <c r="F230" s="73">
        <v>30</v>
      </c>
      <c r="G230" s="73"/>
      <c r="H230" s="73">
        <f t="shared" si="6"/>
        <v>0</v>
      </c>
    </row>
    <row r="231" spans="1:8" ht="33.75">
      <c r="A231" s="118" t="s">
        <v>542</v>
      </c>
      <c r="B231" s="121" t="s">
        <v>73</v>
      </c>
      <c r="C231" s="121" t="s">
        <v>73</v>
      </c>
      <c r="D231" s="119" t="s">
        <v>543</v>
      </c>
      <c r="E231" s="119"/>
      <c r="F231" s="120">
        <v>51</v>
      </c>
      <c r="G231" s="120"/>
      <c r="H231" s="120">
        <f t="shared" si="6"/>
        <v>0</v>
      </c>
    </row>
    <row r="232" spans="1:8" ht="22.5">
      <c r="A232" s="78" t="s">
        <v>104</v>
      </c>
      <c r="B232" s="114" t="s">
        <v>73</v>
      </c>
      <c r="C232" s="114" t="s">
        <v>73</v>
      </c>
      <c r="D232" s="79" t="s">
        <v>544</v>
      </c>
      <c r="E232" s="79">
        <v>200</v>
      </c>
      <c r="F232" s="73">
        <v>51</v>
      </c>
      <c r="G232" s="73"/>
      <c r="H232" s="73">
        <f t="shared" si="6"/>
        <v>0</v>
      </c>
    </row>
    <row r="233" spans="1:8" ht="22.5">
      <c r="A233" s="118" t="s">
        <v>545</v>
      </c>
      <c r="B233" s="121" t="s">
        <v>73</v>
      </c>
      <c r="C233" s="121" t="s">
        <v>73</v>
      </c>
      <c r="D233" s="119" t="s">
        <v>546</v>
      </c>
      <c r="E233" s="119"/>
      <c r="F233" s="120">
        <v>16</v>
      </c>
      <c r="G233" s="120"/>
      <c r="H233" s="120">
        <f t="shared" si="6"/>
        <v>0</v>
      </c>
    </row>
    <row r="234" spans="1:8" ht="20.25" customHeight="1">
      <c r="A234" s="78" t="s">
        <v>104</v>
      </c>
      <c r="B234" s="114" t="s">
        <v>73</v>
      </c>
      <c r="C234" s="114" t="s">
        <v>73</v>
      </c>
      <c r="D234" s="79" t="s">
        <v>547</v>
      </c>
      <c r="E234" s="79">
        <v>200</v>
      </c>
      <c r="F234" s="73">
        <v>16</v>
      </c>
      <c r="G234" s="73"/>
      <c r="H234" s="73">
        <f t="shared" si="6"/>
        <v>0</v>
      </c>
    </row>
    <row r="235" spans="1:8" ht="12.75">
      <c r="A235" s="75" t="s">
        <v>549</v>
      </c>
      <c r="B235" s="76" t="s">
        <v>55</v>
      </c>
      <c r="C235" s="76" t="s">
        <v>28</v>
      </c>
      <c r="D235" s="76" t="s">
        <v>29</v>
      </c>
      <c r="E235" s="76" t="s">
        <v>30</v>
      </c>
      <c r="F235" s="77">
        <f>F237+F256+F263+F254</f>
        <v>57935.6</v>
      </c>
      <c r="G235" s="77">
        <f>G237+G256+G263+G254</f>
        <v>14626.01</v>
      </c>
      <c r="H235" s="77">
        <f t="shared" si="6"/>
        <v>25.24528959741506</v>
      </c>
    </row>
    <row r="236" spans="1:8" ht="21">
      <c r="A236" s="75" t="s">
        <v>550</v>
      </c>
      <c r="B236" s="76" t="s">
        <v>55</v>
      </c>
      <c r="C236" s="189"/>
      <c r="D236" s="76" t="s">
        <v>551</v>
      </c>
      <c r="E236" s="76" t="s">
        <v>30</v>
      </c>
      <c r="F236" s="77">
        <f>F237+F259+F261+F269</f>
        <v>51181.799999999996</v>
      </c>
      <c r="G236" s="77">
        <f>G237+G259+G261+G269</f>
        <v>13638.910000000002</v>
      </c>
      <c r="H236" s="77">
        <f t="shared" si="6"/>
        <v>26.647968613843208</v>
      </c>
    </row>
    <row r="237" spans="1:8" ht="21">
      <c r="A237" s="75" t="s">
        <v>106</v>
      </c>
      <c r="B237" s="76" t="s">
        <v>55</v>
      </c>
      <c r="C237" s="76" t="s">
        <v>33</v>
      </c>
      <c r="D237" s="189"/>
      <c r="E237" s="76"/>
      <c r="F237" s="77">
        <f>F238+F240+F242+F244+F247+F249+F252</f>
        <v>20825.3</v>
      </c>
      <c r="G237" s="77">
        <f>G238+G240+G242+G244+G247+G249+G252</f>
        <v>5897.4400000000005</v>
      </c>
      <c r="H237" s="77">
        <f t="shared" si="6"/>
        <v>28.318631664369786</v>
      </c>
    </row>
    <row r="238" spans="1:8" ht="22.5">
      <c r="A238" s="78" t="s">
        <v>168</v>
      </c>
      <c r="B238" s="79" t="s">
        <v>55</v>
      </c>
      <c r="C238" s="79" t="s">
        <v>33</v>
      </c>
      <c r="D238" s="79" t="s">
        <v>552</v>
      </c>
      <c r="E238" s="79"/>
      <c r="F238" s="73">
        <v>151.8</v>
      </c>
      <c r="G238" s="73">
        <v>8.04</v>
      </c>
      <c r="H238" s="73">
        <f t="shared" si="6"/>
        <v>5.296442687747035</v>
      </c>
    </row>
    <row r="239" spans="1:8" ht="12.75">
      <c r="A239" s="78" t="s">
        <v>106</v>
      </c>
      <c r="B239" s="79" t="s">
        <v>55</v>
      </c>
      <c r="C239" s="79" t="s">
        <v>33</v>
      </c>
      <c r="D239" s="79" t="s">
        <v>552</v>
      </c>
      <c r="E239" s="79">
        <v>300</v>
      </c>
      <c r="F239" s="73">
        <v>151.8</v>
      </c>
      <c r="G239" s="73">
        <v>8.04</v>
      </c>
      <c r="H239" s="73">
        <f t="shared" si="6"/>
        <v>5.296442687747035</v>
      </c>
    </row>
    <row r="240" spans="1:8" ht="67.5">
      <c r="A240" s="78" t="s">
        <v>553</v>
      </c>
      <c r="B240" s="79" t="s">
        <v>55</v>
      </c>
      <c r="C240" s="79" t="s">
        <v>33</v>
      </c>
      <c r="D240" s="190" t="s">
        <v>554</v>
      </c>
      <c r="E240" s="79"/>
      <c r="F240" s="73">
        <v>75.8</v>
      </c>
      <c r="G240" s="73"/>
      <c r="H240" s="73">
        <f t="shared" si="6"/>
        <v>0</v>
      </c>
    </row>
    <row r="241" spans="1:8" ht="12.75">
      <c r="A241" s="78" t="s">
        <v>106</v>
      </c>
      <c r="B241" s="79" t="s">
        <v>55</v>
      </c>
      <c r="C241" s="79" t="s">
        <v>33</v>
      </c>
      <c r="D241" s="190" t="s">
        <v>554</v>
      </c>
      <c r="E241" s="79">
        <v>300</v>
      </c>
      <c r="F241" s="73">
        <v>75.8</v>
      </c>
      <c r="G241" s="73"/>
      <c r="H241" s="73">
        <f t="shared" si="6"/>
        <v>0</v>
      </c>
    </row>
    <row r="242" spans="1:8" ht="22.5">
      <c r="A242" s="78" t="s">
        <v>96</v>
      </c>
      <c r="B242" s="79" t="s">
        <v>55</v>
      </c>
      <c r="C242" s="79" t="s">
        <v>33</v>
      </c>
      <c r="D242" s="79" t="s">
        <v>555</v>
      </c>
      <c r="E242" s="79" t="s">
        <v>30</v>
      </c>
      <c r="F242" s="73">
        <v>3322</v>
      </c>
      <c r="G242" s="73">
        <v>1349</v>
      </c>
      <c r="H242" s="73">
        <f t="shared" si="6"/>
        <v>40.60806742925948</v>
      </c>
    </row>
    <row r="243" spans="1:8" ht="12.75">
      <c r="A243" s="78" t="s">
        <v>106</v>
      </c>
      <c r="B243" s="79" t="s">
        <v>55</v>
      </c>
      <c r="C243" s="79" t="s">
        <v>33</v>
      </c>
      <c r="D243" s="79" t="s">
        <v>555</v>
      </c>
      <c r="E243" s="79">
        <v>300</v>
      </c>
      <c r="F243" s="73">
        <v>3322</v>
      </c>
      <c r="G243" s="73">
        <v>1349</v>
      </c>
      <c r="H243" s="73">
        <f t="shared" si="6"/>
        <v>40.60806742925948</v>
      </c>
    </row>
    <row r="244" spans="1:8" ht="22.5">
      <c r="A244" s="78" t="s">
        <v>169</v>
      </c>
      <c r="B244" s="79" t="s">
        <v>55</v>
      </c>
      <c r="C244" s="79" t="s">
        <v>33</v>
      </c>
      <c r="D244" s="79" t="s">
        <v>556</v>
      </c>
      <c r="E244" s="79"/>
      <c r="F244" s="73">
        <v>6140</v>
      </c>
      <c r="G244" s="73">
        <v>2320</v>
      </c>
      <c r="H244" s="73">
        <f t="shared" si="6"/>
        <v>37.785016286644954</v>
      </c>
    </row>
    <row r="245" spans="1:8" ht="22.5">
      <c r="A245" s="78" t="s">
        <v>104</v>
      </c>
      <c r="B245" s="79" t="s">
        <v>55</v>
      </c>
      <c r="C245" s="79" t="s">
        <v>33</v>
      </c>
      <c r="D245" s="79" t="s">
        <v>556</v>
      </c>
      <c r="E245" s="79">
        <v>200</v>
      </c>
      <c r="F245" s="73">
        <v>9</v>
      </c>
      <c r="G245" s="73">
        <v>1.95</v>
      </c>
      <c r="H245" s="73">
        <f t="shared" si="6"/>
        <v>21.666666666666668</v>
      </c>
    </row>
    <row r="246" spans="1:8" ht="12.75">
      <c r="A246" s="78" t="s">
        <v>106</v>
      </c>
      <c r="B246" s="79" t="s">
        <v>55</v>
      </c>
      <c r="C246" s="79" t="s">
        <v>33</v>
      </c>
      <c r="D246" s="79" t="s">
        <v>556</v>
      </c>
      <c r="E246" s="79">
        <v>300</v>
      </c>
      <c r="F246" s="73">
        <v>6131</v>
      </c>
      <c r="G246" s="73">
        <v>2318.05</v>
      </c>
      <c r="H246" s="73">
        <f t="shared" si="6"/>
        <v>37.80867721415756</v>
      </c>
    </row>
    <row r="247" spans="1:8" ht="12.75">
      <c r="A247" s="78" t="s">
        <v>170</v>
      </c>
      <c r="B247" s="79" t="s">
        <v>55</v>
      </c>
      <c r="C247" s="79" t="s">
        <v>33</v>
      </c>
      <c r="D247" s="79" t="s">
        <v>557</v>
      </c>
      <c r="E247" s="79" t="s">
        <v>30</v>
      </c>
      <c r="F247" s="73">
        <v>6780.9</v>
      </c>
      <c r="G247" s="73">
        <v>1473.9</v>
      </c>
      <c r="H247" s="73">
        <f t="shared" si="6"/>
        <v>21.73605273636243</v>
      </c>
    </row>
    <row r="248" spans="1:8" ht="12.75">
      <c r="A248" s="78" t="s">
        <v>106</v>
      </c>
      <c r="B248" s="79" t="s">
        <v>55</v>
      </c>
      <c r="C248" s="79" t="s">
        <v>33</v>
      </c>
      <c r="D248" s="79" t="s">
        <v>557</v>
      </c>
      <c r="E248" s="79">
        <v>300</v>
      </c>
      <c r="F248" s="73">
        <v>6780.9</v>
      </c>
      <c r="G248" s="73">
        <v>1473.9</v>
      </c>
      <c r="H248" s="73">
        <f t="shared" si="6"/>
        <v>21.73605273636243</v>
      </c>
    </row>
    <row r="249" spans="1:8" ht="22.5">
      <c r="A249" s="78" t="s">
        <v>171</v>
      </c>
      <c r="B249" s="79" t="s">
        <v>55</v>
      </c>
      <c r="C249" s="79" t="s">
        <v>33</v>
      </c>
      <c r="D249" s="79" t="s">
        <v>558</v>
      </c>
      <c r="E249" s="79" t="s">
        <v>30</v>
      </c>
      <c r="F249" s="73">
        <v>3305.2</v>
      </c>
      <c r="G249" s="73">
        <v>746.5</v>
      </c>
      <c r="H249" s="73">
        <f t="shared" si="6"/>
        <v>22.58562265520997</v>
      </c>
    </row>
    <row r="250" spans="1:8" ht="22.5">
      <c r="A250" s="78" t="s">
        <v>104</v>
      </c>
      <c r="B250" s="79" t="s">
        <v>55</v>
      </c>
      <c r="C250" s="79" t="s">
        <v>33</v>
      </c>
      <c r="D250" s="79" t="s">
        <v>558</v>
      </c>
      <c r="E250" s="79">
        <v>200</v>
      </c>
      <c r="F250" s="73">
        <v>10</v>
      </c>
      <c r="G250" s="73">
        <v>1.1</v>
      </c>
      <c r="H250" s="73">
        <f t="shared" si="6"/>
        <v>11.000000000000002</v>
      </c>
    </row>
    <row r="251" spans="1:8" ht="12.75">
      <c r="A251" s="78" t="s">
        <v>106</v>
      </c>
      <c r="B251" s="79" t="s">
        <v>55</v>
      </c>
      <c r="C251" s="79" t="s">
        <v>33</v>
      </c>
      <c r="D251" s="79" t="s">
        <v>558</v>
      </c>
      <c r="E251" s="79">
        <v>300</v>
      </c>
      <c r="F251" s="73">
        <v>3295.2</v>
      </c>
      <c r="G251" s="73">
        <v>745.4</v>
      </c>
      <c r="H251" s="73">
        <f aca="true" t="shared" si="7" ref="H251:H288">G251/F251*100</f>
        <v>22.620781743141542</v>
      </c>
    </row>
    <row r="252" spans="1:8" ht="22.5">
      <c r="A252" s="78" t="s">
        <v>559</v>
      </c>
      <c r="B252" s="79" t="s">
        <v>55</v>
      </c>
      <c r="C252" s="79" t="s">
        <v>33</v>
      </c>
      <c r="D252" s="79" t="s">
        <v>560</v>
      </c>
      <c r="E252" s="79"/>
      <c r="F252" s="73">
        <v>1049.6</v>
      </c>
      <c r="G252" s="73"/>
      <c r="H252" s="73">
        <f t="shared" si="7"/>
        <v>0</v>
      </c>
    </row>
    <row r="253" spans="1:8" ht="12.75">
      <c r="A253" s="78" t="s">
        <v>106</v>
      </c>
      <c r="B253" s="79" t="s">
        <v>55</v>
      </c>
      <c r="C253" s="79" t="s">
        <v>33</v>
      </c>
      <c r="D253" s="79" t="s">
        <v>560</v>
      </c>
      <c r="E253" s="79">
        <v>300</v>
      </c>
      <c r="F253" s="73">
        <v>1049.6</v>
      </c>
      <c r="G253" s="73"/>
      <c r="H253" s="73">
        <f t="shared" si="7"/>
        <v>0</v>
      </c>
    </row>
    <row r="254" spans="1:8" ht="23.25" customHeight="1">
      <c r="A254" s="75" t="s">
        <v>561</v>
      </c>
      <c r="B254" s="76" t="s">
        <v>55</v>
      </c>
      <c r="C254" s="76" t="s">
        <v>33</v>
      </c>
      <c r="D254" s="76" t="s">
        <v>562</v>
      </c>
      <c r="E254" s="76"/>
      <c r="F254" s="77">
        <v>500</v>
      </c>
      <c r="G254" s="77"/>
      <c r="H254" s="77">
        <f t="shared" si="7"/>
        <v>0</v>
      </c>
    </row>
    <row r="255" spans="1:8" ht="18.75" customHeight="1">
      <c r="A255" s="78" t="s">
        <v>106</v>
      </c>
      <c r="B255" s="79" t="s">
        <v>55</v>
      </c>
      <c r="C255" s="79" t="s">
        <v>33</v>
      </c>
      <c r="D255" s="79" t="s">
        <v>563</v>
      </c>
      <c r="E255" s="79">
        <v>300</v>
      </c>
      <c r="F255" s="73">
        <v>500</v>
      </c>
      <c r="G255" s="73"/>
      <c r="H255" s="73">
        <f t="shared" si="7"/>
        <v>0</v>
      </c>
    </row>
    <row r="256" spans="1:8" ht="12.75">
      <c r="A256" s="75" t="s">
        <v>50</v>
      </c>
      <c r="B256" s="76" t="s">
        <v>55</v>
      </c>
      <c r="C256" s="76" t="s">
        <v>54</v>
      </c>
      <c r="D256" s="76" t="s">
        <v>29</v>
      </c>
      <c r="E256" s="76" t="s">
        <v>30</v>
      </c>
      <c r="F256" s="77">
        <f>F257+F259+F261</f>
        <v>32496.399999999998</v>
      </c>
      <c r="G256" s="77">
        <f>G257+G259+G261</f>
        <v>7654.67</v>
      </c>
      <c r="H256" s="77">
        <f t="shared" si="7"/>
        <v>23.555439987198586</v>
      </c>
    </row>
    <row r="257" spans="1:8" ht="43.5" customHeight="1">
      <c r="A257" s="78" t="s">
        <v>172</v>
      </c>
      <c r="B257" s="79" t="s">
        <v>55</v>
      </c>
      <c r="C257" s="79" t="s">
        <v>54</v>
      </c>
      <c r="D257" s="79" t="s">
        <v>263</v>
      </c>
      <c r="E257" s="79" t="s">
        <v>30</v>
      </c>
      <c r="F257" s="73">
        <v>2524.6</v>
      </c>
      <c r="G257" s="73">
        <v>-3.1</v>
      </c>
      <c r="H257" s="73">
        <f t="shared" si="7"/>
        <v>-0.12279172938287256</v>
      </c>
    </row>
    <row r="258" spans="1:8" ht="15" customHeight="1">
      <c r="A258" s="78" t="s">
        <v>106</v>
      </c>
      <c r="B258" s="79" t="s">
        <v>55</v>
      </c>
      <c r="C258" s="79" t="s">
        <v>54</v>
      </c>
      <c r="D258" s="79" t="s">
        <v>263</v>
      </c>
      <c r="E258" s="79">
        <v>300</v>
      </c>
      <c r="F258" s="73">
        <v>2524.6</v>
      </c>
      <c r="G258" s="73">
        <v>-3.1</v>
      </c>
      <c r="H258" s="73">
        <f t="shared" si="7"/>
        <v>-0.12279172938287256</v>
      </c>
    </row>
    <row r="259" spans="1:8" ht="56.25">
      <c r="A259" s="78" t="s">
        <v>189</v>
      </c>
      <c r="B259" s="79" t="s">
        <v>55</v>
      </c>
      <c r="C259" s="79" t="s">
        <v>54</v>
      </c>
      <c r="D259" s="79" t="s">
        <v>564</v>
      </c>
      <c r="E259" s="79"/>
      <c r="F259" s="73">
        <v>27073.2</v>
      </c>
      <c r="G259" s="73">
        <v>5924.83</v>
      </c>
      <c r="H259" s="73">
        <f t="shared" si="7"/>
        <v>21.884483548306072</v>
      </c>
    </row>
    <row r="260" spans="1:8" ht="17.25" customHeight="1">
      <c r="A260" s="78" t="s">
        <v>106</v>
      </c>
      <c r="B260" s="79" t="s">
        <v>55</v>
      </c>
      <c r="C260" s="79" t="s">
        <v>54</v>
      </c>
      <c r="D260" s="79" t="s">
        <v>564</v>
      </c>
      <c r="E260" s="79">
        <v>300</v>
      </c>
      <c r="F260" s="73">
        <v>27073.2</v>
      </c>
      <c r="G260" s="73">
        <v>5924.83</v>
      </c>
      <c r="H260" s="73">
        <f t="shared" si="7"/>
        <v>21.884483548306072</v>
      </c>
    </row>
    <row r="261" spans="1:8" ht="47.25" customHeight="1">
      <c r="A261" s="78" t="s">
        <v>298</v>
      </c>
      <c r="B261" s="79" t="s">
        <v>55</v>
      </c>
      <c r="C261" s="79" t="s">
        <v>54</v>
      </c>
      <c r="D261" s="79" t="s">
        <v>565</v>
      </c>
      <c r="E261" s="79"/>
      <c r="F261" s="73">
        <v>2898.6</v>
      </c>
      <c r="G261" s="73">
        <v>1732.94</v>
      </c>
      <c r="H261" s="73">
        <f t="shared" si="7"/>
        <v>59.785413647967985</v>
      </c>
    </row>
    <row r="262" spans="1:8" ht="12.75">
      <c r="A262" s="78" t="s">
        <v>106</v>
      </c>
      <c r="B262" s="79" t="s">
        <v>55</v>
      </c>
      <c r="C262" s="79" t="s">
        <v>54</v>
      </c>
      <c r="D262" s="79" t="s">
        <v>565</v>
      </c>
      <c r="E262" s="79">
        <v>300</v>
      </c>
      <c r="F262" s="73">
        <v>2898.6</v>
      </c>
      <c r="G262" s="73">
        <v>1732.9</v>
      </c>
      <c r="H262" s="73">
        <f t="shared" si="7"/>
        <v>59.78403367142759</v>
      </c>
    </row>
    <row r="263" spans="1:8" ht="15" customHeight="1">
      <c r="A263" s="75" t="s">
        <v>49</v>
      </c>
      <c r="B263" s="76" t="s">
        <v>55</v>
      </c>
      <c r="C263" s="76" t="s">
        <v>42</v>
      </c>
      <c r="D263" s="76" t="s">
        <v>29</v>
      </c>
      <c r="E263" s="76" t="s">
        <v>30</v>
      </c>
      <c r="F263" s="77">
        <f>F269+F264</f>
        <v>4113.900000000001</v>
      </c>
      <c r="G263" s="77">
        <f>G269+G264</f>
        <v>1073.9</v>
      </c>
      <c r="H263" s="77">
        <f t="shared" si="7"/>
        <v>26.104183378302825</v>
      </c>
    </row>
    <row r="264" spans="1:8" ht="22.5">
      <c r="A264" s="78" t="s">
        <v>256</v>
      </c>
      <c r="B264" s="79">
        <v>10</v>
      </c>
      <c r="C264" s="79" t="s">
        <v>42</v>
      </c>
      <c r="D264" s="79" t="s">
        <v>566</v>
      </c>
      <c r="E264" s="79" t="s">
        <v>30</v>
      </c>
      <c r="F264" s="73">
        <f>F265+F266</f>
        <v>3729.2000000000003</v>
      </c>
      <c r="G264" s="73">
        <f>G265+G266</f>
        <v>990.2</v>
      </c>
      <c r="H264" s="73">
        <f t="shared" si="7"/>
        <v>26.552611820229536</v>
      </c>
    </row>
    <row r="265" spans="1:8" ht="56.25">
      <c r="A265" s="78" t="s">
        <v>75</v>
      </c>
      <c r="B265" s="79">
        <v>10</v>
      </c>
      <c r="C265" s="79" t="s">
        <v>42</v>
      </c>
      <c r="D265" s="79" t="s">
        <v>567</v>
      </c>
      <c r="E265" s="79" t="s">
        <v>108</v>
      </c>
      <c r="F265" s="73">
        <v>3506.3</v>
      </c>
      <c r="G265" s="73">
        <v>930.6</v>
      </c>
      <c r="H265" s="73">
        <f t="shared" si="7"/>
        <v>26.540797992185496</v>
      </c>
    </row>
    <row r="266" spans="1:8" ht="22.5">
      <c r="A266" s="78" t="s">
        <v>255</v>
      </c>
      <c r="B266" s="79">
        <v>10</v>
      </c>
      <c r="C266" s="79" t="s">
        <v>42</v>
      </c>
      <c r="D266" s="79" t="s">
        <v>568</v>
      </c>
      <c r="E266" s="79"/>
      <c r="F266" s="73">
        <f>F267+F268</f>
        <v>222.9</v>
      </c>
      <c r="G266" s="73">
        <f>G267+G268</f>
        <v>59.599999999999994</v>
      </c>
      <c r="H266" s="73">
        <f t="shared" si="7"/>
        <v>26.738447734410048</v>
      </c>
    </row>
    <row r="267" spans="1:8" ht="22.5">
      <c r="A267" s="78" t="s">
        <v>104</v>
      </c>
      <c r="B267" s="79">
        <v>10</v>
      </c>
      <c r="C267" s="79" t="s">
        <v>42</v>
      </c>
      <c r="D267" s="79" t="s">
        <v>568</v>
      </c>
      <c r="E267" s="79" t="s">
        <v>105</v>
      </c>
      <c r="F267" s="73">
        <v>216.4</v>
      </c>
      <c r="G267" s="73">
        <v>58.8</v>
      </c>
      <c r="H267" s="73">
        <f t="shared" si="7"/>
        <v>27.171903881700555</v>
      </c>
    </row>
    <row r="268" spans="1:8" ht="12.75">
      <c r="A268" s="78" t="s">
        <v>111</v>
      </c>
      <c r="B268" s="79">
        <v>10</v>
      </c>
      <c r="C268" s="79" t="s">
        <v>42</v>
      </c>
      <c r="D268" s="79" t="s">
        <v>568</v>
      </c>
      <c r="E268" s="79" t="s">
        <v>112</v>
      </c>
      <c r="F268" s="73">
        <v>6.5</v>
      </c>
      <c r="G268" s="73">
        <v>0.8</v>
      </c>
      <c r="H268" s="73">
        <f t="shared" si="7"/>
        <v>12.307692307692308</v>
      </c>
    </row>
    <row r="269" spans="1:8" ht="22.5">
      <c r="A269" s="78" t="s">
        <v>82</v>
      </c>
      <c r="B269" s="79" t="s">
        <v>55</v>
      </c>
      <c r="C269" s="79" t="s">
        <v>42</v>
      </c>
      <c r="D269" s="79" t="s">
        <v>569</v>
      </c>
      <c r="E269" s="79" t="s">
        <v>30</v>
      </c>
      <c r="F269" s="73">
        <v>384.7</v>
      </c>
      <c r="G269" s="73">
        <v>83.7</v>
      </c>
      <c r="H269" s="73">
        <f t="shared" si="7"/>
        <v>21.757213413049133</v>
      </c>
    </row>
    <row r="270" spans="1:8" ht="22.5">
      <c r="A270" s="78" t="s">
        <v>104</v>
      </c>
      <c r="B270" s="79" t="s">
        <v>55</v>
      </c>
      <c r="C270" s="79" t="s">
        <v>42</v>
      </c>
      <c r="D270" s="79" t="s">
        <v>569</v>
      </c>
      <c r="E270" s="79" t="s">
        <v>105</v>
      </c>
      <c r="F270" s="73">
        <v>384.7</v>
      </c>
      <c r="G270" s="73">
        <v>83.7</v>
      </c>
      <c r="H270" s="73">
        <f t="shared" si="7"/>
        <v>21.757213413049133</v>
      </c>
    </row>
    <row r="271" spans="1:8" ht="12.75">
      <c r="A271" s="75" t="s">
        <v>570</v>
      </c>
      <c r="B271" s="76">
        <v>11</v>
      </c>
      <c r="C271" s="79"/>
      <c r="D271" s="79"/>
      <c r="E271" s="79"/>
      <c r="F271" s="77">
        <f>F272</f>
        <v>378</v>
      </c>
      <c r="G271" s="77">
        <f>G272</f>
        <v>52.2</v>
      </c>
      <c r="H271" s="77">
        <f t="shared" si="7"/>
        <v>13.80952380952381</v>
      </c>
    </row>
    <row r="272" spans="1:8" ht="21">
      <c r="A272" s="75" t="s">
        <v>265</v>
      </c>
      <c r="B272" s="76" t="s">
        <v>66</v>
      </c>
      <c r="C272" s="76" t="s">
        <v>31</v>
      </c>
      <c r="D272" s="76" t="s">
        <v>571</v>
      </c>
      <c r="E272" s="76" t="s">
        <v>30</v>
      </c>
      <c r="F272" s="77">
        <v>378</v>
      </c>
      <c r="G272" s="77">
        <v>52.2</v>
      </c>
      <c r="H272" s="71">
        <f t="shared" si="7"/>
        <v>13.80952380952381</v>
      </c>
    </row>
    <row r="273" spans="1:8" ht="21" customHeight="1">
      <c r="A273" s="78" t="s">
        <v>104</v>
      </c>
      <c r="B273" s="79" t="s">
        <v>66</v>
      </c>
      <c r="C273" s="79" t="s">
        <v>31</v>
      </c>
      <c r="D273" s="79" t="s">
        <v>572</v>
      </c>
      <c r="E273" s="79" t="s">
        <v>105</v>
      </c>
      <c r="F273" s="73">
        <v>378</v>
      </c>
      <c r="G273" s="73">
        <v>52.2</v>
      </c>
      <c r="H273" s="73">
        <f t="shared" si="7"/>
        <v>13.80952380952381</v>
      </c>
    </row>
    <row r="274" spans="1:8" ht="17.25" customHeight="1">
      <c r="A274" s="75" t="s">
        <v>573</v>
      </c>
      <c r="B274" s="76" t="s">
        <v>60</v>
      </c>
      <c r="C274" s="76" t="s">
        <v>28</v>
      </c>
      <c r="D274" s="76" t="s">
        <v>29</v>
      </c>
      <c r="E274" s="76" t="s">
        <v>30</v>
      </c>
      <c r="F274" s="77">
        <f>F275</f>
        <v>180</v>
      </c>
      <c r="G274" s="77">
        <f>G275</f>
        <v>24.82</v>
      </c>
      <c r="H274" s="77">
        <f t="shared" si="7"/>
        <v>13.78888888888889</v>
      </c>
    </row>
    <row r="275" spans="1:8" ht="12.75">
      <c r="A275" s="75" t="s">
        <v>47</v>
      </c>
      <c r="B275" s="76" t="s">
        <v>60</v>
      </c>
      <c r="C275" s="76" t="s">
        <v>44</v>
      </c>
      <c r="D275" s="76" t="s">
        <v>574</v>
      </c>
      <c r="E275" s="76" t="s">
        <v>30</v>
      </c>
      <c r="F275" s="77">
        <v>180</v>
      </c>
      <c r="G275" s="77">
        <v>24.82</v>
      </c>
      <c r="H275" s="77">
        <f t="shared" si="7"/>
        <v>13.78888888888889</v>
      </c>
    </row>
    <row r="276" spans="1:8" ht="22.5">
      <c r="A276" s="78" t="s">
        <v>175</v>
      </c>
      <c r="B276" s="79" t="s">
        <v>60</v>
      </c>
      <c r="C276" s="79" t="s">
        <v>44</v>
      </c>
      <c r="D276" s="79" t="s">
        <v>272</v>
      </c>
      <c r="E276" s="79" t="s">
        <v>30</v>
      </c>
      <c r="F276" s="73">
        <v>180</v>
      </c>
      <c r="G276" s="73">
        <v>24.82</v>
      </c>
      <c r="H276" s="73">
        <f t="shared" si="7"/>
        <v>13.78888888888889</v>
      </c>
    </row>
    <row r="277" spans="1:8" ht="22.5">
      <c r="A277" s="78" t="s">
        <v>104</v>
      </c>
      <c r="B277" s="79" t="s">
        <v>60</v>
      </c>
      <c r="C277" s="79" t="s">
        <v>44</v>
      </c>
      <c r="D277" s="79" t="s">
        <v>272</v>
      </c>
      <c r="E277" s="79" t="s">
        <v>105</v>
      </c>
      <c r="F277" s="73">
        <v>180</v>
      </c>
      <c r="G277" s="73">
        <v>24.82</v>
      </c>
      <c r="H277" s="73">
        <f t="shared" si="7"/>
        <v>13.78888888888889</v>
      </c>
    </row>
    <row r="278" spans="1:8" ht="21">
      <c r="A278" s="75" t="s">
        <v>575</v>
      </c>
      <c r="B278" s="76" t="s">
        <v>57</v>
      </c>
      <c r="C278" s="76" t="s">
        <v>28</v>
      </c>
      <c r="D278" s="76" t="s">
        <v>29</v>
      </c>
      <c r="E278" s="76" t="s">
        <v>30</v>
      </c>
      <c r="F278" s="77">
        <v>80</v>
      </c>
      <c r="G278" s="77"/>
      <c r="H278" s="71">
        <f t="shared" si="7"/>
        <v>0</v>
      </c>
    </row>
    <row r="279" spans="1:8" ht="21">
      <c r="A279" s="75" t="s">
        <v>177</v>
      </c>
      <c r="B279" s="76" t="s">
        <v>57</v>
      </c>
      <c r="C279" s="76" t="s">
        <v>31</v>
      </c>
      <c r="D279" s="76" t="s">
        <v>576</v>
      </c>
      <c r="E279" s="76" t="s">
        <v>30</v>
      </c>
      <c r="F279" s="77">
        <v>80</v>
      </c>
      <c r="G279" s="77"/>
      <c r="H279" s="77">
        <f t="shared" si="7"/>
        <v>0</v>
      </c>
    </row>
    <row r="280" spans="1:8" ht="12.75">
      <c r="A280" s="78" t="s">
        <v>178</v>
      </c>
      <c r="B280" s="79" t="s">
        <v>57</v>
      </c>
      <c r="C280" s="79" t="s">
        <v>31</v>
      </c>
      <c r="D280" s="79" t="s">
        <v>273</v>
      </c>
      <c r="E280" s="79" t="s">
        <v>30</v>
      </c>
      <c r="F280" s="73">
        <v>80</v>
      </c>
      <c r="G280" s="73"/>
      <c r="H280" s="73">
        <f t="shared" si="7"/>
        <v>0</v>
      </c>
    </row>
    <row r="281" spans="1:8" ht="12.75">
      <c r="A281" s="78" t="s">
        <v>179</v>
      </c>
      <c r="B281" s="79" t="s">
        <v>57</v>
      </c>
      <c r="C281" s="79" t="s">
        <v>31</v>
      </c>
      <c r="D281" s="79" t="s">
        <v>273</v>
      </c>
      <c r="E281" s="79" t="s">
        <v>30</v>
      </c>
      <c r="F281" s="73">
        <v>80</v>
      </c>
      <c r="G281" s="73"/>
      <c r="H281" s="73">
        <f t="shared" si="7"/>
        <v>0</v>
      </c>
    </row>
    <row r="282" spans="1:8" ht="24" customHeight="1">
      <c r="A282" s="78" t="s">
        <v>113</v>
      </c>
      <c r="B282" s="79" t="s">
        <v>57</v>
      </c>
      <c r="C282" s="79" t="s">
        <v>31</v>
      </c>
      <c r="D282" s="79" t="s">
        <v>273</v>
      </c>
      <c r="E282" s="79" t="s">
        <v>114</v>
      </c>
      <c r="F282" s="73">
        <v>80</v>
      </c>
      <c r="G282" s="73"/>
      <c r="H282" s="73">
        <f t="shared" si="7"/>
        <v>0</v>
      </c>
    </row>
    <row r="283" spans="1:8" ht="22.5">
      <c r="A283" s="78" t="s">
        <v>180</v>
      </c>
      <c r="B283" s="79" t="s">
        <v>57</v>
      </c>
      <c r="C283" s="79" t="s">
        <v>31</v>
      </c>
      <c r="D283" s="79" t="s">
        <v>273</v>
      </c>
      <c r="E283" s="79" t="s">
        <v>79</v>
      </c>
      <c r="F283" s="73">
        <v>80</v>
      </c>
      <c r="G283" s="73"/>
      <c r="H283" s="73">
        <f t="shared" si="7"/>
        <v>0</v>
      </c>
    </row>
    <row r="284" spans="1:8" ht="20.25" customHeight="1">
      <c r="A284" s="75" t="s">
        <v>577</v>
      </c>
      <c r="B284" s="76" t="s">
        <v>72</v>
      </c>
      <c r="C284" s="76" t="s">
        <v>28</v>
      </c>
      <c r="D284" s="76" t="s">
        <v>29</v>
      </c>
      <c r="E284" s="76" t="s">
        <v>30</v>
      </c>
      <c r="F284" s="77">
        <f>F285</f>
        <v>18863.4</v>
      </c>
      <c r="G284" s="77">
        <f>G285</f>
        <v>4574.5</v>
      </c>
      <c r="H284" s="77">
        <f t="shared" si="7"/>
        <v>24.250665309541226</v>
      </c>
    </row>
    <row r="285" spans="1:8" ht="31.5">
      <c r="A285" s="75" t="s">
        <v>84</v>
      </c>
      <c r="B285" s="76" t="s">
        <v>72</v>
      </c>
      <c r="C285" s="76" t="s">
        <v>31</v>
      </c>
      <c r="D285" s="76" t="s">
        <v>578</v>
      </c>
      <c r="E285" s="76" t="s">
        <v>30</v>
      </c>
      <c r="F285" s="77">
        <f>F286</f>
        <v>18863.4</v>
      </c>
      <c r="G285" s="77">
        <f>G286</f>
        <v>4574.5</v>
      </c>
      <c r="H285" s="77">
        <f t="shared" si="7"/>
        <v>24.250665309541226</v>
      </c>
    </row>
    <row r="286" spans="1:8" ht="12.75">
      <c r="A286" s="78" t="s">
        <v>579</v>
      </c>
      <c r="B286" s="79" t="s">
        <v>72</v>
      </c>
      <c r="C286" s="79" t="s">
        <v>31</v>
      </c>
      <c r="D286" s="79" t="s">
        <v>274</v>
      </c>
      <c r="E286" s="79" t="s">
        <v>30</v>
      </c>
      <c r="F286" s="73">
        <v>18863.4</v>
      </c>
      <c r="G286" s="73">
        <v>4574.5</v>
      </c>
      <c r="H286" s="73">
        <f t="shared" si="7"/>
        <v>24.250665309541226</v>
      </c>
    </row>
    <row r="287" spans="1:8" ht="33.75">
      <c r="A287" s="78" t="s">
        <v>580</v>
      </c>
      <c r="B287" s="79" t="s">
        <v>72</v>
      </c>
      <c r="C287" s="79" t="s">
        <v>31</v>
      </c>
      <c r="D287" s="79" t="s">
        <v>274</v>
      </c>
      <c r="E287" s="79" t="s">
        <v>80</v>
      </c>
      <c r="F287" s="73">
        <v>18863.4</v>
      </c>
      <c r="G287" s="73">
        <v>4574.5</v>
      </c>
      <c r="H287" s="73">
        <f t="shared" si="7"/>
        <v>24.250665309541226</v>
      </c>
    </row>
    <row r="288" spans="1:8" ht="33.75">
      <c r="A288" s="78" t="s">
        <v>184</v>
      </c>
      <c r="B288" s="79" t="s">
        <v>72</v>
      </c>
      <c r="C288" s="79" t="s">
        <v>31</v>
      </c>
      <c r="D288" s="79" t="s">
        <v>274</v>
      </c>
      <c r="E288" s="79" t="s">
        <v>81</v>
      </c>
      <c r="F288" s="73">
        <v>18863.4</v>
      </c>
      <c r="G288" s="73">
        <v>4574.5</v>
      </c>
      <c r="H288" s="73">
        <f t="shared" si="7"/>
        <v>24.250665309541226</v>
      </c>
    </row>
    <row r="289" spans="1:8" ht="12.75" hidden="1">
      <c r="A289" s="78"/>
      <c r="B289" s="72"/>
      <c r="C289" s="72"/>
      <c r="D289" s="72"/>
      <c r="E289" s="72"/>
      <c r="F289" s="72"/>
      <c r="G289" s="72"/>
      <c r="H289" s="73"/>
    </row>
    <row r="290" spans="1:8" ht="12.75" hidden="1">
      <c r="A290" s="78"/>
      <c r="B290" s="72"/>
      <c r="C290" s="72"/>
      <c r="D290" s="79"/>
      <c r="E290" s="72"/>
      <c r="F290" s="72"/>
      <c r="G290" s="72"/>
      <c r="H290" s="73"/>
    </row>
    <row r="291" spans="1:8" ht="12.75" hidden="1">
      <c r="A291" s="78"/>
      <c r="B291" s="72"/>
      <c r="C291" s="72"/>
      <c r="D291" s="79"/>
      <c r="E291" s="72"/>
      <c r="F291" s="72"/>
      <c r="G291" s="72"/>
      <c r="H291" s="73"/>
    </row>
    <row r="292" spans="1:8" ht="12.75" hidden="1">
      <c r="A292" s="81"/>
      <c r="B292" s="72"/>
      <c r="C292" s="79"/>
      <c r="D292" s="72"/>
      <c r="H292" s="73"/>
    </row>
    <row r="293" spans="1:8" ht="12.75" hidden="1">
      <c r="A293" s="81"/>
      <c r="B293" s="72"/>
      <c r="C293" s="79"/>
      <c r="D293" s="72"/>
      <c r="H293" s="73"/>
    </row>
    <row r="294" spans="1:8" ht="12.75" hidden="1">
      <c r="A294" s="81"/>
      <c r="B294" s="72"/>
      <c r="C294" s="79"/>
      <c r="D294" s="72"/>
      <c r="H294" s="73"/>
    </row>
  </sheetData>
  <sheetProtection/>
  <mergeCells count="13">
    <mergeCell ref="B9:B10"/>
    <mergeCell ref="F9:F10"/>
    <mergeCell ref="G9:G10"/>
    <mergeCell ref="C9:C10"/>
    <mergeCell ref="D9:D10"/>
    <mergeCell ref="H9:H10"/>
    <mergeCell ref="E1:H1"/>
    <mergeCell ref="B2:H2"/>
    <mergeCell ref="A4:H4"/>
    <mergeCell ref="E9:E10"/>
    <mergeCell ref="A5:H5"/>
    <mergeCell ref="A7:H7"/>
    <mergeCell ref="A9:A10"/>
  </mergeCells>
  <printOptions/>
  <pageMargins left="0.5905511811023623" right="0.2" top="0.15748031496062992" bottom="0.15748031496062992" header="0" footer="0"/>
  <pageSetup horizontalDpi="600" verticalDpi="600" orientation="portrait" paperSize="9" scale="9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4"/>
  <sheetViews>
    <sheetView zoomScale="115" zoomScaleNormal="115" zoomScaleSheetLayoutView="115" zoomScalePageLayoutView="0" workbookViewId="0" topLeftCell="A1">
      <selection activeCell="I14" sqref="I14"/>
    </sheetView>
  </sheetViews>
  <sheetFormatPr defaultColWidth="9.140625" defaultRowHeight="12.75"/>
  <cols>
    <col min="1" max="1" width="33.140625" style="0" customWidth="1"/>
    <col min="2" max="2" width="4.7109375" style="0" customWidth="1"/>
    <col min="3" max="4" width="3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10.140625" style="0" customWidth="1"/>
    <col min="9" max="9" width="9.28125" style="0" customWidth="1"/>
  </cols>
  <sheetData>
    <row r="1" spans="1:9" ht="12.75" customHeight="1">
      <c r="A1" s="69"/>
      <c r="B1" s="69"/>
      <c r="C1" s="295" t="s">
        <v>293</v>
      </c>
      <c r="D1" s="295"/>
      <c r="E1" s="295"/>
      <c r="F1" s="295"/>
      <c r="G1" s="295"/>
      <c r="H1" s="295"/>
      <c r="I1" s="295"/>
    </row>
    <row r="2" spans="1:9" ht="12.75" customHeight="1">
      <c r="A2" s="293" t="s">
        <v>292</v>
      </c>
      <c r="B2" s="293"/>
      <c r="C2" s="293"/>
      <c r="D2" s="293"/>
      <c r="E2" s="293"/>
      <c r="F2" s="293"/>
      <c r="G2" s="293"/>
      <c r="H2" s="293"/>
      <c r="I2" s="293"/>
    </row>
    <row r="3" spans="1:9" ht="12.75" customHeight="1">
      <c r="A3" s="295" t="s">
        <v>289</v>
      </c>
      <c r="B3" s="295"/>
      <c r="C3" s="295"/>
      <c r="D3" s="295"/>
      <c r="E3" s="295"/>
      <c r="F3" s="295"/>
      <c r="G3" s="295"/>
      <c r="H3" s="295"/>
      <c r="I3" s="295"/>
    </row>
    <row r="4" spans="1:10" ht="12" customHeight="1">
      <c r="A4" s="293" t="s">
        <v>588</v>
      </c>
      <c r="B4" s="293"/>
      <c r="C4" s="293"/>
      <c r="D4" s="293"/>
      <c r="E4" s="293"/>
      <c r="F4" s="293"/>
      <c r="G4" s="293"/>
      <c r="H4" s="293"/>
      <c r="I4" s="293"/>
      <c r="J4" s="116"/>
    </row>
    <row r="5" spans="1:10" ht="12.75" customHeight="1">
      <c r="A5" s="293" t="s">
        <v>656</v>
      </c>
      <c r="B5" s="293"/>
      <c r="C5" s="293"/>
      <c r="D5" s="293"/>
      <c r="E5" s="293"/>
      <c r="F5" s="293"/>
      <c r="G5" s="293"/>
      <c r="H5" s="293"/>
      <c r="I5" s="293"/>
      <c r="J5" s="117"/>
    </row>
    <row r="6" spans="1:9" ht="12.75" customHeight="1">
      <c r="A6" s="294" t="s">
        <v>586</v>
      </c>
      <c r="B6" s="294"/>
      <c r="C6" s="294"/>
      <c r="D6" s="294"/>
      <c r="E6" s="294"/>
      <c r="F6" s="294"/>
      <c r="G6" s="294"/>
      <c r="H6" s="294"/>
      <c r="I6" s="294"/>
    </row>
    <row r="7" spans="1:9" ht="12.75">
      <c r="A7" s="294" t="s">
        <v>587</v>
      </c>
      <c r="B7" s="294"/>
      <c r="C7" s="294"/>
      <c r="D7" s="294"/>
      <c r="E7" s="294"/>
      <c r="F7" s="294"/>
      <c r="G7" s="294"/>
      <c r="H7" s="294"/>
      <c r="I7" s="294"/>
    </row>
    <row r="8" ht="12.75">
      <c r="I8" s="128" t="s">
        <v>21</v>
      </c>
    </row>
    <row r="9" spans="1:9" ht="12.75" customHeight="1">
      <c r="A9" s="296" t="s">
        <v>52</v>
      </c>
      <c r="B9" s="296" t="s">
        <v>22</v>
      </c>
      <c r="C9" s="296" t="s">
        <v>23</v>
      </c>
      <c r="D9" s="296" t="s">
        <v>24</v>
      </c>
      <c r="E9" s="296" t="s">
        <v>25</v>
      </c>
      <c r="F9" s="298" t="s">
        <v>26</v>
      </c>
      <c r="G9" s="299" t="s">
        <v>302</v>
      </c>
      <c r="H9" s="299" t="s">
        <v>301</v>
      </c>
      <c r="I9" s="297" t="s">
        <v>300</v>
      </c>
    </row>
    <row r="10" spans="1:9" ht="12.75">
      <c r="A10" s="296"/>
      <c r="B10" s="296"/>
      <c r="C10" s="296"/>
      <c r="D10" s="296"/>
      <c r="E10" s="296"/>
      <c r="F10" s="298"/>
      <c r="G10" s="300"/>
      <c r="H10" s="301"/>
      <c r="I10" s="297"/>
    </row>
    <row r="11" spans="1:9" ht="15.75">
      <c r="A11" s="193" t="s">
        <v>27</v>
      </c>
      <c r="B11" s="194"/>
      <c r="C11" s="194"/>
      <c r="D11" s="194"/>
      <c r="E11" s="194"/>
      <c r="F11" s="194"/>
      <c r="G11" s="206">
        <f>G12+G28+G144+G176+G209+G242+G296</f>
        <v>540400.2558</v>
      </c>
      <c r="H11" s="206">
        <f>H12+H28+H144+H176+H209+H242+H296</f>
        <v>132891.77</v>
      </c>
      <c r="I11" s="206">
        <f>H11/G11*100</f>
        <v>24.591359566118097</v>
      </c>
    </row>
    <row r="12" spans="1:12" ht="42.75">
      <c r="A12" s="195" t="s">
        <v>581</v>
      </c>
      <c r="B12" s="196">
        <v>947</v>
      </c>
      <c r="C12" s="196" t="s">
        <v>28</v>
      </c>
      <c r="D12" s="196" t="s">
        <v>28</v>
      </c>
      <c r="E12" s="196" t="s">
        <v>29</v>
      </c>
      <c r="F12" s="196" t="s">
        <v>30</v>
      </c>
      <c r="G12" s="207">
        <f>G13</f>
        <v>4741.1</v>
      </c>
      <c r="H12" s="207">
        <f>H13</f>
        <v>1416.7</v>
      </c>
      <c r="I12" s="207">
        <f>H12/G12*100</f>
        <v>29.881251186433527</v>
      </c>
      <c r="K12" s="69"/>
      <c r="L12" s="69"/>
    </row>
    <row r="13" spans="1:9" ht="12.75">
      <c r="A13" s="75" t="s">
        <v>146</v>
      </c>
      <c r="B13" s="76">
        <v>947</v>
      </c>
      <c r="C13" s="76" t="s">
        <v>31</v>
      </c>
      <c r="D13" s="76" t="s">
        <v>28</v>
      </c>
      <c r="E13" s="76" t="s">
        <v>29</v>
      </c>
      <c r="F13" s="76" t="s">
        <v>30</v>
      </c>
      <c r="G13" s="77">
        <f>G14+G23</f>
        <v>4741.1</v>
      </c>
      <c r="H13" s="77">
        <f>H14+H23</f>
        <v>1416.7</v>
      </c>
      <c r="I13" s="77">
        <f>H13/G13*100</f>
        <v>29.881251186433527</v>
      </c>
    </row>
    <row r="14" spans="1:9" ht="52.5">
      <c r="A14" s="75" t="s">
        <v>32</v>
      </c>
      <c r="B14" s="79">
        <v>947</v>
      </c>
      <c r="C14" s="79" t="s">
        <v>31</v>
      </c>
      <c r="D14" s="79" t="s">
        <v>33</v>
      </c>
      <c r="E14" s="76" t="s">
        <v>29</v>
      </c>
      <c r="F14" s="76" t="s">
        <v>30</v>
      </c>
      <c r="G14" s="77">
        <f>G15</f>
        <v>2746.5</v>
      </c>
      <c r="H14" s="77">
        <f>H15</f>
        <v>735.2</v>
      </c>
      <c r="I14" s="77">
        <f>H14/G14*100</f>
        <v>26.768614600400507</v>
      </c>
    </row>
    <row r="15" spans="1:11" ht="33.75">
      <c r="A15" s="78" t="s">
        <v>374</v>
      </c>
      <c r="B15" s="79">
        <v>947</v>
      </c>
      <c r="C15" s="79" t="s">
        <v>31</v>
      </c>
      <c r="D15" s="79" t="s">
        <v>33</v>
      </c>
      <c r="E15" s="79" t="s">
        <v>375</v>
      </c>
      <c r="F15" s="76"/>
      <c r="G15" s="73">
        <f>G16+G18</f>
        <v>2746.5</v>
      </c>
      <c r="H15" s="73">
        <f>H16+H18</f>
        <v>735.2</v>
      </c>
      <c r="I15" s="74">
        <f>H15/G15*100</f>
        <v>26.768614600400507</v>
      </c>
      <c r="K15" s="80"/>
    </row>
    <row r="16" spans="1:9" ht="22.5">
      <c r="A16" s="78" t="s">
        <v>236</v>
      </c>
      <c r="B16" s="79">
        <v>947</v>
      </c>
      <c r="C16" s="79" t="s">
        <v>31</v>
      </c>
      <c r="D16" s="79" t="s">
        <v>33</v>
      </c>
      <c r="E16" s="79" t="s">
        <v>376</v>
      </c>
      <c r="F16" s="79" t="s">
        <v>30</v>
      </c>
      <c r="G16" s="73">
        <f>G17</f>
        <v>1064.4</v>
      </c>
      <c r="H16" s="73">
        <f>H17</f>
        <v>396</v>
      </c>
      <c r="I16" s="74">
        <f aca="true" t="shared" si="0" ref="I16:I79">H16/G16*100</f>
        <v>37.20405862457722</v>
      </c>
    </row>
    <row r="17" spans="1:9" ht="67.5">
      <c r="A17" s="78" t="s">
        <v>75</v>
      </c>
      <c r="B17" s="79">
        <v>947</v>
      </c>
      <c r="C17" s="79" t="s">
        <v>31</v>
      </c>
      <c r="D17" s="79" t="s">
        <v>33</v>
      </c>
      <c r="E17" s="79" t="s">
        <v>376</v>
      </c>
      <c r="F17" s="79" t="s">
        <v>108</v>
      </c>
      <c r="G17" s="73">
        <v>1064.4</v>
      </c>
      <c r="H17" s="73">
        <v>396</v>
      </c>
      <c r="I17" s="74">
        <f t="shared" si="0"/>
        <v>37.20405862457722</v>
      </c>
    </row>
    <row r="18" spans="1:9" ht="22.5">
      <c r="A18" s="78" t="s">
        <v>235</v>
      </c>
      <c r="B18" s="79">
        <v>947</v>
      </c>
      <c r="C18" s="79" t="s">
        <v>31</v>
      </c>
      <c r="D18" s="79" t="s">
        <v>33</v>
      </c>
      <c r="E18" s="79" t="s">
        <v>377</v>
      </c>
      <c r="F18" s="79" t="s">
        <v>30</v>
      </c>
      <c r="G18" s="73">
        <f>G19+G20</f>
        <v>1682.1000000000001</v>
      </c>
      <c r="H18" s="73">
        <f>H19+H20</f>
        <v>339.2</v>
      </c>
      <c r="I18" s="74">
        <f t="shared" si="0"/>
        <v>20.16526960347185</v>
      </c>
    </row>
    <row r="19" spans="1:9" ht="67.5">
      <c r="A19" s="78" t="s">
        <v>75</v>
      </c>
      <c r="B19" s="79">
        <v>947</v>
      </c>
      <c r="C19" s="79" t="s">
        <v>31</v>
      </c>
      <c r="D19" s="79" t="s">
        <v>33</v>
      </c>
      <c r="E19" s="79" t="s">
        <v>377</v>
      </c>
      <c r="F19" s="79" t="s">
        <v>108</v>
      </c>
      <c r="G19" s="73">
        <v>1133.9</v>
      </c>
      <c r="H19" s="73">
        <v>293.9</v>
      </c>
      <c r="I19" s="74">
        <f t="shared" si="0"/>
        <v>25.91939324455419</v>
      </c>
    </row>
    <row r="20" spans="1:9" ht="33.75">
      <c r="A20" s="78" t="s">
        <v>378</v>
      </c>
      <c r="B20" s="79">
        <v>947</v>
      </c>
      <c r="C20" s="79" t="s">
        <v>31</v>
      </c>
      <c r="D20" s="79" t="s">
        <v>33</v>
      </c>
      <c r="E20" s="79" t="s">
        <v>377</v>
      </c>
      <c r="F20" s="79"/>
      <c r="G20" s="73">
        <f>G21+G22</f>
        <v>548.2</v>
      </c>
      <c r="H20" s="73">
        <f>H21+H22</f>
        <v>45.3</v>
      </c>
      <c r="I20" s="74">
        <f t="shared" si="0"/>
        <v>8.263407515505289</v>
      </c>
    </row>
    <row r="21" spans="1:9" ht="22.5">
      <c r="A21" s="78" t="s">
        <v>104</v>
      </c>
      <c r="B21" s="79">
        <v>947</v>
      </c>
      <c r="C21" s="79" t="s">
        <v>31</v>
      </c>
      <c r="D21" s="79" t="s">
        <v>33</v>
      </c>
      <c r="E21" s="79" t="s">
        <v>377</v>
      </c>
      <c r="F21" s="79" t="s">
        <v>105</v>
      </c>
      <c r="G21" s="73">
        <v>451.2</v>
      </c>
      <c r="H21" s="73">
        <v>37</v>
      </c>
      <c r="I21" s="74">
        <f t="shared" si="0"/>
        <v>8.200354609929079</v>
      </c>
    </row>
    <row r="22" spans="1:9" ht="22.5">
      <c r="A22" s="78" t="s">
        <v>111</v>
      </c>
      <c r="B22" s="79">
        <v>947</v>
      </c>
      <c r="C22" s="79" t="s">
        <v>31</v>
      </c>
      <c r="D22" s="79" t="s">
        <v>33</v>
      </c>
      <c r="E22" s="79" t="s">
        <v>377</v>
      </c>
      <c r="F22" s="79" t="s">
        <v>112</v>
      </c>
      <c r="G22" s="73">
        <v>97</v>
      </c>
      <c r="H22" s="73">
        <v>8.3</v>
      </c>
      <c r="I22" s="74">
        <f t="shared" si="0"/>
        <v>8.556701030927835</v>
      </c>
    </row>
    <row r="23" spans="1:9" ht="45">
      <c r="A23" s="78" t="s">
        <v>41</v>
      </c>
      <c r="B23" s="79">
        <v>947</v>
      </c>
      <c r="C23" s="79" t="s">
        <v>31</v>
      </c>
      <c r="D23" s="79" t="s">
        <v>42</v>
      </c>
      <c r="E23" s="76" t="s">
        <v>29</v>
      </c>
      <c r="F23" s="76" t="s">
        <v>30</v>
      </c>
      <c r="G23" s="73">
        <f>G24</f>
        <v>1994.6</v>
      </c>
      <c r="H23" s="73">
        <f>H24</f>
        <v>681.5</v>
      </c>
      <c r="I23" s="74">
        <f t="shared" si="0"/>
        <v>34.16725157926401</v>
      </c>
    </row>
    <row r="24" spans="1:9" ht="22.5">
      <c r="A24" s="78" t="s">
        <v>240</v>
      </c>
      <c r="B24" s="79">
        <v>947</v>
      </c>
      <c r="C24" s="79" t="s">
        <v>31</v>
      </c>
      <c r="D24" s="79" t="s">
        <v>42</v>
      </c>
      <c r="E24" s="79" t="s">
        <v>390</v>
      </c>
      <c r="F24" s="79"/>
      <c r="G24" s="73">
        <f>G25+G26</f>
        <v>1994.6</v>
      </c>
      <c r="H24" s="73">
        <f>H25+H26</f>
        <v>681.5</v>
      </c>
      <c r="I24" s="74">
        <f t="shared" si="0"/>
        <v>34.16725157926401</v>
      </c>
    </row>
    <row r="25" spans="1:9" ht="67.5">
      <c r="A25" s="78" t="s">
        <v>75</v>
      </c>
      <c r="B25" s="79">
        <v>947</v>
      </c>
      <c r="C25" s="79" t="s">
        <v>31</v>
      </c>
      <c r="D25" s="79" t="s">
        <v>42</v>
      </c>
      <c r="E25" s="79" t="s">
        <v>391</v>
      </c>
      <c r="F25" s="79">
        <v>100</v>
      </c>
      <c r="G25" s="73">
        <v>1970.6</v>
      </c>
      <c r="H25" s="73">
        <v>681.5</v>
      </c>
      <c r="I25" s="74">
        <f t="shared" si="0"/>
        <v>34.583375621638076</v>
      </c>
    </row>
    <row r="26" spans="1:9" ht="33.75">
      <c r="A26" s="78" t="s">
        <v>241</v>
      </c>
      <c r="B26" s="79">
        <v>947</v>
      </c>
      <c r="C26" s="79" t="s">
        <v>31</v>
      </c>
      <c r="D26" s="79" t="s">
        <v>42</v>
      </c>
      <c r="E26" s="79" t="s">
        <v>392</v>
      </c>
      <c r="F26" s="79"/>
      <c r="G26" s="73">
        <f>G27</f>
        <v>24</v>
      </c>
      <c r="H26" s="73">
        <f>H27</f>
        <v>0</v>
      </c>
      <c r="I26" s="74">
        <f t="shared" si="0"/>
        <v>0</v>
      </c>
    </row>
    <row r="27" spans="1:9" ht="22.5">
      <c r="A27" s="78" t="s">
        <v>104</v>
      </c>
      <c r="B27" s="79">
        <v>947</v>
      </c>
      <c r="C27" s="79" t="s">
        <v>31</v>
      </c>
      <c r="D27" s="79" t="s">
        <v>42</v>
      </c>
      <c r="E27" s="79" t="s">
        <v>392</v>
      </c>
      <c r="F27" s="79" t="s">
        <v>105</v>
      </c>
      <c r="G27" s="73">
        <v>24</v>
      </c>
      <c r="H27" s="73"/>
      <c r="I27" s="74">
        <f t="shared" si="0"/>
        <v>0</v>
      </c>
    </row>
    <row r="28" spans="1:9" ht="28.5">
      <c r="A28" s="195" t="s">
        <v>185</v>
      </c>
      <c r="B28" s="196">
        <v>946</v>
      </c>
      <c r="C28" s="196" t="s">
        <v>28</v>
      </c>
      <c r="D28" s="196" t="s">
        <v>28</v>
      </c>
      <c r="E28" s="196" t="s">
        <v>29</v>
      </c>
      <c r="F28" s="196" t="s">
        <v>30</v>
      </c>
      <c r="G28" s="207">
        <f>G29+G65+G78+G93+G118+G131+G136+G140+G103</f>
        <v>41562</v>
      </c>
      <c r="H28" s="207">
        <f>H29+H65+H78+H93+H118+H131+H136+H140+H103+H134</f>
        <v>6513.889999999999</v>
      </c>
      <c r="I28" s="207">
        <f t="shared" si="0"/>
        <v>15.6727058370627</v>
      </c>
    </row>
    <row r="29" spans="1:11" ht="12.75">
      <c r="A29" s="75" t="s">
        <v>146</v>
      </c>
      <c r="B29" s="76">
        <v>946</v>
      </c>
      <c r="C29" s="76" t="s">
        <v>31</v>
      </c>
      <c r="D29" s="76" t="s">
        <v>28</v>
      </c>
      <c r="E29" s="76" t="s">
        <v>29</v>
      </c>
      <c r="F29" s="76" t="s">
        <v>30</v>
      </c>
      <c r="G29" s="77">
        <f>G30+G34+G37+G43+G46+G49+G53</f>
        <v>22220.6</v>
      </c>
      <c r="H29" s="77">
        <f>H30+H34+H37+H43+H46+H49+H53</f>
        <v>4766.07</v>
      </c>
      <c r="I29" s="77">
        <f t="shared" si="0"/>
        <v>21.448880768296085</v>
      </c>
      <c r="K29" s="80"/>
    </row>
    <row r="30" spans="1:9" ht="42">
      <c r="A30" s="75" t="s">
        <v>43</v>
      </c>
      <c r="B30" s="76">
        <v>946</v>
      </c>
      <c r="C30" s="76" t="s">
        <v>31</v>
      </c>
      <c r="D30" s="76" t="s">
        <v>44</v>
      </c>
      <c r="E30" s="76" t="s">
        <v>29</v>
      </c>
      <c r="F30" s="76" t="s">
        <v>30</v>
      </c>
      <c r="G30" s="77">
        <f>G31</f>
        <v>1019.3</v>
      </c>
      <c r="H30" s="77">
        <f>H31</f>
        <v>270.92</v>
      </c>
      <c r="I30" s="77">
        <f t="shared" si="0"/>
        <v>26.57902482095556</v>
      </c>
    </row>
    <row r="31" spans="1:9" ht="56.25">
      <c r="A31" s="78" t="s">
        <v>371</v>
      </c>
      <c r="B31" s="79">
        <v>946</v>
      </c>
      <c r="C31" s="114" t="s">
        <v>31</v>
      </c>
      <c r="D31" s="114" t="s">
        <v>44</v>
      </c>
      <c r="E31" s="79" t="s">
        <v>372</v>
      </c>
      <c r="F31" s="114"/>
      <c r="G31" s="73">
        <v>1019.3</v>
      </c>
      <c r="H31" s="73">
        <v>270.92</v>
      </c>
      <c r="I31" s="74">
        <f t="shared" si="0"/>
        <v>26.57902482095556</v>
      </c>
    </row>
    <row r="32" spans="1:9" ht="22.5">
      <c r="A32" s="78" t="s">
        <v>242</v>
      </c>
      <c r="B32" s="79">
        <v>946</v>
      </c>
      <c r="C32" s="79" t="s">
        <v>31</v>
      </c>
      <c r="D32" s="79" t="s">
        <v>44</v>
      </c>
      <c r="E32" s="79" t="s">
        <v>373</v>
      </c>
      <c r="F32" s="79" t="s">
        <v>30</v>
      </c>
      <c r="G32" s="73">
        <f>G33</f>
        <v>1019.3</v>
      </c>
      <c r="H32" s="73">
        <v>270.92</v>
      </c>
      <c r="I32" s="74">
        <f t="shared" si="0"/>
        <v>26.57902482095556</v>
      </c>
    </row>
    <row r="33" spans="1:9" ht="33.75">
      <c r="A33" s="78" t="s">
        <v>243</v>
      </c>
      <c r="B33" s="79">
        <v>946</v>
      </c>
      <c r="C33" s="79" t="s">
        <v>31</v>
      </c>
      <c r="D33" s="79" t="s">
        <v>44</v>
      </c>
      <c r="E33" s="79" t="s">
        <v>373</v>
      </c>
      <c r="F33" s="79" t="s">
        <v>108</v>
      </c>
      <c r="G33" s="73">
        <v>1019.3</v>
      </c>
      <c r="H33" s="73">
        <v>270.92</v>
      </c>
      <c r="I33" s="74">
        <f t="shared" si="0"/>
        <v>26.57902482095556</v>
      </c>
    </row>
    <row r="34" spans="1:9" ht="21">
      <c r="A34" s="75" t="s">
        <v>236</v>
      </c>
      <c r="B34" s="76">
        <v>946</v>
      </c>
      <c r="C34" s="76" t="s">
        <v>31</v>
      </c>
      <c r="D34" s="76" t="s">
        <v>33</v>
      </c>
      <c r="E34" s="76" t="s">
        <v>375</v>
      </c>
      <c r="F34" s="76" t="s">
        <v>30</v>
      </c>
      <c r="G34" s="77">
        <v>527.3</v>
      </c>
      <c r="H34" s="77">
        <f>H35</f>
        <v>249.34</v>
      </c>
      <c r="I34" s="77">
        <f t="shared" si="0"/>
        <v>47.286174853024846</v>
      </c>
    </row>
    <row r="35" spans="1:9" ht="22.5">
      <c r="A35" s="78" t="s">
        <v>236</v>
      </c>
      <c r="B35" s="79">
        <v>946</v>
      </c>
      <c r="C35" s="79" t="s">
        <v>31</v>
      </c>
      <c r="D35" s="79" t="s">
        <v>33</v>
      </c>
      <c r="E35" s="79" t="s">
        <v>376</v>
      </c>
      <c r="F35" s="79" t="s">
        <v>30</v>
      </c>
      <c r="G35" s="73">
        <v>527.3</v>
      </c>
      <c r="H35" s="73">
        <v>249.34</v>
      </c>
      <c r="I35" s="74">
        <f t="shared" si="0"/>
        <v>47.286174853024846</v>
      </c>
    </row>
    <row r="36" spans="1:9" ht="67.5">
      <c r="A36" s="78" t="s">
        <v>75</v>
      </c>
      <c r="B36" s="79">
        <v>946</v>
      </c>
      <c r="C36" s="79" t="s">
        <v>31</v>
      </c>
      <c r="D36" s="79" t="s">
        <v>33</v>
      </c>
      <c r="E36" s="79" t="s">
        <v>376</v>
      </c>
      <c r="F36" s="79" t="s">
        <v>108</v>
      </c>
      <c r="G36" s="73">
        <v>527.3</v>
      </c>
      <c r="H36" s="73">
        <v>249.34</v>
      </c>
      <c r="I36" s="74">
        <f t="shared" si="0"/>
        <v>47.286174853024846</v>
      </c>
    </row>
    <row r="37" spans="1:9" ht="21">
      <c r="A37" s="75" t="s">
        <v>186</v>
      </c>
      <c r="B37" s="76">
        <v>946</v>
      </c>
      <c r="C37" s="76" t="s">
        <v>31</v>
      </c>
      <c r="D37" s="76" t="s">
        <v>54</v>
      </c>
      <c r="E37" s="76" t="s">
        <v>29</v>
      </c>
      <c r="F37" s="76" t="s">
        <v>30</v>
      </c>
      <c r="G37" s="77">
        <f>G38</f>
        <v>14679.7</v>
      </c>
      <c r="H37" s="77">
        <f>H38</f>
        <v>2849.8999999999996</v>
      </c>
      <c r="I37" s="77">
        <f t="shared" si="0"/>
        <v>19.413884479928058</v>
      </c>
    </row>
    <row r="38" spans="1:9" ht="56.25">
      <c r="A38" s="78" t="s">
        <v>371</v>
      </c>
      <c r="B38" s="79">
        <v>946</v>
      </c>
      <c r="C38" s="79" t="s">
        <v>31</v>
      </c>
      <c r="D38" s="79" t="s">
        <v>54</v>
      </c>
      <c r="E38" s="79" t="s">
        <v>372</v>
      </c>
      <c r="F38" s="76"/>
      <c r="G38" s="73">
        <f>G39</f>
        <v>14679.7</v>
      </c>
      <c r="H38" s="73">
        <f>H39</f>
        <v>2849.8999999999996</v>
      </c>
      <c r="I38" s="73">
        <f t="shared" si="0"/>
        <v>19.413884479928058</v>
      </c>
    </row>
    <row r="39" spans="1:11" ht="22.5">
      <c r="A39" s="78" t="s">
        <v>237</v>
      </c>
      <c r="B39" s="79">
        <v>946</v>
      </c>
      <c r="C39" s="79" t="s">
        <v>31</v>
      </c>
      <c r="D39" s="79" t="s">
        <v>54</v>
      </c>
      <c r="E39" s="79" t="s">
        <v>379</v>
      </c>
      <c r="F39" s="79" t="s">
        <v>30</v>
      </c>
      <c r="G39" s="73">
        <f>G40+G41+G42</f>
        <v>14679.7</v>
      </c>
      <c r="H39" s="73">
        <f>H40+H41+H42</f>
        <v>2849.8999999999996</v>
      </c>
      <c r="I39" s="73">
        <f t="shared" si="0"/>
        <v>19.413884479928058</v>
      </c>
      <c r="K39" s="80"/>
    </row>
    <row r="40" spans="1:9" ht="67.5">
      <c r="A40" s="78" t="s">
        <v>75</v>
      </c>
      <c r="B40" s="79">
        <v>946</v>
      </c>
      <c r="C40" s="79" t="s">
        <v>31</v>
      </c>
      <c r="D40" s="79" t="s">
        <v>54</v>
      </c>
      <c r="E40" s="79" t="s">
        <v>379</v>
      </c>
      <c r="F40" s="79" t="s">
        <v>108</v>
      </c>
      <c r="G40" s="73">
        <v>10946.2</v>
      </c>
      <c r="H40" s="73">
        <v>2132.6</v>
      </c>
      <c r="I40" s="74">
        <f t="shared" si="0"/>
        <v>19.482560157863</v>
      </c>
    </row>
    <row r="41" spans="1:9" ht="22.5">
      <c r="A41" s="78" t="s">
        <v>104</v>
      </c>
      <c r="B41" s="79">
        <v>946</v>
      </c>
      <c r="C41" s="79" t="s">
        <v>31</v>
      </c>
      <c r="D41" s="79" t="s">
        <v>54</v>
      </c>
      <c r="E41" s="79" t="s">
        <v>379</v>
      </c>
      <c r="F41" s="79" t="s">
        <v>105</v>
      </c>
      <c r="G41" s="73">
        <v>3479.5</v>
      </c>
      <c r="H41" s="73">
        <v>717.3</v>
      </c>
      <c r="I41" s="74">
        <f t="shared" si="0"/>
        <v>20.61503089524357</v>
      </c>
    </row>
    <row r="42" spans="1:9" ht="22.5">
      <c r="A42" s="78" t="s">
        <v>111</v>
      </c>
      <c r="B42" s="79">
        <v>946</v>
      </c>
      <c r="C42" s="79" t="s">
        <v>31</v>
      </c>
      <c r="D42" s="79" t="s">
        <v>54</v>
      </c>
      <c r="E42" s="79" t="s">
        <v>379</v>
      </c>
      <c r="F42" s="79" t="s">
        <v>112</v>
      </c>
      <c r="G42" s="73">
        <v>254</v>
      </c>
      <c r="H42" s="73"/>
      <c r="I42" s="74">
        <f t="shared" si="0"/>
        <v>0</v>
      </c>
    </row>
    <row r="43" spans="1:11" ht="21">
      <c r="A43" s="75" t="s">
        <v>380</v>
      </c>
      <c r="B43" s="76">
        <v>946</v>
      </c>
      <c r="C43" s="76" t="s">
        <v>31</v>
      </c>
      <c r="D43" s="76" t="s">
        <v>46</v>
      </c>
      <c r="E43" s="76" t="s">
        <v>381</v>
      </c>
      <c r="F43" s="79"/>
      <c r="G43" s="77">
        <v>19.4</v>
      </c>
      <c r="H43" s="77"/>
      <c r="I43" s="77">
        <f t="shared" si="0"/>
        <v>0</v>
      </c>
      <c r="K43" s="80"/>
    </row>
    <row r="44" spans="1:9" ht="33.75">
      <c r="A44" s="78" t="s">
        <v>382</v>
      </c>
      <c r="B44" s="79">
        <v>946</v>
      </c>
      <c r="C44" s="79" t="s">
        <v>31</v>
      </c>
      <c r="D44" s="114" t="s">
        <v>46</v>
      </c>
      <c r="E44" s="79" t="s">
        <v>288</v>
      </c>
      <c r="F44" s="79"/>
      <c r="G44" s="73">
        <v>19.4</v>
      </c>
      <c r="H44" s="73"/>
      <c r="I44" s="74">
        <f t="shared" si="0"/>
        <v>0</v>
      </c>
    </row>
    <row r="45" spans="1:9" ht="22.5">
      <c r="A45" s="78" t="s">
        <v>104</v>
      </c>
      <c r="B45" s="79">
        <v>946</v>
      </c>
      <c r="C45" s="79" t="s">
        <v>31</v>
      </c>
      <c r="D45" s="114" t="s">
        <v>46</v>
      </c>
      <c r="E45" s="79" t="s">
        <v>288</v>
      </c>
      <c r="F45" s="79">
        <v>200</v>
      </c>
      <c r="G45" s="73">
        <v>19.4</v>
      </c>
      <c r="H45" s="73"/>
      <c r="I45" s="74">
        <f t="shared" si="0"/>
        <v>0</v>
      </c>
    </row>
    <row r="46" spans="1:11" ht="21">
      <c r="A46" s="75" t="s">
        <v>393</v>
      </c>
      <c r="B46" s="76">
        <v>946</v>
      </c>
      <c r="C46" s="76" t="s">
        <v>31</v>
      </c>
      <c r="D46" s="76" t="s">
        <v>45</v>
      </c>
      <c r="E46" s="76" t="s">
        <v>394</v>
      </c>
      <c r="F46" s="79"/>
      <c r="G46" s="77">
        <v>203</v>
      </c>
      <c r="H46" s="77"/>
      <c r="I46" s="77">
        <f t="shared" si="0"/>
        <v>0</v>
      </c>
      <c r="K46" s="80"/>
    </row>
    <row r="47" spans="1:9" ht="22.5">
      <c r="A47" s="78" t="s">
        <v>395</v>
      </c>
      <c r="B47" s="79">
        <v>946</v>
      </c>
      <c r="C47" s="79" t="s">
        <v>31</v>
      </c>
      <c r="D47" s="114" t="s">
        <v>45</v>
      </c>
      <c r="E47" s="79" t="s">
        <v>396</v>
      </c>
      <c r="F47" s="79"/>
      <c r="G47" s="73">
        <v>203</v>
      </c>
      <c r="H47" s="73"/>
      <c r="I47" s="74">
        <f t="shared" si="0"/>
        <v>0</v>
      </c>
    </row>
    <row r="48" spans="1:9" ht="22.5">
      <c r="A48" s="78" t="s">
        <v>104</v>
      </c>
      <c r="B48" s="79">
        <v>946</v>
      </c>
      <c r="C48" s="79" t="s">
        <v>31</v>
      </c>
      <c r="D48" s="114" t="s">
        <v>45</v>
      </c>
      <c r="E48" s="79" t="s">
        <v>396</v>
      </c>
      <c r="F48" s="79">
        <v>200</v>
      </c>
      <c r="G48" s="73">
        <v>203</v>
      </c>
      <c r="H48" s="73"/>
      <c r="I48" s="74">
        <f t="shared" si="0"/>
        <v>0</v>
      </c>
    </row>
    <row r="49" spans="1:9" ht="21">
      <c r="A49" s="75" t="s">
        <v>65</v>
      </c>
      <c r="B49" s="76">
        <v>946</v>
      </c>
      <c r="C49" s="76" t="s">
        <v>31</v>
      </c>
      <c r="D49" s="76" t="s">
        <v>66</v>
      </c>
      <c r="E49" s="76" t="s">
        <v>397</v>
      </c>
      <c r="F49" s="76" t="s">
        <v>30</v>
      </c>
      <c r="G49" s="77">
        <f>G51</f>
        <v>150</v>
      </c>
      <c r="H49" s="77"/>
      <c r="I49" s="77">
        <f t="shared" si="0"/>
        <v>0</v>
      </c>
    </row>
    <row r="50" spans="1:9" ht="22.5">
      <c r="A50" s="78" t="s">
        <v>76</v>
      </c>
      <c r="B50" s="79">
        <v>946</v>
      </c>
      <c r="C50" s="79" t="s">
        <v>31</v>
      </c>
      <c r="D50" s="79" t="s">
        <v>66</v>
      </c>
      <c r="E50" s="79" t="s">
        <v>398</v>
      </c>
      <c r="F50" s="79"/>
      <c r="G50" s="73">
        <v>150</v>
      </c>
      <c r="H50" s="73"/>
      <c r="I50" s="74">
        <f t="shared" si="0"/>
        <v>0</v>
      </c>
    </row>
    <row r="51" spans="1:9" ht="22.5">
      <c r="A51" s="78" t="s">
        <v>111</v>
      </c>
      <c r="B51" s="79">
        <v>946</v>
      </c>
      <c r="C51" s="79" t="s">
        <v>31</v>
      </c>
      <c r="D51" s="79" t="s">
        <v>66</v>
      </c>
      <c r="E51" s="79" t="s">
        <v>398</v>
      </c>
      <c r="F51" s="79">
        <v>800</v>
      </c>
      <c r="G51" s="73">
        <v>150</v>
      </c>
      <c r="H51" s="73"/>
      <c r="I51" s="74">
        <f t="shared" si="0"/>
        <v>0</v>
      </c>
    </row>
    <row r="52" spans="1:9" ht="22.5">
      <c r="A52" s="78" t="s">
        <v>77</v>
      </c>
      <c r="B52" s="79">
        <v>946</v>
      </c>
      <c r="C52" s="79" t="s">
        <v>31</v>
      </c>
      <c r="D52" s="79" t="s">
        <v>66</v>
      </c>
      <c r="E52" s="79" t="s">
        <v>398</v>
      </c>
      <c r="F52" s="79" t="s">
        <v>78</v>
      </c>
      <c r="G52" s="73">
        <v>150</v>
      </c>
      <c r="H52" s="73"/>
      <c r="I52" s="74">
        <f t="shared" si="0"/>
        <v>0</v>
      </c>
    </row>
    <row r="53" spans="1:9" ht="12.75">
      <c r="A53" s="75" t="s">
        <v>56</v>
      </c>
      <c r="B53" s="76">
        <v>946</v>
      </c>
      <c r="C53" s="76" t="s">
        <v>31</v>
      </c>
      <c r="D53" s="76">
        <v>13</v>
      </c>
      <c r="E53" s="76"/>
      <c r="F53" s="76"/>
      <c r="G53" s="77">
        <f>G54+G61+G58+G63</f>
        <v>5621.9</v>
      </c>
      <c r="H53" s="77">
        <f>H54+H61+H58+H63</f>
        <v>1395.9099999999999</v>
      </c>
      <c r="I53" s="77">
        <f t="shared" si="0"/>
        <v>24.829861790497873</v>
      </c>
    </row>
    <row r="54" spans="1:9" ht="22.5">
      <c r="A54" s="78" t="s">
        <v>148</v>
      </c>
      <c r="B54" s="79">
        <v>946</v>
      </c>
      <c r="C54" s="79" t="s">
        <v>31</v>
      </c>
      <c r="D54" s="79">
        <v>13</v>
      </c>
      <c r="E54" s="79" t="s">
        <v>261</v>
      </c>
      <c r="F54" s="76"/>
      <c r="G54" s="73">
        <v>1</v>
      </c>
      <c r="H54" s="73"/>
      <c r="I54" s="74">
        <f t="shared" si="0"/>
        <v>0</v>
      </c>
    </row>
    <row r="55" spans="1:9" ht="33.75">
      <c r="A55" s="78" t="s">
        <v>149</v>
      </c>
      <c r="B55" s="79">
        <v>946</v>
      </c>
      <c r="C55" s="79" t="s">
        <v>31</v>
      </c>
      <c r="D55" s="79">
        <v>13</v>
      </c>
      <c r="E55" s="79" t="s">
        <v>261</v>
      </c>
      <c r="F55" s="76"/>
      <c r="G55" s="73">
        <v>1</v>
      </c>
      <c r="H55" s="73"/>
      <c r="I55" s="74">
        <f t="shared" si="0"/>
        <v>0</v>
      </c>
    </row>
    <row r="56" spans="1:9" ht="22.5">
      <c r="A56" s="78" t="s">
        <v>150</v>
      </c>
      <c r="B56" s="79">
        <v>946</v>
      </c>
      <c r="C56" s="79" t="s">
        <v>31</v>
      </c>
      <c r="D56" s="79">
        <v>13</v>
      </c>
      <c r="E56" s="79" t="s">
        <v>261</v>
      </c>
      <c r="F56" s="79">
        <v>200</v>
      </c>
      <c r="G56" s="73">
        <v>1</v>
      </c>
      <c r="H56" s="73"/>
      <c r="I56" s="74">
        <f t="shared" si="0"/>
        <v>0</v>
      </c>
    </row>
    <row r="57" spans="1:9" ht="22.5">
      <c r="A57" s="78" t="s">
        <v>151</v>
      </c>
      <c r="B57" s="79">
        <v>946</v>
      </c>
      <c r="C57" s="79" t="s">
        <v>31</v>
      </c>
      <c r="D57" s="79">
        <v>13</v>
      </c>
      <c r="E57" s="79" t="s">
        <v>261</v>
      </c>
      <c r="F57" s="79">
        <v>244</v>
      </c>
      <c r="G57" s="73">
        <v>1</v>
      </c>
      <c r="H57" s="73"/>
      <c r="I57" s="73">
        <f t="shared" si="0"/>
        <v>0</v>
      </c>
    </row>
    <row r="58" spans="1:9" ht="56.25">
      <c r="A58" s="78" t="s">
        <v>152</v>
      </c>
      <c r="B58" s="79">
        <v>946</v>
      </c>
      <c r="C58" s="79" t="s">
        <v>31</v>
      </c>
      <c r="D58" s="79">
        <v>13</v>
      </c>
      <c r="E58" s="79" t="s">
        <v>259</v>
      </c>
      <c r="F58" s="79"/>
      <c r="G58" s="73">
        <f>G59+G60</f>
        <v>441.7</v>
      </c>
      <c r="H58" s="73">
        <f>H59+H60</f>
        <v>109.35</v>
      </c>
      <c r="I58" s="74">
        <f t="shared" si="0"/>
        <v>24.756622141725153</v>
      </c>
    </row>
    <row r="59" spans="1:9" ht="67.5">
      <c r="A59" s="78" t="s">
        <v>153</v>
      </c>
      <c r="B59" s="79">
        <v>946</v>
      </c>
      <c r="C59" s="79" t="s">
        <v>31</v>
      </c>
      <c r="D59" s="79">
        <v>13</v>
      </c>
      <c r="E59" s="79" t="s">
        <v>259</v>
      </c>
      <c r="F59" s="79">
        <v>100</v>
      </c>
      <c r="G59" s="73">
        <v>440.7</v>
      </c>
      <c r="H59" s="73">
        <v>109.35</v>
      </c>
      <c r="I59" s="74">
        <f t="shared" si="0"/>
        <v>24.81279782164738</v>
      </c>
    </row>
    <row r="60" spans="1:9" ht="22.5">
      <c r="A60" s="78" t="s">
        <v>104</v>
      </c>
      <c r="B60" s="79">
        <v>946</v>
      </c>
      <c r="C60" s="79" t="s">
        <v>31</v>
      </c>
      <c r="D60" s="79">
        <v>13</v>
      </c>
      <c r="E60" s="79" t="s">
        <v>259</v>
      </c>
      <c r="F60" s="79">
        <v>200</v>
      </c>
      <c r="G60" s="73">
        <v>1</v>
      </c>
      <c r="H60" s="73"/>
      <c r="I60" s="74">
        <f t="shared" si="0"/>
        <v>0</v>
      </c>
    </row>
    <row r="61" spans="1:9" ht="22.5">
      <c r="A61" s="78" t="s">
        <v>58</v>
      </c>
      <c r="B61" s="79">
        <v>946</v>
      </c>
      <c r="C61" s="79" t="s">
        <v>31</v>
      </c>
      <c r="D61" s="79">
        <v>13</v>
      </c>
      <c r="E61" s="79" t="s">
        <v>399</v>
      </c>
      <c r="F61" s="76"/>
      <c r="G61" s="73">
        <v>5079.2</v>
      </c>
      <c r="H61" s="73">
        <v>1286.56</v>
      </c>
      <c r="I61" s="74">
        <f t="shared" si="0"/>
        <v>25.32997322412978</v>
      </c>
    </row>
    <row r="62" spans="1:11" ht="67.5">
      <c r="A62" s="78" t="s">
        <v>153</v>
      </c>
      <c r="B62" s="79">
        <v>946</v>
      </c>
      <c r="C62" s="79" t="s">
        <v>31</v>
      </c>
      <c r="D62" s="79">
        <v>13</v>
      </c>
      <c r="E62" s="79" t="s">
        <v>400</v>
      </c>
      <c r="F62" s="79">
        <v>100</v>
      </c>
      <c r="G62" s="73">
        <v>5079.2</v>
      </c>
      <c r="H62" s="73">
        <v>1286.6</v>
      </c>
      <c r="I62" s="73">
        <f t="shared" si="0"/>
        <v>25.330760749724362</v>
      </c>
      <c r="K62" s="80"/>
    </row>
    <row r="63" spans="1:9" ht="22.5">
      <c r="A63" s="78" t="s">
        <v>401</v>
      </c>
      <c r="B63" s="79">
        <v>946</v>
      </c>
      <c r="C63" s="79" t="s">
        <v>31</v>
      </c>
      <c r="D63" s="79">
        <v>13</v>
      </c>
      <c r="E63" s="79" t="s">
        <v>402</v>
      </c>
      <c r="F63" s="79"/>
      <c r="G63" s="73">
        <v>100</v>
      </c>
      <c r="H63" s="73"/>
      <c r="I63" s="74">
        <f t="shared" si="0"/>
        <v>0</v>
      </c>
    </row>
    <row r="64" spans="1:9" ht="22.5">
      <c r="A64" s="78" t="s">
        <v>111</v>
      </c>
      <c r="B64" s="79">
        <v>946</v>
      </c>
      <c r="C64" s="79" t="s">
        <v>31</v>
      </c>
      <c r="D64" s="79">
        <v>13</v>
      </c>
      <c r="E64" s="79" t="s">
        <v>402</v>
      </c>
      <c r="F64" s="79">
        <v>800</v>
      </c>
      <c r="G64" s="73">
        <v>100</v>
      </c>
      <c r="H64" s="73"/>
      <c r="I64" s="74">
        <f t="shared" si="0"/>
        <v>0</v>
      </c>
    </row>
    <row r="65" spans="1:9" ht="21">
      <c r="A65" s="75" t="s">
        <v>156</v>
      </c>
      <c r="B65" s="76">
        <v>946</v>
      </c>
      <c r="C65" s="76" t="s">
        <v>33</v>
      </c>
      <c r="D65" s="76"/>
      <c r="E65" s="76"/>
      <c r="F65" s="76"/>
      <c r="G65" s="77">
        <f>G66+G71</f>
        <v>1612.2</v>
      </c>
      <c r="H65" s="77">
        <f>H66+H71</f>
        <v>285.6</v>
      </c>
      <c r="I65" s="77">
        <f t="shared" si="0"/>
        <v>17.714923706736137</v>
      </c>
    </row>
    <row r="66" spans="1:9" ht="42">
      <c r="A66" s="75" t="s">
        <v>406</v>
      </c>
      <c r="B66" s="76">
        <v>946</v>
      </c>
      <c r="C66" s="76" t="s">
        <v>33</v>
      </c>
      <c r="D66" s="76" t="s">
        <v>158</v>
      </c>
      <c r="E66" s="76"/>
      <c r="F66" s="76"/>
      <c r="G66" s="77">
        <f>G67</f>
        <v>1385.2</v>
      </c>
      <c r="H66" s="77">
        <f>H67</f>
        <v>285.6</v>
      </c>
      <c r="I66" s="77">
        <f t="shared" si="0"/>
        <v>20.617961305226686</v>
      </c>
    </row>
    <row r="67" spans="1:11" ht="22.5">
      <c r="A67" s="78" t="s">
        <v>407</v>
      </c>
      <c r="B67" s="79">
        <v>946</v>
      </c>
      <c r="C67" s="79" t="s">
        <v>33</v>
      </c>
      <c r="D67" s="79" t="s">
        <v>158</v>
      </c>
      <c r="E67" s="79" t="s">
        <v>408</v>
      </c>
      <c r="F67" s="79"/>
      <c r="G67" s="73">
        <f>G68+G69</f>
        <v>1385.2</v>
      </c>
      <c r="H67" s="73">
        <f>H68+H69</f>
        <v>285.6</v>
      </c>
      <c r="I67" s="73">
        <f t="shared" si="0"/>
        <v>20.617961305226686</v>
      </c>
      <c r="K67" s="80"/>
    </row>
    <row r="68" spans="1:9" ht="67.5">
      <c r="A68" s="78" t="s">
        <v>153</v>
      </c>
      <c r="B68" s="79">
        <v>946</v>
      </c>
      <c r="C68" s="79" t="s">
        <v>33</v>
      </c>
      <c r="D68" s="79" t="s">
        <v>158</v>
      </c>
      <c r="E68" s="79" t="s">
        <v>409</v>
      </c>
      <c r="F68" s="79">
        <v>100</v>
      </c>
      <c r="G68" s="73">
        <v>1363.2</v>
      </c>
      <c r="H68" s="73">
        <v>285.6</v>
      </c>
      <c r="I68" s="74">
        <f t="shared" si="0"/>
        <v>20.950704225352112</v>
      </c>
    </row>
    <row r="69" spans="1:9" ht="22.5">
      <c r="A69" s="78" t="s">
        <v>410</v>
      </c>
      <c r="B69" s="79">
        <v>946</v>
      </c>
      <c r="C69" s="79" t="s">
        <v>33</v>
      </c>
      <c r="D69" s="79" t="s">
        <v>158</v>
      </c>
      <c r="E69" s="79" t="s">
        <v>411</v>
      </c>
      <c r="F69" s="79"/>
      <c r="G69" s="73">
        <v>22</v>
      </c>
      <c r="H69" s="73"/>
      <c r="I69" s="74">
        <f t="shared" si="0"/>
        <v>0</v>
      </c>
    </row>
    <row r="70" spans="1:9" ht="22.5">
      <c r="A70" s="78" t="s">
        <v>104</v>
      </c>
      <c r="B70" s="79">
        <v>946</v>
      </c>
      <c r="C70" s="79" t="s">
        <v>33</v>
      </c>
      <c r="D70" s="79" t="s">
        <v>158</v>
      </c>
      <c r="E70" s="79" t="s">
        <v>411</v>
      </c>
      <c r="F70" s="79">
        <v>200</v>
      </c>
      <c r="G70" s="73">
        <v>22</v>
      </c>
      <c r="H70" s="73"/>
      <c r="I70" s="74">
        <f t="shared" si="0"/>
        <v>0</v>
      </c>
    </row>
    <row r="71" spans="1:9" ht="42">
      <c r="A71" s="75" t="s">
        <v>412</v>
      </c>
      <c r="B71" s="76">
        <v>946</v>
      </c>
      <c r="C71" s="197" t="s">
        <v>33</v>
      </c>
      <c r="D71" s="197"/>
      <c r="E71" s="198" t="s">
        <v>275</v>
      </c>
      <c r="F71" s="126"/>
      <c r="G71" s="77">
        <f>G72+G74+G76</f>
        <v>227</v>
      </c>
      <c r="H71" s="77">
        <f>H72+H74+H76</f>
        <v>0</v>
      </c>
      <c r="I71" s="77">
        <f t="shared" si="0"/>
        <v>0</v>
      </c>
    </row>
    <row r="72" spans="1:9" ht="33.75">
      <c r="A72" s="118" t="s">
        <v>413</v>
      </c>
      <c r="B72" s="76">
        <v>946</v>
      </c>
      <c r="C72" s="183" t="s">
        <v>33</v>
      </c>
      <c r="D72" s="183" t="s">
        <v>55</v>
      </c>
      <c r="E72" s="199" t="s">
        <v>414</v>
      </c>
      <c r="F72" s="200"/>
      <c r="G72" s="120">
        <v>90</v>
      </c>
      <c r="H72" s="120"/>
      <c r="I72" s="77">
        <f t="shared" si="0"/>
        <v>0</v>
      </c>
    </row>
    <row r="73" spans="1:9" ht="22.5">
      <c r="A73" s="78" t="s">
        <v>104</v>
      </c>
      <c r="B73" s="79">
        <v>946</v>
      </c>
      <c r="C73" s="186" t="s">
        <v>33</v>
      </c>
      <c r="D73" s="186" t="s">
        <v>55</v>
      </c>
      <c r="E73" s="187" t="s">
        <v>415</v>
      </c>
      <c r="F73" s="79">
        <v>200</v>
      </c>
      <c r="G73" s="73">
        <v>90</v>
      </c>
      <c r="H73" s="73"/>
      <c r="I73" s="74">
        <f t="shared" si="0"/>
        <v>0</v>
      </c>
    </row>
    <row r="74" spans="1:9" ht="12.75">
      <c r="A74" s="118" t="s">
        <v>416</v>
      </c>
      <c r="B74" s="79">
        <v>946</v>
      </c>
      <c r="C74" s="183" t="s">
        <v>33</v>
      </c>
      <c r="D74" s="183" t="s">
        <v>72</v>
      </c>
      <c r="E74" s="184" t="s">
        <v>417</v>
      </c>
      <c r="F74" s="200"/>
      <c r="G74" s="120">
        <v>40</v>
      </c>
      <c r="H74" s="120"/>
      <c r="I74" s="77">
        <f t="shared" si="0"/>
        <v>0</v>
      </c>
    </row>
    <row r="75" spans="1:9" ht="22.5">
      <c r="A75" s="78" t="s">
        <v>104</v>
      </c>
      <c r="B75" s="79">
        <v>946</v>
      </c>
      <c r="C75" s="186" t="s">
        <v>33</v>
      </c>
      <c r="D75" s="186" t="s">
        <v>72</v>
      </c>
      <c r="E75" s="187" t="s">
        <v>418</v>
      </c>
      <c r="F75" s="79">
        <v>200</v>
      </c>
      <c r="G75" s="73">
        <v>40</v>
      </c>
      <c r="H75" s="73"/>
      <c r="I75" s="74">
        <f t="shared" si="0"/>
        <v>0</v>
      </c>
    </row>
    <row r="76" spans="1:9" ht="22.5">
      <c r="A76" s="118" t="s">
        <v>268</v>
      </c>
      <c r="B76" s="79">
        <v>946</v>
      </c>
      <c r="C76" s="183" t="s">
        <v>33</v>
      </c>
      <c r="D76" s="183" t="s">
        <v>72</v>
      </c>
      <c r="E76" s="199" t="s">
        <v>419</v>
      </c>
      <c r="F76" s="200"/>
      <c r="G76" s="120">
        <v>97</v>
      </c>
      <c r="H76" s="120"/>
      <c r="I76" s="77">
        <f t="shared" si="0"/>
        <v>0</v>
      </c>
    </row>
    <row r="77" spans="1:9" ht="22.5">
      <c r="A77" s="78" t="s">
        <v>104</v>
      </c>
      <c r="B77" s="79">
        <v>946</v>
      </c>
      <c r="C77" s="186" t="s">
        <v>33</v>
      </c>
      <c r="D77" s="186" t="s">
        <v>72</v>
      </c>
      <c r="E77" s="201" t="s">
        <v>420</v>
      </c>
      <c r="F77" s="79">
        <v>200</v>
      </c>
      <c r="G77" s="73">
        <v>97</v>
      </c>
      <c r="H77" s="73"/>
      <c r="I77" s="74">
        <f t="shared" si="0"/>
        <v>0</v>
      </c>
    </row>
    <row r="78" spans="1:9" ht="12.75">
      <c r="A78" s="75" t="s">
        <v>159</v>
      </c>
      <c r="B78" s="76">
        <v>946</v>
      </c>
      <c r="C78" s="76" t="s">
        <v>54</v>
      </c>
      <c r="D78" s="202"/>
      <c r="E78" s="201"/>
      <c r="F78" s="126"/>
      <c r="G78" s="77">
        <f>G79+G86+G91</f>
        <v>6351.5</v>
      </c>
      <c r="H78" s="77">
        <f>H79+H86+H91</f>
        <v>150</v>
      </c>
      <c r="I78" s="77">
        <f t="shared" si="0"/>
        <v>2.3616468550736047</v>
      </c>
    </row>
    <row r="79" spans="1:9" ht="31.5">
      <c r="A79" s="75" t="s">
        <v>444</v>
      </c>
      <c r="B79" s="79">
        <v>946</v>
      </c>
      <c r="C79" s="115" t="s">
        <v>54</v>
      </c>
      <c r="D79" s="115" t="s">
        <v>73</v>
      </c>
      <c r="E79" s="76" t="s">
        <v>280</v>
      </c>
      <c r="F79" s="76"/>
      <c r="G79" s="77">
        <f>G80+G82+G84</f>
        <v>6051.5</v>
      </c>
      <c r="H79" s="77">
        <f>H80+H82+H84</f>
        <v>99</v>
      </c>
      <c r="I79" s="77">
        <f t="shared" si="0"/>
        <v>1.6359580269354703</v>
      </c>
    </row>
    <row r="80" spans="1:9" ht="22.5">
      <c r="A80" s="118" t="s">
        <v>445</v>
      </c>
      <c r="B80" s="79">
        <v>946</v>
      </c>
      <c r="C80" s="121" t="s">
        <v>54</v>
      </c>
      <c r="D80" s="121" t="s">
        <v>73</v>
      </c>
      <c r="E80" s="119" t="s">
        <v>446</v>
      </c>
      <c r="F80" s="119"/>
      <c r="G80" s="120">
        <v>5323.5</v>
      </c>
      <c r="H80" s="120">
        <v>99</v>
      </c>
      <c r="I80" s="74">
        <f aca="true" t="shared" si="1" ref="I80:I132">H80/G80*100</f>
        <v>1.8596787827557058</v>
      </c>
    </row>
    <row r="81" spans="1:9" ht="22.5">
      <c r="A81" s="78" t="s">
        <v>104</v>
      </c>
      <c r="B81" s="79">
        <v>946</v>
      </c>
      <c r="C81" s="114" t="s">
        <v>54</v>
      </c>
      <c r="D81" s="114" t="s">
        <v>73</v>
      </c>
      <c r="E81" s="79" t="s">
        <v>447</v>
      </c>
      <c r="F81" s="79">
        <v>200</v>
      </c>
      <c r="G81" s="73">
        <v>5323.5</v>
      </c>
      <c r="H81" s="73">
        <v>99</v>
      </c>
      <c r="I81" s="73">
        <f t="shared" si="1"/>
        <v>1.8596787827557058</v>
      </c>
    </row>
    <row r="82" spans="1:9" ht="33.75">
      <c r="A82" s="118" t="s">
        <v>448</v>
      </c>
      <c r="B82" s="79">
        <v>946</v>
      </c>
      <c r="C82" s="121" t="s">
        <v>54</v>
      </c>
      <c r="D82" s="121" t="s">
        <v>73</v>
      </c>
      <c r="E82" s="119" t="s">
        <v>449</v>
      </c>
      <c r="F82" s="119"/>
      <c r="G82" s="120">
        <v>428</v>
      </c>
      <c r="H82" s="120"/>
      <c r="I82" s="120">
        <f t="shared" si="1"/>
        <v>0</v>
      </c>
    </row>
    <row r="83" spans="1:9" ht="22.5">
      <c r="A83" s="78" t="s">
        <v>104</v>
      </c>
      <c r="B83" s="79">
        <v>946</v>
      </c>
      <c r="C83" s="114" t="s">
        <v>54</v>
      </c>
      <c r="D83" s="114" t="s">
        <v>73</v>
      </c>
      <c r="E83" s="79" t="s">
        <v>450</v>
      </c>
      <c r="F83" s="79">
        <v>200</v>
      </c>
      <c r="G83" s="73">
        <v>428</v>
      </c>
      <c r="H83" s="73"/>
      <c r="I83" s="74">
        <f t="shared" si="1"/>
        <v>0</v>
      </c>
    </row>
    <row r="84" spans="1:9" ht="33.75">
      <c r="A84" s="118" t="s">
        <v>451</v>
      </c>
      <c r="B84" s="79">
        <v>946</v>
      </c>
      <c r="C84" s="121" t="s">
        <v>54</v>
      </c>
      <c r="D84" s="121" t="s">
        <v>73</v>
      </c>
      <c r="E84" s="119" t="s">
        <v>452</v>
      </c>
      <c r="F84" s="119"/>
      <c r="G84" s="120">
        <v>300</v>
      </c>
      <c r="H84" s="120"/>
      <c r="I84" s="120">
        <f t="shared" si="1"/>
        <v>0</v>
      </c>
    </row>
    <row r="85" spans="1:9" ht="22.5">
      <c r="A85" s="78" t="s">
        <v>104</v>
      </c>
      <c r="B85" s="79">
        <v>946</v>
      </c>
      <c r="C85" s="114" t="s">
        <v>54</v>
      </c>
      <c r="D85" s="114" t="s">
        <v>73</v>
      </c>
      <c r="E85" s="79" t="s">
        <v>453</v>
      </c>
      <c r="F85" s="79">
        <v>200</v>
      </c>
      <c r="G85" s="73">
        <v>300</v>
      </c>
      <c r="H85" s="73"/>
      <c r="I85" s="74">
        <f t="shared" si="1"/>
        <v>0</v>
      </c>
    </row>
    <row r="86" spans="1:9" ht="31.5">
      <c r="A86" s="75" t="s">
        <v>454</v>
      </c>
      <c r="B86" s="79">
        <v>946</v>
      </c>
      <c r="C86" s="76" t="s">
        <v>54</v>
      </c>
      <c r="D86" s="76">
        <v>12</v>
      </c>
      <c r="E86" s="76" t="s">
        <v>281</v>
      </c>
      <c r="F86" s="79"/>
      <c r="G86" s="77">
        <v>200</v>
      </c>
      <c r="H86" s="77">
        <v>25</v>
      </c>
      <c r="I86" s="77">
        <f t="shared" si="1"/>
        <v>12.5</v>
      </c>
    </row>
    <row r="87" spans="1:9" ht="22.5">
      <c r="A87" s="118" t="s">
        <v>455</v>
      </c>
      <c r="B87" s="79">
        <v>946</v>
      </c>
      <c r="C87" s="119" t="s">
        <v>54</v>
      </c>
      <c r="D87" s="119">
        <v>12</v>
      </c>
      <c r="E87" s="119" t="s">
        <v>456</v>
      </c>
      <c r="F87" s="119"/>
      <c r="G87" s="120">
        <v>100</v>
      </c>
      <c r="H87" s="120"/>
      <c r="I87" s="120">
        <f t="shared" si="1"/>
        <v>0</v>
      </c>
    </row>
    <row r="88" spans="1:9" ht="22.5">
      <c r="A88" s="78" t="s">
        <v>104</v>
      </c>
      <c r="B88" s="79">
        <v>946</v>
      </c>
      <c r="C88" s="79" t="s">
        <v>54</v>
      </c>
      <c r="D88" s="79">
        <v>12</v>
      </c>
      <c r="E88" s="79" t="s">
        <v>457</v>
      </c>
      <c r="F88" s="79">
        <v>200</v>
      </c>
      <c r="G88" s="73">
        <v>100</v>
      </c>
      <c r="H88" s="73"/>
      <c r="I88" s="74">
        <f t="shared" si="1"/>
        <v>0</v>
      </c>
    </row>
    <row r="89" spans="1:9" ht="33.75">
      <c r="A89" s="118" t="s">
        <v>458</v>
      </c>
      <c r="B89" s="79">
        <v>946</v>
      </c>
      <c r="C89" s="119" t="s">
        <v>54</v>
      </c>
      <c r="D89" s="119">
        <v>12</v>
      </c>
      <c r="E89" s="119" t="s">
        <v>459</v>
      </c>
      <c r="F89" s="119"/>
      <c r="G89" s="120">
        <v>100</v>
      </c>
      <c r="H89" s="120">
        <v>25</v>
      </c>
      <c r="I89" s="120">
        <f t="shared" si="1"/>
        <v>25</v>
      </c>
    </row>
    <row r="90" spans="1:9" ht="22.5">
      <c r="A90" s="78" t="s">
        <v>104</v>
      </c>
      <c r="B90" s="79">
        <v>946</v>
      </c>
      <c r="C90" s="79" t="s">
        <v>54</v>
      </c>
      <c r="D90" s="79">
        <v>12</v>
      </c>
      <c r="E90" s="79" t="s">
        <v>460</v>
      </c>
      <c r="F90" s="79">
        <v>200</v>
      </c>
      <c r="G90" s="73">
        <v>100</v>
      </c>
      <c r="H90" s="73">
        <v>25</v>
      </c>
      <c r="I90" s="73">
        <f t="shared" si="1"/>
        <v>25</v>
      </c>
    </row>
    <row r="91" spans="1:9" ht="73.5">
      <c r="A91" s="75" t="s">
        <v>461</v>
      </c>
      <c r="B91" s="79">
        <v>946</v>
      </c>
      <c r="C91" s="76" t="s">
        <v>54</v>
      </c>
      <c r="D91" s="76">
        <v>12</v>
      </c>
      <c r="E91" s="76" t="s">
        <v>282</v>
      </c>
      <c r="F91" s="76"/>
      <c r="G91" s="77">
        <v>100</v>
      </c>
      <c r="H91" s="77">
        <v>26</v>
      </c>
      <c r="I91" s="77">
        <f t="shared" si="1"/>
        <v>26</v>
      </c>
    </row>
    <row r="92" spans="1:9" ht="22.5">
      <c r="A92" s="78" t="s">
        <v>104</v>
      </c>
      <c r="B92" s="79">
        <v>946</v>
      </c>
      <c r="C92" s="79" t="s">
        <v>54</v>
      </c>
      <c r="D92" s="79">
        <v>12</v>
      </c>
      <c r="E92" s="79" t="s">
        <v>462</v>
      </c>
      <c r="F92" s="79">
        <v>200</v>
      </c>
      <c r="G92" s="73">
        <v>100</v>
      </c>
      <c r="H92" s="73">
        <v>26</v>
      </c>
      <c r="I92" s="74">
        <f t="shared" si="1"/>
        <v>26</v>
      </c>
    </row>
    <row r="93" spans="1:9" ht="21">
      <c r="A93" s="75" t="s">
        <v>463</v>
      </c>
      <c r="B93" s="79">
        <v>946</v>
      </c>
      <c r="C93" s="76" t="s">
        <v>46</v>
      </c>
      <c r="D93" s="79"/>
      <c r="E93" s="79"/>
      <c r="F93" s="79"/>
      <c r="G93" s="77">
        <f>G94</f>
        <v>4990.2</v>
      </c>
      <c r="H93" s="77">
        <f>H94</f>
        <v>210.9</v>
      </c>
      <c r="I93" s="77">
        <f t="shared" si="1"/>
        <v>4.2262835156907546</v>
      </c>
    </row>
    <row r="94" spans="1:9" ht="31.5">
      <c r="A94" s="75" t="s">
        <v>464</v>
      </c>
      <c r="B94" s="79">
        <v>946</v>
      </c>
      <c r="C94" s="76" t="s">
        <v>160</v>
      </c>
      <c r="D94" s="76" t="s">
        <v>161</v>
      </c>
      <c r="E94" s="76" t="s">
        <v>278</v>
      </c>
      <c r="F94" s="79"/>
      <c r="G94" s="77">
        <f>G95+G97+G99+G101</f>
        <v>4990.2</v>
      </c>
      <c r="H94" s="77">
        <f>H95+H97+H99+H101</f>
        <v>210.9</v>
      </c>
      <c r="I94" s="77">
        <f t="shared" si="1"/>
        <v>4.2262835156907546</v>
      </c>
    </row>
    <row r="95" spans="1:9" ht="45">
      <c r="A95" s="118" t="s">
        <v>465</v>
      </c>
      <c r="B95" s="79">
        <v>946</v>
      </c>
      <c r="C95" s="119" t="s">
        <v>160</v>
      </c>
      <c r="D95" s="119" t="s">
        <v>161</v>
      </c>
      <c r="E95" s="119" t="s">
        <v>466</v>
      </c>
      <c r="F95" s="119"/>
      <c r="G95" s="120">
        <v>1072.7</v>
      </c>
      <c r="H95" s="120">
        <v>199.5</v>
      </c>
      <c r="I95" s="120">
        <f t="shared" si="1"/>
        <v>18.597930455859046</v>
      </c>
    </row>
    <row r="96" spans="1:9" ht="22.5">
      <c r="A96" s="78" t="s">
        <v>104</v>
      </c>
      <c r="B96" s="79">
        <v>946</v>
      </c>
      <c r="C96" s="79" t="s">
        <v>160</v>
      </c>
      <c r="D96" s="79" t="s">
        <v>161</v>
      </c>
      <c r="E96" s="79" t="s">
        <v>467</v>
      </c>
      <c r="F96" s="79">
        <v>200</v>
      </c>
      <c r="G96" s="73">
        <v>1072.7</v>
      </c>
      <c r="H96" s="73">
        <v>199.5</v>
      </c>
      <c r="I96" s="73">
        <f t="shared" si="1"/>
        <v>18.597930455859046</v>
      </c>
    </row>
    <row r="97" spans="1:9" ht="33.75">
      <c r="A97" s="118" t="s">
        <v>468</v>
      </c>
      <c r="B97" s="79">
        <v>946</v>
      </c>
      <c r="C97" s="119" t="s">
        <v>160</v>
      </c>
      <c r="D97" s="119" t="s">
        <v>161</v>
      </c>
      <c r="E97" s="119" t="s">
        <v>469</v>
      </c>
      <c r="F97" s="119"/>
      <c r="G97" s="120">
        <v>1392.5</v>
      </c>
      <c r="H97" s="120">
        <v>11.4</v>
      </c>
      <c r="I97" s="120">
        <f t="shared" si="1"/>
        <v>0.8186714542190306</v>
      </c>
    </row>
    <row r="98" spans="1:9" ht="22.5">
      <c r="A98" s="78" t="s">
        <v>104</v>
      </c>
      <c r="B98" s="79">
        <v>946</v>
      </c>
      <c r="C98" s="79" t="s">
        <v>160</v>
      </c>
      <c r="D98" s="79" t="s">
        <v>161</v>
      </c>
      <c r="E98" s="79" t="s">
        <v>470</v>
      </c>
      <c r="F98" s="79">
        <v>200</v>
      </c>
      <c r="G98" s="73">
        <v>1392.5</v>
      </c>
      <c r="H98" s="73">
        <v>11.4</v>
      </c>
      <c r="I98" s="74">
        <f t="shared" si="1"/>
        <v>0.8186714542190306</v>
      </c>
    </row>
    <row r="99" spans="1:9" ht="33.75">
      <c r="A99" s="118" t="s">
        <v>285</v>
      </c>
      <c r="B99" s="79">
        <v>946</v>
      </c>
      <c r="C99" s="119" t="s">
        <v>160</v>
      </c>
      <c r="D99" s="119" t="s">
        <v>161</v>
      </c>
      <c r="E99" s="119" t="s">
        <v>471</v>
      </c>
      <c r="F99" s="119"/>
      <c r="G99" s="120">
        <v>2500</v>
      </c>
      <c r="H99" s="120"/>
      <c r="I99" s="120">
        <f t="shared" si="1"/>
        <v>0</v>
      </c>
    </row>
    <row r="100" spans="1:9" ht="22.5">
      <c r="A100" s="78" t="s">
        <v>104</v>
      </c>
      <c r="B100" s="79">
        <v>946</v>
      </c>
      <c r="C100" s="79" t="s">
        <v>160</v>
      </c>
      <c r="D100" s="79" t="s">
        <v>161</v>
      </c>
      <c r="E100" s="79" t="s">
        <v>472</v>
      </c>
      <c r="F100" s="79">
        <v>200</v>
      </c>
      <c r="G100" s="73">
        <v>2500</v>
      </c>
      <c r="H100" s="73"/>
      <c r="I100" s="73">
        <f t="shared" si="1"/>
        <v>0</v>
      </c>
    </row>
    <row r="101" spans="1:9" ht="33.75">
      <c r="A101" s="118" t="s">
        <v>473</v>
      </c>
      <c r="B101" s="79">
        <v>946</v>
      </c>
      <c r="C101" s="119" t="s">
        <v>160</v>
      </c>
      <c r="D101" s="119" t="s">
        <v>161</v>
      </c>
      <c r="E101" s="119" t="s">
        <v>474</v>
      </c>
      <c r="F101" s="119"/>
      <c r="G101" s="120">
        <v>25</v>
      </c>
      <c r="H101" s="120"/>
      <c r="I101" s="120">
        <f t="shared" si="1"/>
        <v>0</v>
      </c>
    </row>
    <row r="102" spans="1:9" ht="22.5">
      <c r="A102" s="78" t="s">
        <v>104</v>
      </c>
      <c r="B102" s="79">
        <v>946</v>
      </c>
      <c r="C102" s="79" t="s">
        <v>160</v>
      </c>
      <c r="D102" s="79" t="s">
        <v>161</v>
      </c>
      <c r="E102" s="79" t="s">
        <v>475</v>
      </c>
      <c r="F102" s="79">
        <v>200</v>
      </c>
      <c r="G102" s="73">
        <v>25</v>
      </c>
      <c r="H102" s="73"/>
      <c r="I102" s="74">
        <f t="shared" si="1"/>
        <v>0</v>
      </c>
    </row>
    <row r="103" spans="1:9" ht="12.75">
      <c r="A103" s="75" t="s">
        <v>162</v>
      </c>
      <c r="B103" s="76" t="s">
        <v>45</v>
      </c>
      <c r="C103" s="119"/>
      <c r="D103" s="119"/>
      <c r="E103" s="119"/>
      <c r="F103" s="119"/>
      <c r="G103" s="77">
        <f>G104+G108+G110+G116</f>
        <v>5079.5</v>
      </c>
      <c r="H103" s="77">
        <f>H104+H108+H110+H116</f>
        <v>1027.4</v>
      </c>
      <c r="I103" s="77">
        <f t="shared" si="1"/>
        <v>20.226400236243727</v>
      </c>
    </row>
    <row r="104" spans="1:9" ht="63">
      <c r="A104" s="75" t="s">
        <v>493</v>
      </c>
      <c r="B104" s="76">
        <v>946</v>
      </c>
      <c r="C104" s="76" t="s">
        <v>45</v>
      </c>
      <c r="D104" s="76" t="s">
        <v>46</v>
      </c>
      <c r="E104" s="76" t="s">
        <v>283</v>
      </c>
      <c r="F104" s="76"/>
      <c r="G104" s="77">
        <v>50</v>
      </c>
      <c r="H104" s="77"/>
      <c r="I104" s="77">
        <f t="shared" si="1"/>
        <v>0</v>
      </c>
    </row>
    <row r="105" spans="1:9" ht="22.5">
      <c r="A105" s="78" t="s">
        <v>165</v>
      </c>
      <c r="B105" s="79">
        <v>946</v>
      </c>
      <c r="C105" s="79" t="s">
        <v>45</v>
      </c>
      <c r="D105" s="79" t="s">
        <v>46</v>
      </c>
      <c r="E105" s="79" t="s">
        <v>494</v>
      </c>
      <c r="F105" s="79" t="s">
        <v>30</v>
      </c>
      <c r="G105" s="73">
        <v>50</v>
      </c>
      <c r="H105" s="73"/>
      <c r="I105" s="74">
        <f t="shared" si="1"/>
        <v>0</v>
      </c>
    </row>
    <row r="106" spans="1:9" ht="22.5">
      <c r="A106" s="78" t="s">
        <v>166</v>
      </c>
      <c r="B106" s="79">
        <v>946</v>
      </c>
      <c r="C106" s="79" t="s">
        <v>45</v>
      </c>
      <c r="D106" s="79" t="s">
        <v>46</v>
      </c>
      <c r="E106" s="79" t="s">
        <v>494</v>
      </c>
      <c r="F106" s="79" t="s">
        <v>30</v>
      </c>
      <c r="G106" s="73">
        <v>50</v>
      </c>
      <c r="H106" s="73"/>
      <c r="I106" s="74">
        <f t="shared" si="1"/>
        <v>0</v>
      </c>
    </row>
    <row r="107" spans="1:9" ht="22.5">
      <c r="A107" s="78" t="s">
        <v>104</v>
      </c>
      <c r="B107" s="79">
        <v>946</v>
      </c>
      <c r="C107" s="79" t="s">
        <v>45</v>
      </c>
      <c r="D107" s="79" t="s">
        <v>46</v>
      </c>
      <c r="E107" s="79" t="s">
        <v>494</v>
      </c>
      <c r="F107" s="79" t="s">
        <v>105</v>
      </c>
      <c r="G107" s="73">
        <v>50</v>
      </c>
      <c r="H107" s="73"/>
      <c r="I107" s="74">
        <f t="shared" si="1"/>
        <v>0</v>
      </c>
    </row>
    <row r="108" spans="1:9" ht="21">
      <c r="A108" s="75" t="s">
        <v>267</v>
      </c>
      <c r="B108" s="76">
        <v>946</v>
      </c>
      <c r="C108" s="76" t="s">
        <v>45</v>
      </c>
      <c r="D108" s="76" t="s">
        <v>45</v>
      </c>
      <c r="E108" s="76" t="s">
        <v>276</v>
      </c>
      <c r="F108" s="76"/>
      <c r="G108" s="77">
        <v>100</v>
      </c>
      <c r="H108" s="77">
        <v>12.45</v>
      </c>
      <c r="I108" s="77">
        <f t="shared" si="1"/>
        <v>12.45</v>
      </c>
    </row>
    <row r="109" spans="1:9" ht="22.5">
      <c r="A109" s="78" t="s">
        <v>104</v>
      </c>
      <c r="B109" s="79">
        <v>946</v>
      </c>
      <c r="C109" s="79" t="s">
        <v>45</v>
      </c>
      <c r="D109" s="79" t="s">
        <v>45</v>
      </c>
      <c r="E109" s="79" t="s">
        <v>495</v>
      </c>
      <c r="F109" s="79">
        <v>200</v>
      </c>
      <c r="G109" s="73">
        <v>100</v>
      </c>
      <c r="H109" s="73">
        <v>12.45</v>
      </c>
      <c r="I109" s="74">
        <f t="shared" si="1"/>
        <v>12.45</v>
      </c>
    </row>
    <row r="110" spans="1:9" ht="12.75">
      <c r="A110" s="75" t="s">
        <v>83</v>
      </c>
      <c r="B110" s="76">
        <v>946</v>
      </c>
      <c r="C110" s="76"/>
      <c r="D110" s="76"/>
      <c r="E110" s="76"/>
      <c r="F110" s="76"/>
      <c r="G110" s="77">
        <f>G111+G114</f>
        <v>4879.5</v>
      </c>
      <c r="H110" s="77">
        <f>H111+H114</f>
        <v>1014.95</v>
      </c>
      <c r="I110" s="77">
        <f t="shared" si="1"/>
        <v>20.800286914642896</v>
      </c>
    </row>
    <row r="111" spans="1:9" ht="22.5">
      <c r="A111" s="78" t="s">
        <v>246</v>
      </c>
      <c r="B111" s="79">
        <v>946</v>
      </c>
      <c r="C111" s="79" t="s">
        <v>45</v>
      </c>
      <c r="D111" s="79" t="s">
        <v>73</v>
      </c>
      <c r="E111" s="79" t="s">
        <v>260</v>
      </c>
      <c r="F111" s="79"/>
      <c r="G111" s="73">
        <v>437.2</v>
      </c>
      <c r="H111" s="73">
        <f>H112+H113</f>
        <v>93.43</v>
      </c>
      <c r="I111" s="74">
        <f t="shared" si="1"/>
        <v>21.370082342177497</v>
      </c>
    </row>
    <row r="112" spans="1:9" ht="67.5">
      <c r="A112" s="78" t="s">
        <v>75</v>
      </c>
      <c r="B112" s="79">
        <v>946</v>
      </c>
      <c r="C112" s="79" t="s">
        <v>45</v>
      </c>
      <c r="D112" s="79" t="s">
        <v>73</v>
      </c>
      <c r="E112" s="79" t="s">
        <v>260</v>
      </c>
      <c r="F112" s="79">
        <v>100</v>
      </c>
      <c r="G112" s="73">
        <v>388.7</v>
      </c>
      <c r="H112" s="73">
        <v>93.43</v>
      </c>
      <c r="I112" s="74">
        <f t="shared" si="1"/>
        <v>24.03653202984307</v>
      </c>
    </row>
    <row r="113" spans="1:9" ht="22.5">
      <c r="A113" s="78" t="s">
        <v>104</v>
      </c>
      <c r="B113" s="79">
        <v>946</v>
      </c>
      <c r="C113" s="79" t="s">
        <v>45</v>
      </c>
      <c r="D113" s="79" t="s">
        <v>73</v>
      </c>
      <c r="E113" s="79" t="s">
        <v>260</v>
      </c>
      <c r="F113" s="79">
        <v>200</v>
      </c>
      <c r="G113" s="73">
        <v>48.5</v>
      </c>
      <c r="H113" s="73"/>
      <c r="I113" s="74">
        <f t="shared" si="1"/>
        <v>0</v>
      </c>
    </row>
    <row r="114" spans="1:9" ht="67.5">
      <c r="A114" s="78" t="s">
        <v>100</v>
      </c>
      <c r="B114" s="79">
        <v>946</v>
      </c>
      <c r="C114" s="79" t="s">
        <v>45</v>
      </c>
      <c r="D114" s="79" t="s">
        <v>73</v>
      </c>
      <c r="E114" s="79" t="s">
        <v>505</v>
      </c>
      <c r="F114" s="79" t="s">
        <v>30</v>
      </c>
      <c r="G114" s="73">
        <f>G115</f>
        <v>4442.3</v>
      </c>
      <c r="H114" s="73">
        <f>H115</f>
        <v>921.52</v>
      </c>
      <c r="I114" s="74">
        <f t="shared" si="1"/>
        <v>20.74420908088152</v>
      </c>
    </row>
    <row r="115" spans="1:9" ht="67.5">
      <c r="A115" s="78" t="s">
        <v>75</v>
      </c>
      <c r="B115" s="79">
        <v>946</v>
      </c>
      <c r="C115" s="79" t="s">
        <v>45</v>
      </c>
      <c r="D115" s="79" t="s">
        <v>73</v>
      </c>
      <c r="E115" s="79" t="s">
        <v>506</v>
      </c>
      <c r="F115" s="79">
        <v>100</v>
      </c>
      <c r="G115" s="73">
        <v>4442.3</v>
      </c>
      <c r="H115" s="73">
        <v>921.52</v>
      </c>
      <c r="I115" s="74">
        <f t="shared" si="1"/>
        <v>20.74420908088152</v>
      </c>
    </row>
    <row r="116" spans="1:9" ht="42">
      <c r="A116" s="75" t="s">
        <v>508</v>
      </c>
      <c r="B116" s="76">
        <v>946</v>
      </c>
      <c r="C116" s="76" t="s">
        <v>45</v>
      </c>
      <c r="D116" s="76" t="s">
        <v>73</v>
      </c>
      <c r="E116" s="76" t="s">
        <v>277</v>
      </c>
      <c r="F116" s="76" t="s">
        <v>30</v>
      </c>
      <c r="G116" s="77">
        <v>50</v>
      </c>
      <c r="H116" s="77"/>
      <c r="I116" s="77">
        <f t="shared" si="1"/>
        <v>0</v>
      </c>
    </row>
    <row r="117" spans="1:9" ht="22.5">
      <c r="A117" s="78" t="s">
        <v>104</v>
      </c>
      <c r="B117" s="79">
        <v>946</v>
      </c>
      <c r="C117" s="79" t="s">
        <v>45</v>
      </c>
      <c r="D117" s="79" t="s">
        <v>73</v>
      </c>
      <c r="E117" s="79" t="s">
        <v>509</v>
      </c>
      <c r="F117" s="79" t="s">
        <v>105</v>
      </c>
      <c r="G117" s="73">
        <v>50</v>
      </c>
      <c r="H117" s="73"/>
      <c r="I117" s="74">
        <f t="shared" si="1"/>
        <v>0</v>
      </c>
    </row>
    <row r="118" spans="1:9" ht="12.75">
      <c r="A118" s="75" t="s">
        <v>582</v>
      </c>
      <c r="B118" s="76">
        <v>946</v>
      </c>
      <c r="C118" s="76" t="s">
        <v>73</v>
      </c>
      <c r="D118" s="76"/>
      <c r="E118" s="76"/>
      <c r="F118" s="76"/>
      <c r="G118" s="77">
        <f>G119</f>
        <v>250</v>
      </c>
      <c r="H118" s="77">
        <f>H119</f>
        <v>0</v>
      </c>
      <c r="I118" s="210">
        <f t="shared" si="1"/>
        <v>0</v>
      </c>
    </row>
    <row r="119" spans="1:9" ht="21">
      <c r="A119" s="75" t="s">
        <v>548</v>
      </c>
      <c r="B119" s="76">
        <v>946</v>
      </c>
      <c r="C119" s="115" t="s">
        <v>73</v>
      </c>
      <c r="D119" s="115" t="s">
        <v>73</v>
      </c>
      <c r="E119" s="76" t="s">
        <v>532</v>
      </c>
      <c r="F119" s="79"/>
      <c r="G119" s="77">
        <f>G120</f>
        <v>250</v>
      </c>
      <c r="H119" s="77">
        <f>H120</f>
        <v>0</v>
      </c>
      <c r="I119" s="74">
        <f t="shared" si="1"/>
        <v>0</v>
      </c>
    </row>
    <row r="120" spans="1:9" ht="21">
      <c r="A120" s="75" t="s">
        <v>531</v>
      </c>
      <c r="B120" s="76">
        <v>946</v>
      </c>
      <c r="C120" s="115" t="s">
        <v>73</v>
      </c>
      <c r="D120" s="115" t="s">
        <v>73</v>
      </c>
      <c r="E120" s="76" t="s">
        <v>532</v>
      </c>
      <c r="F120" s="76"/>
      <c r="G120" s="77">
        <f>G121+G123+G125+G127+G129</f>
        <v>250</v>
      </c>
      <c r="H120" s="77">
        <f>H121+H123+H125+H127+H129</f>
        <v>0</v>
      </c>
      <c r="I120" s="74">
        <f t="shared" si="1"/>
        <v>0</v>
      </c>
    </row>
    <row r="121" spans="1:9" ht="33.75">
      <c r="A121" s="118" t="s">
        <v>533</v>
      </c>
      <c r="B121" s="79">
        <v>946</v>
      </c>
      <c r="C121" s="121" t="s">
        <v>73</v>
      </c>
      <c r="D121" s="121" t="s">
        <v>73</v>
      </c>
      <c r="E121" s="119" t="s">
        <v>534</v>
      </c>
      <c r="F121" s="119"/>
      <c r="G121" s="120">
        <v>146</v>
      </c>
      <c r="H121" s="120"/>
      <c r="I121" s="74">
        <f t="shared" si="1"/>
        <v>0</v>
      </c>
    </row>
    <row r="122" spans="1:9" ht="22.5">
      <c r="A122" s="78" t="s">
        <v>104</v>
      </c>
      <c r="B122" s="79">
        <v>946</v>
      </c>
      <c r="C122" s="114" t="s">
        <v>73</v>
      </c>
      <c r="D122" s="114" t="s">
        <v>73</v>
      </c>
      <c r="E122" s="79" t="s">
        <v>535</v>
      </c>
      <c r="F122" s="79">
        <v>200</v>
      </c>
      <c r="G122" s="73">
        <v>146</v>
      </c>
      <c r="H122" s="73"/>
      <c r="I122" s="74">
        <f t="shared" si="1"/>
        <v>0</v>
      </c>
    </row>
    <row r="123" spans="1:9" ht="33.75">
      <c r="A123" s="188" t="s">
        <v>536</v>
      </c>
      <c r="B123" s="79">
        <v>946</v>
      </c>
      <c r="C123" s="121" t="s">
        <v>73</v>
      </c>
      <c r="D123" s="121" t="s">
        <v>73</v>
      </c>
      <c r="E123" s="119" t="s">
        <v>537</v>
      </c>
      <c r="F123" s="119"/>
      <c r="G123" s="120">
        <v>7</v>
      </c>
      <c r="H123" s="120"/>
      <c r="I123" s="74">
        <f t="shared" si="1"/>
        <v>0</v>
      </c>
    </row>
    <row r="124" spans="1:9" ht="22.5">
      <c r="A124" s="78" t="s">
        <v>104</v>
      </c>
      <c r="B124" s="79">
        <v>946</v>
      </c>
      <c r="C124" s="114" t="s">
        <v>73</v>
      </c>
      <c r="D124" s="114" t="s">
        <v>73</v>
      </c>
      <c r="E124" s="79" t="s">
        <v>538</v>
      </c>
      <c r="F124" s="79">
        <v>200</v>
      </c>
      <c r="G124" s="73">
        <v>7</v>
      </c>
      <c r="H124" s="73"/>
      <c r="I124" s="74">
        <f t="shared" si="1"/>
        <v>0</v>
      </c>
    </row>
    <row r="125" spans="1:9" ht="45">
      <c r="A125" s="188" t="s">
        <v>539</v>
      </c>
      <c r="B125" s="79">
        <v>946</v>
      </c>
      <c r="C125" s="121" t="s">
        <v>73</v>
      </c>
      <c r="D125" s="121" t="s">
        <v>73</v>
      </c>
      <c r="E125" s="119" t="s">
        <v>540</v>
      </c>
      <c r="F125" s="119"/>
      <c r="G125" s="120">
        <v>30</v>
      </c>
      <c r="H125" s="120"/>
      <c r="I125" s="74">
        <f t="shared" si="1"/>
        <v>0</v>
      </c>
    </row>
    <row r="126" spans="1:9" ht="22.5">
      <c r="A126" s="78" t="s">
        <v>104</v>
      </c>
      <c r="B126" s="79">
        <v>946</v>
      </c>
      <c r="C126" s="114" t="s">
        <v>73</v>
      </c>
      <c r="D126" s="114" t="s">
        <v>73</v>
      </c>
      <c r="E126" s="79" t="s">
        <v>541</v>
      </c>
      <c r="F126" s="79">
        <v>200</v>
      </c>
      <c r="G126" s="73">
        <v>30</v>
      </c>
      <c r="H126" s="73"/>
      <c r="I126" s="74">
        <f t="shared" si="1"/>
        <v>0</v>
      </c>
    </row>
    <row r="127" spans="1:9" ht="45">
      <c r="A127" s="118" t="s">
        <v>542</v>
      </c>
      <c r="B127" s="79">
        <v>946</v>
      </c>
      <c r="C127" s="121" t="s">
        <v>73</v>
      </c>
      <c r="D127" s="121" t="s">
        <v>73</v>
      </c>
      <c r="E127" s="119" t="s">
        <v>543</v>
      </c>
      <c r="F127" s="119"/>
      <c r="G127" s="120">
        <v>51</v>
      </c>
      <c r="H127" s="120"/>
      <c r="I127" s="74">
        <f t="shared" si="1"/>
        <v>0</v>
      </c>
    </row>
    <row r="128" spans="1:9" ht="22.5">
      <c r="A128" s="78" t="s">
        <v>104</v>
      </c>
      <c r="B128" s="79">
        <v>946</v>
      </c>
      <c r="C128" s="114" t="s">
        <v>73</v>
      </c>
      <c r="D128" s="114" t="s">
        <v>73</v>
      </c>
      <c r="E128" s="79" t="s">
        <v>544</v>
      </c>
      <c r="F128" s="79">
        <v>200</v>
      </c>
      <c r="G128" s="73">
        <v>51</v>
      </c>
      <c r="H128" s="73"/>
      <c r="I128" s="74">
        <f t="shared" si="1"/>
        <v>0</v>
      </c>
    </row>
    <row r="129" spans="1:9" ht="33.75">
      <c r="A129" s="118" t="s">
        <v>545</v>
      </c>
      <c r="B129" s="79">
        <v>946</v>
      </c>
      <c r="C129" s="121" t="s">
        <v>73</v>
      </c>
      <c r="D129" s="121" t="s">
        <v>73</v>
      </c>
      <c r="E129" s="119" t="s">
        <v>546</v>
      </c>
      <c r="F129" s="119"/>
      <c r="G129" s="120">
        <v>16</v>
      </c>
      <c r="H129" s="120"/>
      <c r="I129" s="74">
        <f t="shared" si="1"/>
        <v>0</v>
      </c>
    </row>
    <row r="130" spans="1:9" ht="22.5">
      <c r="A130" s="78" t="s">
        <v>104</v>
      </c>
      <c r="B130" s="79">
        <v>946</v>
      </c>
      <c r="C130" s="114" t="s">
        <v>73</v>
      </c>
      <c r="D130" s="114" t="s">
        <v>73</v>
      </c>
      <c r="E130" s="79" t="s">
        <v>547</v>
      </c>
      <c r="F130" s="79">
        <v>200</v>
      </c>
      <c r="G130" s="73">
        <v>16</v>
      </c>
      <c r="H130" s="73"/>
      <c r="I130" s="74">
        <f t="shared" si="1"/>
        <v>0</v>
      </c>
    </row>
    <row r="131" spans="1:9" ht="12.75">
      <c r="A131" s="75" t="s">
        <v>167</v>
      </c>
      <c r="B131" s="76">
        <v>946</v>
      </c>
      <c r="C131" s="76">
        <v>10</v>
      </c>
      <c r="D131" s="76"/>
      <c r="E131" s="76"/>
      <c r="F131" s="76"/>
      <c r="G131" s="77">
        <f>G132</f>
        <v>500</v>
      </c>
      <c r="H131" s="77"/>
      <c r="I131" s="77">
        <f t="shared" si="1"/>
        <v>0</v>
      </c>
    </row>
    <row r="132" spans="1:9" ht="31.5">
      <c r="A132" s="75" t="s">
        <v>561</v>
      </c>
      <c r="B132" s="76">
        <v>946</v>
      </c>
      <c r="C132" s="76" t="s">
        <v>55</v>
      </c>
      <c r="D132" s="76" t="s">
        <v>33</v>
      </c>
      <c r="E132" s="76" t="s">
        <v>562</v>
      </c>
      <c r="F132" s="76"/>
      <c r="G132" s="77">
        <v>500</v>
      </c>
      <c r="H132" s="77"/>
      <c r="I132" s="77">
        <f t="shared" si="1"/>
        <v>0</v>
      </c>
    </row>
    <row r="133" spans="1:9" ht="22.5">
      <c r="A133" s="78" t="s">
        <v>106</v>
      </c>
      <c r="B133" s="79">
        <v>946</v>
      </c>
      <c r="C133" s="79" t="s">
        <v>55</v>
      </c>
      <c r="D133" s="79" t="s">
        <v>33</v>
      </c>
      <c r="E133" s="79" t="s">
        <v>563</v>
      </c>
      <c r="F133" s="79">
        <v>300</v>
      </c>
      <c r="G133" s="73">
        <v>500</v>
      </c>
      <c r="H133" s="73"/>
      <c r="I133" s="74">
        <f aca="true" t="shared" si="2" ref="I133:I198">H133/G133*100</f>
        <v>0</v>
      </c>
    </row>
    <row r="134" spans="1:9" ht="12.75">
      <c r="A134" s="75" t="s">
        <v>50</v>
      </c>
      <c r="B134" s="76">
        <v>973</v>
      </c>
      <c r="C134" s="76" t="s">
        <v>55</v>
      </c>
      <c r="D134" s="76" t="s">
        <v>54</v>
      </c>
      <c r="E134" s="76" t="s">
        <v>29</v>
      </c>
      <c r="F134" s="76" t="s">
        <v>30</v>
      </c>
      <c r="G134" s="77">
        <f>G135</f>
        <v>0</v>
      </c>
      <c r="H134" s="77">
        <f>H135</f>
        <v>-3.1</v>
      </c>
      <c r="I134" s="77"/>
    </row>
    <row r="135" spans="1:9" ht="67.5">
      <c r="A135" s="78" t="s">
        <v>172</v>
      </c>
      <c r="B135" s="79">
        <v>973</v>
      </c>
      <c r="C135" s="79" t="s">
        <v>55</v>
      </c>
      <c r="D135" s="79" t="s">
        <v>54</v>
      </c>
      <c r="E135" s="79" t="s">
        <v>263</v>
      </c>
      <c r="F135" s="79" t="s">
        <v>30</v>
      </c>
      <c r="G135" s="73"/>
      <c r="H135" s="73">
        <v>-3.1</v>
      </c>
      <c r="I135" s="74"/>
    </row>
    <row r="136" spans="1:9" ht="12.75">
      <c r="A136" s="75" t="s">
        <v>173</v>
      </c>
      <c r="B136" s="76">
        <v>946</v>
      </c>
      <c r="C136" s="76">
        <v>11</v>
      </c>
      <c r="D136" s="76"/>
      <c r="E136" s="76"/>
      <c r="F136" s="76"/>
      <c r="G136" s="77">
        <v>378</v>
      </c>
      <c r="H136" s="77">
        <f>H137</f>
        <v>52.2</v>
      </c>
      <c r="I136" s="77">
        <f t="shared" si="2"/>
        <v>13.80952380952381</v>
      </c>
    </row>
    <row r="137" spans="1:9" ht="21">
      <c r="A137" s="75" t="s">
        <v>173</v>
      </c>
      <c r="B137" s="76">
        <v>946</v>
      </c>
      <c r="C137" s="76" t="s">
        <v>66</v>
      </c>
      <c r="D137" s="76" t="s">
        <v>31</v>
      </c>
      <c r="E137" s="76" t="s">
        <v>571</v>
      </c>
      <c r="F137" s="76" t="s">
        <v>30</v>
      </c>
      <c r="G137" s="77">
        <v>378</v>
      </c>
      <c r="H137" s="77">
        <f>H138</f>
        <v>52.2</v>
      </c>
      <c r="I137" s="77">
        <f t="shared" si="2"/>
        <v>13.80952380952381</v>
      </c>
    </row>
    <row r="138" spans="1:9" ht="31.5">
      <c r="A138" s="75" t="s">
        <v>265</v>
      </c>
      <c r="B138" s="79">
        <v>946</v>
      </c>
      <c r="C138" s="79" t="s">
        <v>66</v>
      </c>
      <c r="D138" s="79" t="s">
        <v>31</v>
      </c>
      <c r="E138" s="79" t="s">
        <v>572</v>
      </c>
      <c r="F138" s="79" t="s">
        <v>105</v>
      </c>
      <c r="G138" s="73">
        <v>378</v>
      </c>
      <c r="H138" s="73">
        <v>52.2</v>
      </c>
      <c r="I138" s="74">
        <f t="shared" si="2"/>
        <v>13.80952380952381</v>
      </c>
    </row>
    <row r="139" spans="1:9" ht="22.5">
      <c r="A139" s="78" t="s">
        <v>104</v>
      </c>
      <c r="B139" s="79">
        <v>946</v>
      </c>
      <c r="C139" s="79" t="s">
        <v>66</v>
      </c>
      <c r="D139" s="79" t="s">
        <v>31</v>
      </c>
      <c r="E139" s="79" t="s">
        <v>572</v>
      </c>
      <c r="F139" s="79" t="s">
        <v>105</v>
      </c>
      <c r="G139" s="73">
        <v>378</v>
      </c>
      <c r="H139" s="73">
        <v>52.2</v>
      </c>
      <c r="I139" s="74">
        <f t="shared" si="2"/>
        <v>13.80952380952381</v>
      </c>
    </row>
    <row r="140" spans="1:9" ht="12.75">
      <c r="A140" s="75" t="s">
        <v>174</v>
      </c>
      <c r="B140" s="76">
        <v>946</v>
      </c>
      <c r="C140" s="76" t="s">
        <v>60</v>
      </c>
      <c r="D140" s="76" t="s">
        <v>28</v>
      </c>
      <c r="E140" s="76" t="s">
        <v>29</v>
      </c>
      <c r="F140" s="76" t="s">
        <v>30</v>
      </c>
      <c r="G140" s="77">
        <f>G141</f>
        <v>180</v>
      </c>
      <c r="H140" s="77">
        <f>H141</f>
        <v>24.82</v>
      </c>
      <c r="I140" s="77">
        <f t="shared" si="2"/>
        <v>13.78888888888889</v>
      </c>
    </row>
    <row r="141" spans="1:9" ht="21">
      <c r="A141" s="75" t="s">
        <v>47</v>
      </c>
      <c r="B141" s="79">
        <v>946</v>
      </c>
      <c r="C141" s="76" t="s">
        <v>60</v>
      </c>
      <c r="D141" s="76" t="s">
        <v>44</v>
      </c>
      <c r="E141" s="76" t="s">
        <v>574</v>
      </c>
      <c r="F141" s="76" t="s">
        <v>30</v>
      </c>
      <c r="G141" s="77">
        <v>180</v>
      </c>
      <c r="H141" s="77">
        <f>H142</f>
        <v>24.82</v>
      </c>
      <c r="I141" s="77">
        <f t="shared" si="2"/>
        <v>13.78888888888889</v>
      </c>
    </row>
    <row r="142" spans="1:9" ht="33.75">
      <c r="A142" s="78" t="s">
        <v>175</v>
      </c>
      <c r="B142" s="79">
        <v>946</v>
      </c>
      <c r="C142" s="79" t="s">
        <v>60</v>
      </c>
      <c r="D142" s="79" t="s">
        <v>44</v>
      </c>
      <c r="E142" s="79" t="s">
        <v>272</v>
      </c>
      <c r="F142" s="79" t="s">
        <v>30</v>
      </c>
      <c r="G142" s="73">
        <v>180</v>
      </c>
      <c r="H142" s="73">
        <v>24.82</v>
      </c>
      <c r="I142" s="192">
        <f t="shared" si="2"/>
        <v>13.78888888888889</v>
      </c>
    </row>
    <row r="143" spans="1:9" ht="22.5">
      <c r="A143" s="78" t="s">
        <v>104</v>
      </c>
      <c r="B143" s="79">
        <v>946</v>
      </c>
      <c r="C143" s="79" t="s">
        <v>60</v>
      </c>
      <c r="D143" s="79" t="s">
        <v>44</v>
      </c>
      <c r="E143" s="79" t="s">
        <v>272</v>
      </c>
      <c r="F143" s="79" t="s">
        <v>105</v>
      </c>
      <c r="G143" s="73">
        <v>180</v>
      </c>
      <c r="H143" s="73">
        <v>24.82</v>
      </c>
      <c r="I143" s="74">
        <f t="shared" si="2"/>
        <v>13.78888888888889</v>
      </c>
    </row>
    <row r="144" spans="1:9" ht="42.75">
      <c r="A144" s="195" t="s">
        <v>133</v>
      </c>
      <c r="B144" s="196">
        <v>945</v>
      </c>
      <c r="C144" s="196" t="s">
        <v>28</v>
      </c>
      <c r="D144" s="196" t="s">
        <v>28</v>
      </c>
      <c r="E144" s="196" t="s">
        <v>29</v>
      </c>
      <c r="F144" s="196" t="s">
        <v>30</v>
      </c>
      <c r="G144" s="207">
        <f>G145+G160+G165+G171</f>
        <v>26093.2</v>
      </c>
      <c r="H144" s="207">
        <f>H145+H160+H165+H171</f>
        <v>7161.26</v>
      </c>
      <c r="I144" s="207">
        <f t="shared" si="2"/>
        <v>27.444928180522126</v>
      </c>
    </row>
    <row r="145" spans="1:9" ht="12.75">
      <c r="A145" s="75" t="s">
        <v>146</v>
      </c>
      <c r="B145" s="76">
        <v>945</v>
      </c>
      <c r="C145" s="76" t="s">
        <v>31</v>
      </c>
      <c r="D145" s="76" t="s">
        <v>28</v>
      </c>
      <c r="E145" s="76" t="s">
        <v>29</v>
      </c>
      <c r="F145" s="76" t="s">
        <v>30</v>
      </c>
      <c r="G145" s="77">
        <f>G146+G155</f>
        <v>6332.6</v>
      </c>
      <c r="H145" s="77">
        <f>H146+H155</f>
        <v>2382.46</v>
      </c>
      <c r="I145" s="77">
        <f t="shared" si="2"/>
        <v>37.622145722136246</v>
      </c>
    </row>
    <row r="146" spans="1:9" ht="45">
      <c r="A146" s="78" t="s">
        <v>41</v>
      </c>
      <c r="B146" s="79">
        <v>945</v>
      </c>
      <c r="C146" s="79" t="s">
        <v>31</v>
      </c>
      <c r="D146" s="79" t="s">
        <v>42</v>
      </c>
      <c r="E146" s="79" t="s">
        <v>29</v>
      </c>
      <c r="F146" s="79" t="s">
        <v>30</v>
      </c>
      <c r="G146" s="73">
        <f>G147</f>
        <v>6326.6</v>
      </c>
      <c r="H146" s="73">
        <f>H147</f>
        <v>2382.46</v>
      </c>
      <c r="I146" s="74">
        <f t="shared" si="2"/>
        <v>37.65782568836342</v>
      </c>
    </row>
    <row r="147" spans="1:9" ht="22.5">
      <c r="A147" s="78" t="s">
        <v>238</v>
      </c>
      <c r="B147" s="79">
        <v>945</v>
      </c>
      <c r="C147" s="79" t="s">
        <v>31</v>
      </c>
      <c r="D147" s="79" t="s">
        <v>42</v>
      </c>
      <c r="E147" s="79" t="s">
        <v>383</v>
      </c>
      <c r="F147" s="79" t="s">
        <v>30</v>
      </c>
      <c r="G147" s="73">
        <f>G148+G152</f>
        <v>6326.6</v>
      </c>
      <c r="H147" s="73">
        <f>H148+H152</f>
        <v>2382.46</v>
      </c>
      <c r="I147" s="74">
        <f t="shared" si="2"/>
        <v>37.65782568836342</v>
      </c>
    </row>
    <row r="148" spans="1:9" ht="67.5">
      <c r="A148" s="78" t="s">
        <v>75</v>
      </c>
      <c r="B148" s="79">
        <v>945</v>
      </c>
      <c r="C148" s="79" t="s">
        <v>31</v>
      </c>
      <c r="D148" s="79" t="s">
        <v>42</v>
      </c>
      <c r="E148" s="79" t="s">
        <v>384</v>
      </c>
      <c r="F148" s="79" t="s">
        <v>108</v>
      </c>
      <c r="G148" s="73">
        <f>G149</f>
        <v>4716.3</v>
      </c>
      <c r="H148" s="73">
        <f>H149</f>
        <v>1423.64</v>
      </c>
      <c r="I148" s="74">
        <f t="shared" si="2"/>
        <v>30.185526790068483</v>
      </c>
    </row>
    <row r="149" spans="1:9" ht="22.5">
      <c r="A149" s="78" t="s">
        <v>109</v>
      </c>
      <c r="B149" s="79">
        <v>945</v>
      </c>
      <c r="C149" s="79" t="s">
        <v>31</v>
      </c>
      <c r="D149" s="79" t="s">
        <v>42</v>
      </c>
      <c r="E149" s="79" t="s">
        <v>384</v>
      </c>
      <c r="F149" s="79" t="s">
        <v>110</v>
      </c>
      <c r="G149" s="73">
        <f>G150+G151</f>
        <v>4716.3</v>
      </c>
      <c r="H149" s="73">
        <f>H150+H151</f>
        <v>1423.64</v>
      </c>
      <c r="I149" s="74">
        <f t="shared" si="2"/>
        <v>30.185526790068483</v>
      </c>
    </row>
    <row r="150" spans="1:9" ht="22.5">
      <c r="A150" s="78" t="s">
        <v>385</v>
      </c>
      <c r="B150" s="79">
        <v>945</v>
      </c>
      <c r="C150" s="79" t="s">
        <v>31</v>
      </c>
      <c r="D150" s="79" t="s">
        <v>42</v>
      </c>
      <c r="E150" s="79" t="s">
        <v>384</v>
      </c>
      <c r="F150" s="79" t="s">
        <v>386</v>
      </c>
      <c r="G150" s="73">
        <v>4711.3</v>
      </c>
      <c r="H150" s="73">
        <v>1418.64</v>
      </c>
      <c r="I150" s="74">
        <f t="shared" si="2"/>
        <v>30.11143421136417</v>
      </c>
    </row>
    <row r="151" spans="1:9" ht="22.5">
      <c r="A151" s="78" t="s">
        <v>387</v>
      </c>
      <c r="B151" s="79">
        <v>945</v>
      </c>
      <c r="C151" s="79" t="s">
        <v>31</v>
      </c>
      <c r="D151" s="79" t="s">
        <v>42</v>
      </c>
      <c r="E151" s="79" t="s">
        <v>384</v>
      </c>
      <c r="F151" s="79" t="s">
        <v>388</v>
      </c>
      <c r="G151" s="73">
        <v>5</v>
      </c>
      <c r="H151" s="73">
        <v>5</v>
      </c>
      <c r="I151" s="74">
        <f t="shared" si="2"/>
        <v>100</v>
      </c>
    </row>
    <row r="152" spans="1:9" ht="33.75">
      <c r="A152" s="78" t="s">
        <v>239</v>
      </c>
      <c r="B152" s="79">
        <v>945</v>
      </c>
      <c r="C152" s="79" t="s">
        <v>31</v>
      </c>
      <c r="D152" s="79" t="s">
        <v>42</v>
      </c>
      <c r="E152" s="79" t="s">
        <v>389</v>
      </c>
      <c r="F152" s="79"/>
      <c r="G152" s="73">
        <f>G153+G154</f>
        <v>1610.3000000000002</v>
      </c>
      <c r="H152" s="73">
        <f>H153+H154</f>
        <v>958.8199999999999</v>
      </c>
      <c r="I152" s="74">
        <f t="shared" si="2"/>
        <v>59.54294230888654</v>
      </c>
    </row>
    <row r="153" spans="1:9" ht="22.5">
      <c r="A153" s="78" t="s">
        <v>104</v>
      </c>
      <c r="B153" s="79">
        <v>945</v>
      </c>
      <c r="C153" s="79" t="s">
        <v>31</v>
      </c>
      <c r="D153" s="79" t="s">
        <v>42</v>
      </c>
      <c r="E153" s="79" t="s">
        <v>389</v>
      </c>
      <c r="F153" s="79" t="s">
        <v>105</v>
      </c>
      <c r="G153" s="73">
        <v>1598.9</v>
      </c>
      <c r="H153" s="73">
        <v>955.3</v>
      </c>
      <c r="I153" s="74">
        <f t="shared" si="2"/>
        <v>59.74732628682219</v>
      </c>
    </row>
    <row r="154" spans="1:9" ht="22.5">
      <c r="A154" s="78" t="s">
        <v>111</v>
      </c>
      <c r="B154" s="79">
        <v>945</v>
      </c>
      <c r="C154" s="79" t="s">
        <v>31</v>
      </c>
      <c r="D154" s="79" t="s">
        <v>42</v>
      </c>
      <c r="E154" s="79" t="s">
        <v>389</v>
      </c>
      <c r="F154" s="79">
        <v>800</v>
      </c>
      <c r="G154" s="73">
        <v>11.4</v>
      </c>
      <c r="H154" s="73">
        <v>3.52</v>
      </c>
      <c r="I154" s="74">
        <f t="shared" si="2"/>
        <v>30.87719298245614</v>
      </c>
    </row>
    <row r="155" spans="1:9" ht="12.75">
      <c r="A155" s="75" t="s">
        <v>56</v>
      </c>
      <c r="B155" s="79">
        <v>945</v>
      </c>
      <c r="C155" s="76" t="s">
        <v>31</v>
      </c>
      <c r="D155" s="76">
        <v>13</v>
      </c>
      <c r="E155" s="76"/>
      <c r="F155" s="76"/>
      <c r="G155" s="77">
        <v>6</v>
      </c>
      <c r="H155" s="77"/>
      <c r="I155" s="77">
        <f t="shared" si="2"/>
        <v>0</v>
      </c>
    </row>
    <row r="156" spans="1:9" ht="22.5">
      <c r="A156" s="78" t="s">
        <v>148</v>
      </c>
      <c r="B156" s="79">
        <v>945</v>
      </c>
      <c r="C156" s="79" t="s">
        <v>31</v>
      </c>
      <c r="D156" s="79">
        <v>13</v>
      </c>
      <c r="E156" s="79" t="s">
        <v>261</v>
      </c>
      <c r="F156" s="76"/>
      <c r="G156" s="73">
        <v>6</v>
      </c>
      <c r="H156" s="73"/>
      <c r="I156" s="192">
        <f t="shared" si="2"/>
        <v>0</v>
      </c>
    </row>
    <row r="157" spans="1:9" ht="33.75">
      <c r="A157" s="78" t="s">
        <v>149</v>
      </c>
      <c r="B157" s="79">
        <v>945</v>
      </c>
      <c r="C157" s="79" t="s">
        <v>31</v>
      </c>
      <c r="D157" s="79">
        <v>13</v>
      </c>
      <c r="E157" s="79" t="s">
        <v>261</v>
      </c>
      <c r="F157" s="76"/>
      <c r="G157" s="73">
        <v>6</v>
      </c>
      <c r="H157" s="73"/>
      <c r="I157" s="74">
        <f t="shared" si="2"/>
        <v>0</v>
      </c>
    </row>
    <row r="158" spans="1:9" ht="22.5">
      <c r="A158" s="78" t="s">
        <v>150</v>
      </c>
      <c r="B158" s="79">
        <v>945</v>
      </c>
      <c r="C158" s="79" t="s">
        <v>31</v>
      </c>
      <c r="D158" s="79">
        <v>13</v>
      </c>
      <c r="E158" s="79" t="s">
        <v>261</v>
      </c>
      <c r="F158" s="79">
        <v>530</v>
      </c>
      <c r="G158" s="73">
        <v>6</v>
      </c>
      <c r="H158" s="73"/>
      <c r="I158" s="74">
        <f t="shared" si="2"/>
        <v>0</v>
      </c>
    </row>
    <row r="159" spans="1:9" ht="22.5">
      <c r="A159" s="78" t="s">
        <v>151</v>
      </c>
      <c r="B159" s="79">
        <v>945</v>
      </c>
      <c r="C159" s="79" t="s">
        <v>31</v>
      </c>
      <c r="D159" s="79">
        <v>13</v>
      </c>
      <c r="E159" s="79" t="s">
        <v>261</v>
      </c>
      <c r="F159" s="79">
        <v>530</v>
      </c>
      <c r="G159" s="73">
        <v>6</v>
      </c>
      <c r="H159" s="73"/>
      <c r="I159" s="74">
        <f t="shared" si="2"/>
        <v>0</v>
      </c>
    </row>
    <row r="160" spans="1:9" ht="12.75">
      <c r="A160" s="75" t="s">
        <v>154</v>
      </c>
      <c r="B160" s="76">
        <v>945</v>
      </c>
      <c r="C160" s="76" t="s">
        <v>44</v>
      </c>
      <c r="D160" s="76" t="s">
        <v>28</v>
      </c>
      <c r="E160" s="76" t="s">
        <v>29</v>
      </c>
      <c r="F160" s="76" t="s">
        <v>30</v>
      </c>
      <c r="G160" s="77">
        <v>817.2</v>
      </c>
      <c r="H160" s="77">
        <v>204.3</v>
      </c>
      <c r="I160" s="210">
        <f t="shared" si="2"/>
        <v>25</v>
      </c>
    </row>
    <row r="161" spans="1:9" ht="21">
      <c r="A161" s="75" t="s">
        <v>61</v>
      </c>
      <c r="B161" s="79">
        <v>945</v>
      </c>
      <c r="C161" s="76" t="s">
        <v>44</v>
      </c>
      <c r="D161" s="76" t="s">
        <v>33</v>
      </c>
      <c r="E161" s="76" t="s">
        <v>404</v>
      </c>
      <c r="F161" s="76" t="s">
        <v>30</v>
      </c>
      <c r="G161" s="77">
        <v>817.2</v>
      </c>
      <c r="H161" s="77">
        <v>204.3</v>
      </c>
      <c r="I161" s="77">
        <f t="shared" si="2"/>
        <v>25</v>
      </c>
    </row>
    <row r="162" spans="1:9" ht="33.75">
      <c r="A162" s="78" t="s">
        <v>155</v>
      </c>
      <c r="B162" s="79">
        <v>945</v>
      </c>
      <c r="C162" s="79" t="s">
        <v>44</v>
      </c>
      <c r="D162" s="79" t="s">
        <v>33</v>
      </c>
      <c r="E162" s="79" t="s">
        <v>262</v>
      </c>
      <c r="F162" s="79" t="s">
        <v>30</v>
      </c>
      <c r="G162" s="73">
        <v>817.2</v>
      </c>
      <c r="H162" s="73">
        <v>204.3</v>
      </c>
      <c r="I162" s="74">
        <f t="shared" si="2"/>
        <v>25</v>
      </c>
    </row>
    <row r="163" spans="1:9" ht="22.5">
      <c r="A163" s="78" t="s">
        <v>244</v>
      </c>
      <c r="B163" s="79">
        <v>945</v>
      </c>
      <c r="C163" s="79" t="s">
        <v>44</v>
      </c>
      <c r="D163" s="79" t="s">
        <v>33</v>
      </c>
      <c r="E163" s="79" t="s">
        <v>262</v>
      </c>
      <c r="F163" s="79" t="s">
        <v>107</v>
      </c>
      <c r="G163" s="73">
        <v>817.2</v>
      </c>
      <c r="H163" s="73">
        <v>204.3</v>
      </c>
      <c r="I163" s="74">
        <f t="shared" si="2"/>
        <v>25</v>
      </c>
    </row>
    <row r="164" spans="1:9" ht="22.5">
      <c r="A164" s="78" t="s">
        <v>18</v>
      </c>
      <c r="B164" s="79">
        <v>945</v>
      </c>
      <c r="C164" s="79" t="s">
        <v>44</v>
      </c>
      <c r="D164" s="79" t="s">
        <v>33</v>
      </c>
      <c r="E164" s="79" t="s">
        <v>262</v>
      </c>
      <c r="F164" s="79" t="s">
        <v>19</v>
      </c>
      <c r="G164" s="73">
        <v>817.2</v>
      </c>
      <c r="H164" s="73">
        <v>204.3</v>
      </c>
      <c r="I164" s="73">
        <f t="shared" si="2"/>
        <v>25</v>
      </c>
    </row>
    <row r="165" spans="1:9" ht="21">
      <c r="A165" s="75" t="s">
        <v>176</v>
      </c>
      <c r="B165" s="76">
        <v>945</v>
      </c>
      <c r="C165" s="76" t="s">
        <v>57</v>
      </c>
      <c r="D165" s="76" t="s">
        <v>28</v>
      </c>
      <c r="E165" s="76" t="s">
        <v>29</v>
      </c>
      <c r="F165" s="76" t="s">
        <v>30</v>
      </c>
      <c r="G165" s="77">
        <v>80</v>
      </c>
      <c r="H165" s="77"/>
      <c r="I165" s="77">
        <f t="shared" si="2"/>
        <v>0</v>
      </c>
    </row>
    <row r="166" spans="1:9" ht="31.5">
      <c r="A166" s="75" t="s">
        <v>177</v>
      </c>
      <c r="B166" s="79">
        <v>945</v>
      </c>
      <c r="C166" s="76" t="s">
        <v>57</v>
      </c>
      <c r="D166" s="76" t="s">
        <v>31</v>
      </c>
      <c r="E166" s="76" t="s">
        <v>576</v>
      </c>
      <c r="F166" s="76" t="s">
        <v>30</v>
      </c>
      <c r="G166" s="77">
        <v>80</v>
      </c>
      <c r="H166" s="77"/>
      <c r="I166" s="210">
        <f t="shared" si="2"/>
        <v>0</v>
      </c>
    </row>
    <row r="167" spans="1:9" ht="22.5">
      <c r="A167" s="78" t="s">
        <v>178</v>
      </c>
      <c r="B167" s="79">
        <v>945</v>
      </c>
      <c r="C167" s="79" t="s">
        <v>57</v>
      </c>
      <c r="D167" s="79" t="s">
        <v>31</v>
      </c>
      <c r="E167" s="79" t="s">
        <v>273</v>
      </c>
      <c r="F167" s="79" t="s">
        <v>30</v>
      </c>
      <c r="G167" s="73">
        <v>80</v>
      </c>
      <c r="H167" s="73"/>
      <c r="I167" s="74">
        <f t="shared" si="2"/>
        <v>0</v>
      </c>
    </row>
    <row r="168" spans="1:9" ht="22.5">
      <c r="A168" s="78" t="s">
        <v>179</v>
      </c>
      <c r="B168" s="79">
        <v>945</v>
      </c>
      <c r="C168" s="79" t="s">
        <v>57</v>
      </c>
      <c r="D168" s="79" t="s">
        <v>31</v>
      </c>
      <c r="E168" s="79" t="s">
        <v>273</v>
      </c>
      <c r="F168" s="79" t="s">
        <v>30</v>
      </c>
      <c r="G168" s="73">
        <v>80</v>
      </c>
      <c r="H168" s="73"/>
      <c r="I168" s="74">
        <f t="shared" si="2"/>
        <v>0</v>
      </c>
    </row>
    <row r="169" spans="1:9" ht="22.5">
      <c r="A169" s="78" t="s">
        <v>113</v>
      </c>
      <c r="B169" s="79">
        <v>945</v>
      </c>
      <c r="C169" s="79" t="s">
        <v>57</v>
      </c>
      <c r="D169" s="79" t="s">
        <v>31</v>
      </c>
      <c r="E169" s="79" t="s">
        <v>273</v>
      </c>
      <c r="F169" s="79" t="s">
        <v>114</v>
      </c>
      <c r="G169" s="73">
        <v>80</v>
      </c>
      <c r="H169" s="73"/>
      <c r="I169" s="74">
        <f t="shared" si="2"/>
        <v>0</v>
      </c>
    </row>
    <row r="170" spans="1:9" ht="22.5">
      <c r="A170" s="78" t="s">
        <v>180</v>
      </c>
      <c r="B170" s="76">
        <v>945</v>
      </c>
      <c r="C170" s="79" t="s">
        <v>57</v>
      </c>
      <c r="D170" s="79" t="s">
        <v>31</v>
      </c>
      <c r="E170" s="79" t="s">
        <v>273</v>
      </c>
      <c r="F170" s="79" t="s">
        <v>79</v>
      </c>
      <c r="G170" s="73">
        <v>80</v>
      </c>
      <c r="H170" s="73"/>
      <c r="I170" s="74">
        <f t="shared" si="2"/>
        <v>0</v>
      </c>
    </row>
    <row r="171" spans="1:9" ht="42">
      <c r="A171" s="75" t="s">
        <v>181</v>
      </c>
      <c r="B171" s="76">
        <v>945</v>
      </c>
      <c r="C171" s="76" t="s">
        <v>72</v>
      </c>
      <c r="D171" s="76" t="s">
        <v>28</v>
      </c>
      <c r="E171" s="76" t="s">
        <v>29</v>
      </c>
      <c r="F171" s="76" t="s">
        <v>30</v>
      </c>
      <c r="G171" s="77">
        <f>G172</f>
        <v>18863.4</v>
      </c>
      <c r="H171" s="77">
        <f>H172</f>
        <v>4574.5</v>
      </c>
      <c r="I171" s="77">
        <f t="shared" si="2"/>
        <v>24.250665309541226</v>
      </c>
    </row>
    <row r="172" spans="1:9" ht="42">
      <c r="A172" s="75" t="s">
        <v>84</v>
      </c>
      <c r="B172" s="79">
        <v>945</v>
      </c>
      <c r="C172" s="76" t="s">
        <v>72</v>
      </c>
      <c r="D172" s="76" t="s">
        <v>31</v>
      </c>
      <c r="E172" s="76" t="s">
        <v>578</v>
      </c>
      <c r="F172" s="76" t="s">
        <v>30</v>
      </c>
      <c r="G172" s="77">
        <f>G173</f>
        <v>18863.4</v>
      </c>
      <c r="H172" s="77">
        <f>H173</f>
        <v>4574.5</v>
      </c>
      <c r="I172" s="77">
        <f t="shared" si="2"/>
        <v>24.250665309541226</v>
      </c>
    </row>
    <row r="173" spans="1:9" ht="22.5">
      <c r="A173" s="78" t="s">
        <v>182</v>
      </c>
      <c r="B173" s="79">
        <v>945</v>
      </c>
      <c r="C173" s="79" t="s">
        <v>72</v>
      </c>
      <c r="D173" s="79" t="s">
        <v>31</v>
      </c>
      <c r="E173" s="79" t="s">
        <v>274</v>
      </c>
      <c r="F173" s="79" t="s">
        <v>30</v>
      </c>
      <c r="G173" s="73">
        <v>18863.4</v>
      </c>
      <c r="H173" s="73">
        <v>4574.5</v>
      </c>
      <c r="I173" s="74">
        <f t="shared" si="2"/>
        <v>24.250665309541226</v>
      </c>
    </row>
    <row r="174" spans="1:9" ht="33.75">
      <c r="A174" s="78" t="s">
        <v>183</v>
      </c>
      <c r="B174" s="79">
        <v>945</v>
      </c>
      <c r="C174" s="79" t="s">
        <v>72</v>
      </c>
      <c r="D174" s="79" t="s">
        <v>31</v>
      </c>
      <c r="E174" s="79" t="s">
        <v>274</v>
      </c>
      <c r="F174" s="79" t="s">
        <v>80</v>
      </c>
      <c r="G174" s="73">
        <v>18863.4</v>
      </c>
      <c r="H174" s="73">
        <v>4574.5</v>
      </c>
      <c r="I174" s="74">
        <f t="shared" si="2"/>
        <v>24.250665309541226</v>
      </c>
    </row>
    <row r="175" spans="1:9" ht="33.75">
      <c r="A175" s="78" t="s">
        <v>184</v>
      </c>
      <c r="B175" s="79">
        <v>945</v>
      </c>
      <c r="C175" s="79" t="s">
        <v>72</v>
      </c>
      <c r="D175" s="79" t="s">
        <v>31</v>
      </c>
      <c r="E175" s="79" t="s">
        <v>274</v>
      </c>
      <c r="F175" s="79" t="s">
        <v>81</v>
      </c>
      <c r="G175" s="73">
        <v>18863.4</v>
      </c>
      <c r="H175" s="73">
        <v>4574.5</v>
      </c>
      <c r="I175" s="74">
        <f t="shared" si="2"/>
        <v>24.250665309541226</v>
      </c>
    </row>
    <row r="176" spans="1:9" ht="42.75">
      <c r="A176" s="195" t="s">
        <v>583</v>
      </c>
      <c r="B176" s="203"/>
      <c r="C176" s="203"/>
      <c r="D176" s="203"/>
      <c r="E176" s="203"/>
      <c r="F176" s="203"/>
      <c r="G176" s="207">
        <f>G177</f>
        <v>54911</v>
      </c>
      <c r="H176" s="207">
        <f>H177</f>
        <v>14629.11</v>
      </c>
      <c r="I176" s="207">
        <f t="shared" si="2"/>
        <v>26.641492597111693</v>
      </c>
    </row>
    <row r="177" spans="1:9" ht="12.75">
      <c r="A177" s="75" t="s">
        <v>167</v>
      </c>
      <c r="B177" s="76" t="s">
        <v>187</v>
      </c>
      <c r="C177" s="76" t="s">
        <v>55</v>
      </c>
      <c r="D177" s="76" t="s">
        <v>28</v>
      </c>
      <c r="E177" s="76" t="s">
        <v>29</v>
      </c>
      <c r="F177" s="76" t="s">
        <v>30</v>
      </c>
      <c r="G177" s="77">
        <f>G179+G196+G201</f>
        <v>54911</v>
      </c>
      <c r="H177" s="77">
        <f>H179+H196+H201</f>
        <v>14629.11</v>
      </c>
      <c r="I177" s="77">
        <f t="shared" si="2"/>
        <v>26.641492597111693</v>
      </c>
    </row>
    <row r="178" spans="1:9" ht="21">
      <c r="A178" s="75" t="s">
        <v>550</v>
      </c>
      <c r="B178" s="76" t="s">
        <v>187</v>
      </c>
      <c r="C178" s="76" t="s">
        <v>55</v>
      </c>
      <c r="D178" s="76"/>
      <c r="E178" s="76" t="s">
        <v>551</v>
      </c>
      <c r="F178" s="76" t="s">
        <v>30</v>
      </c>
      <c r="G178" s="77">
        <f>G179+G196+G207</f>
        <v>51181.799999999996</v>
      </c>
      <c r="H178" s="77">
        <f>H179+H196+H207</f>
        <v>13638.910000000002</v>
      </c>
      <c r="I178" s="77">
        <f t="shared" si="2"/>
        <v>26.647968613843208</v>
      </c>
    </row>
    <row r="179" spans="1:9" ht="21">
      <c r="A179" s="75" t="s">
        <v>106</v>
      </c>
      <c r="B179" s="76" t="s">
        <v>187</v>
      </c>
      <c r="C179" s="76" t="s">
        <v>55</v>
      </c>
      <c r="D179" s="76" t="s">
        <v>33</v>
      </c>
      <c r="E179" s="76"/>
      <c r="F179" s="76"/>
      <c r="G179" s="77">
        <f>G180+G182+G184+G186+G189+G191+G194</f>
        <v>20825.3</v>
      </c>
      <c r="H179" s="77">
        <f>H180+H182+H184+H186+H189+H191+H194</f>
        <v>5897.4400000000005</v>
      </c>
      <c r="I179" s="77">
        <f t="shared" si="2"/>
        <v>28.318631664369786</v>
      </c>
    </row>
    <row r="180" spans="1:9" ht="22.5">
      <c r="A180" s="78" t="s">
        <v>168</v>
      </c>
      <c r="B180" s="79" t="s">
        <v>187</v>
      </c>
      <c r="C180" s="79" t="s">
        <v>55</v>
      </c>
      <c r="D180" s="79" t="s">
        <v>33</v>
      </c>
      <c r="E180" s="79" t="s">
        <v>552</v>
      </c>
      <c r="F180" s="79"/>
      <c r="G180" s="73">
        <v>151.8</v>
      </c>
      <c r="H180" s="73">
        <v>8.04</v>
      </c>
      <c r="I180" s="74">
        <f t="shared" si="2"/>
        <v>5.296442687747035</v>
      </c>
    </row>
    <row r="181" spans="1:9" ht="22.5">
      <c r="A181" s="78" t="s">
        <v>106</v>
      </c>
      <c r="B181" s="79" t="s">
        <v>187</v>
      </c>
      <c r="C181" s="79" t="s">
        <v>55</v>
      </c>
      <c r="D181" s="79" t="s">
        <v>33</v>
      </c>
      <c r="E181" s="79" t="s">
        <v>552</v>
      </c>
      <c r="F181" s="79">
        <v>300</v>
      </c>
      <c r="G181" s="73">
        <v>151.8</v>
      </c>
      <c r="H181" s="73">
        <v>8.04</v>
      </c>
      <c r="I181" s="74">
        <f t="shared" si="2"/>
        <v>5.296442687747035</v>
      </c>
    </row>
    <row r="182" spans="1:9" ht="78.75">
      <c r="A182" s="78" t="s">
        <v>553</v>
      </c>
      <c r="B182" s="79" t="s">
        <v>187</v>
      </c>
      <c r="C182" s="79" t="s">
        <v>55</v>
      </c>
      <c r="D182" s="79" t="s">
        <v>33</v>
      </c>
      <c r="E182" s="190" t="s">
        <v>554</v>
      </c>
      <c r="F182" s="79"/>
      <c r="G182" s="73">
        <v>75.8</v>
      </c>
      <c r="H182" s="73"/>
      <c r="I182" s="74">
        <f t="shared" si="2"/>
        <v>0</v>
      </c>
    </row>
    <row r="183" spans="1:9" ht="22.5">
      <c r="A183" s="78" t="s">
        <v>106</v>
      </c>
      <c r="B183" s="79" t="s">
        <v>187</v>
      </c>
      <c r="C183" s="79" t="s">
        <v>55</v>
      </c>
      <c r="D183" s="79" t="s">
        <v>33</v>
      </c>
      <c r="E183" s="190" t="s">
        <v>554</v>
      </c>
      <c r="F183" s="79">
        <v>300</v>
      </c>
      <c r="G183" s="73">
        <v>75.8</v>
      </c>
      <c r="H183" s="73"/>
      <c r="I183" s="74">
        <f t="shared" si="2"/>
        <v>0</v>
      </c>
    </row>
    <row r="184" spans="1:9" ht="22.5">
      <c r="A184" s="78" t="s">
        <v>96</v>
      </c>
      <c r="B184" s="79" t="s">
        <v>187</v>
      </c>
      <c r="C184" s="79" t="s">
        <v>55</v>
      </c>
      <c r="D184" s="79" t="s">
        <v>33</v>
      </c>
      <c r="E184" s="79" t="s">
        <v>555</v>
      </c>
      <c r="F184" s="79" t="s">
        <v>30</v>
      </c>
      <c r="G184" s="73">
        <v>3322</v>
      </c>
      <c r="H184" s="73">
        <v>1349</v>
      </c>
      <c r="I184" s="74">
        <f t="shared" si="2"/>
        <v>40.60806742925948</v>
      </c>
    </row>
    <row r="185" spans="1:9" ht="22.5">
      <c r="A185" s="78" t="s">
        <v>106</v>
      </c>
      <c r="B185" s="79" t="s">
        <v>187</v>
      </c>
      <c r="C185" s="79" t="s">
        <v>55</v>
      </c>
      <c r="D185" s="79" t="s">
        <v>33</v>
      </c>
      <c r="E185" s="79" t="s">
        <v>555</v>
      </c>
      <c r="F185" s="79">
        <v>300</v>
      </c>
      <c r="G185" s="73">
        <v>3322</v>
      </c>
      <c r="H185" s="73">
        <v>1349</v>
      </c>
      <c r="I185" s="74">
        <f t="shared" si="2"/>
        <v>40.60806742925948</v>
      </c>
    </row>
    <row r="186" spans="1:9" ht="33.75">
      <c r="A186" s="78" t="s">
        <v>169</v>
      </c>
      <c r="B186" s="79" t="s">
        <v>187</v>
      </c>
      <c r="C186" s="79" t="s">
        <v>55</v>
      </c>
      <c r="D186" s="79" t="s">
        <v>33</v>
      </c>
      <c r="E186" s="79" t="s">
        <v>556</v>
      </c>
      <c r="F186" s="79"/>
      <c r="G186" s="73">
        <v>6140</v>
      </c>
      <c r="H186" s="73">
        <v>2320</v>
      </c>
      <c r="I186" s="74">
        <f t="shared" si="2"/>
        <v>37.785016286644954</v>
      </c>
    </row>
    <row r="187" spans="1:9" ht="22.5">
      <c r="A187" s="78" t="s">
        <v>104</v>
      </c>
      <c r="B187" s="79" t="s">
        <v>187</v>
      </c>
      <c r="C187" s="79" t="s">
        <v>55</v>
      </c>
      <c r="D187" s="79" t="s">
        <v>33</v>
      </c>
      <c r="E187" s="79" t="s">
        <v>556</v>
      </c>
      <c r="F187" s="79">
        <v>200</v>
      </c>
      <c r="G187" s="73">
        <v>9</v>
      </c>
      <c r="H187" s="73">
        <v>1.95</v>
      </c>
      <c r="I187" s="192">
        <f t="shared" si="2"/>
        <v>21.666666666666668</v>
      </c>
    </row>
    <row r="188" spans="1:9" ht="22.5">
      <c r="A188" s="78" t="s">
        <v>106</v>
      </c>
      <c r="B188" s="79" t="s">
        <v>187</v>
      </c>
      <c r="C188" s="79" t="s">
        <v>55</v>
      </c>
      <c r="D188" s="79" t="s">
        <v>33</v>
      </c>
      <c r="E188" s="79" t="s">
        <v>556</v>
      </c>
      <c r="F188" s="79">
        <v>300</v>
      </c>
      <c r="G188" s="73">
        <v>6131</v>
      </c>
      <c r="H188" s="73">
        <v>2318.05</v>
      </c>
      <c r="I188" s="192">
        <f t="shared" si="2"/>
        <v>37.80867721415756</v>
      </c>
    </row>
    <row r="189" spans="1:9" ht="22.5">
      <c r="A189" s="78" t="s">
        <v>170</v>
      </c>
      <c r="B189" s="79" t="s">
        <v>187</v>
      </c>
      <c r="C189" s="79" t="s">
        <v>55</v>
      </c>
      <c r="D189" s="79" t="s">
        <v>33</v>
      </c>
      <c r="E189" s="79" t="s">
        <v>557</v>
      </c>
      <c r="F189" s="79" t="s">
        <v>30</v>
      </c>
      <c r="G189" s="73">
        <v>6780.9</v>
      </c>
      <c r="H189" s="73">
        <v>1473.9</v>
      </c>
      <c r="I189" s="74">
        <f t="shared" si="2"/>
        <v>21.73605273636243</v>
      </c>
    </row>
    <row r="190" spans="1:9" ht="22.5">
      <c r="A190" s="78" t="s">
        <v>106</v>
      </c>
      <c r="B190" s="79" t="s">
        <v>187</v>
      </c>
      <c r="C190" s="79" t="s">
        <v>55</v>
      </c>
      <c r="D190" s="79" t="s">
        <v>33</v>
      </c>
      <c r="E190" s="79" t="s">
        <v>557</v>
      </c>
      <c r="F190" s="79">
        <v>300</v>
      </c>
      <c r="G190" s="73">
        <v>6780.9</v>
      </c>
      <c r="H190" s="73">
        <v>1473.9</v>
      </c>
      <c r="I190" s="74">
        <f t="shared" si="2"/>
        <v>21.73605273636243</v>
      </c>
    </row>
    <row r="191" spans="1:9" ht="22.5">
      <c r="A191" s="78" t="s">
        <v>171</v>
      </c>
      <c r="B191" s="79" t="s">
        <v>187</v>
      </c>
      <c r="C191" s="79" t="s">
        <v>55</v>
      </c>
      <c r="D191" s="79" t="s">
        <v>33</v>
      </c>
      <c r="E191" s="79" t="s">
        <v>558</v>
      </c>
      <c r="F191" s="79" t="s">
        <v>30</v>
      </c>
      <c r="G191" s="73">
        <v>3305.2</v>
      </c>
      <c r="H191" s="73">
        <v>746.5</v>
      </c>
      <c r="I191" s="74">
        <f t="shared" si="2"/>
        <v>22.58562265520997</v>
      </c>
    </row>
    <row r="192" spans="1:9" ht="22.5">
      <c r="A192" s="78" t="s">
        <v>104</v>
      </c>
      <c r="B192" s="79" t="s">
        <v>187</v>
      </c>
      <c r="C192" s="79" t="s">
        <v>55</v>
      </c>
      <c r="D192" s="79" t="s">
        <v>33</v>
      </c>
      <c r="E192" s="79" t="s">
        <v>558</v>
      </c>
      <c r="F192" s="79">
        <v>200</v>
      </c>
      <c r="G192" s="73">
        <v>10</v>
      </c>
      <c r="H192" s="73">
        <v>1.1</v>
      </c>
      <c r="I192" s="192">
        <f t="shared" si="2"/>
        <v>11.000000000000002</v>
      </c>
    </row>
    <row r="193" spans="1:9" ht="22.5">
      <c r="A193" s="78" t="s">
        <v>106</v>
      </c>
      <c r="B193" s="79" t="s">
        <v>187</v>
      </c>
      <c r="C193" s="79" t="s">
        <v>55</v>
      </c>
      <c r="D193" s="79" t="s">
        <v>33</v>
      </c>
      <c r="E193" s="79" t="s">
        <v>558</v>
      </c>
      <c r="F193" s="79">
        <v>300</v>
      </c>
      <c r="G193" s="73">
        <v>3295.2</v>
      </c>
      <c r="H193" s="73">
        <v>745.4</v>
      </c>
      <c r="I193" s="73">
        <f t="shared" si="2"/>
        <v>22.620781743141542</v>
      </c>
    </row>
    <row r="194" spans="1:9" ht="33.75">
      <c r="A194" s="78" t="s">
        <v>559</v>
      </c>
      <c r="B194" s="79" t="s">
        <v>187</v>
      </c>
      <c r="C194" s="79" t="s">
        <v>55</v>
      </c>
      <c r="D194" s="79" t="s">
        <v>33</v>
      </c>
      <c r="E194" s="79" t="s">
        <v>560</v>
      </c>
      <c r="F194" s="79"/>
      <c r="G194" s="73">
        <v>1049.6</v>
      </c>
      <c r="H194" s="73"/>
      <c r="I194" s="74">
        <f t="shared" si="2"/>
        <v>0</v>
      </c>
    </row>
    <row r="195" spans="1:9" ht="22.5">
      <c r="A195" s="78" t="s">
        <v>106</v>
      </c>
      <c r="B195" s="79" t="s">
        <v>187</v>
      </c>
      <c r="C195" s="79" t="s">
        <v>55</v>
      </c>
      <c r="D195" s="79" t="s">
        <v>33</v>
      </c>
      <c r="E195" s="79" t="s">
        <v>560</v>
      </c>
      <c r="F195" s="79">
        <v>300</v>
      </c>
      <c r="G195" s="73">
        <v>1049.6</v>
      </c>
      <c r="H195" s="73"/>
      <c r="I195" s="74">
        <f t="shared" si="2"/>
        <v>0</v>
      </c>
    </row>
    <row r="196" spans="1:9" ht="12.75">
      <c r="A196" s="75" t="s">
        <v>50</v>
      </c>
      <c r="B196" s="76" t="s">
        <v>187</v>
      </c>
      <c r="C196" s="76" t="s">
        <v>55</v>
      </c>
      <c r="D196" s="76" t="s">
        <v>54</v>
      </c>
      <c r="E196" s="76" t="s">
        <v>29</v>
      </c>
      <c r="F196" s="76" t="s">
        <v>30</v>
      </c>
      <c r="G196" s="77">
        <f>G197+G199</f>
        <v>29971.8</v>
      </c>
      <c r="H196" s="77">
        <f>H197+H199</f>
        <v>7657.77</v>
      </c>
      <c r="I196" s="77">
        <f t="shared" si="2"/>
        <v>25.549916921906597</v>
      </c>
    </row>
    <row r="197" spans="1:9" ht="67.5">
      <c r="A197" s="78" t="s">
        <v>189</v>
      </c>
      <c r="B197" s="79" t="s">
        <v>187</v>
      </c>
      <c r="C197" s="79" t="s">
        <v>55</v>
      </c>
      <c r="D197" s="79" t="s">
        <v>54</v>
      </c>
      <c r="E197" s="79" t="s">
        <v>564</v>
      </c>
      <c r="F197" s="79"/>
      <c r="G197" s="73">
        <v>27073.2</v>
      </c>
      <c r="H197" s="73">
        <v>5924.83</v>
      </c>
      <c r="I197" s="74">
        <f t="shared" si="2"/>
        <v>21.884483548306072</v>
      </c>
    </row>
    <row r="198" spans="1:12" ht="22.5">
      <c r="A198" s="78" t="s">
        <v>106</v>
      </c>
      <c r="B198" s="79" t="s">
        <v>187</v>
      </c>
      <c r="C198" s="79" t="s">
        <v>55</v>
      </c>
      <c r="D198" s="79" t="s">
        <v>54</v>
      </c>
      <c r="E198" s="79" t="s">
        <v>564</v>
      </c>
      <c r="F198" s="79">
        <v>300</v>
      </c>
      <c r="G198" s="73">
        <v>27073.2</v>
      </c>
      <c r="H198" s="73">
        <v>5924.83</v>
      </c>
      <c r="I198" s="74">
        <f t="shared" si="2"/>
        <v>21.884483548306072</v>
      </c>
      <c r="L198" s="80"/>
    </row>
    <row r="199" spans="1:9" ht="56.25">
      <c r="A199" s="78" t="s">
        <v>298</v>
      </c>
      <c r="B199" s="79" t="s">
        <v>187</v>
      </c>
      <c r="C199" s="79" t="s">
        <v>55</v>
      </c>
      <c r="D199" s="79" t="s">
        <v>54</v>
      </c>
      <c r="E199" s="79" t="s">
        <v>565</v>
      </c>
      <c r="F199" s="79"/>
      <c r="G199" s="73">
        <v>2898.6</v>
      </c>
      <c r="H199" s="73">
        <v>1732.94</v>
      </c>
      <c r="I199" s="73">
        <f aca="true" t="shared" si="3" ref="I199:I260">H199/G199*100</f>
        <v>59.785413647967985</v>
      </c>
    </row>
    <row r="200" spans="1:9" ht="22.5">
      <c r="A200" s="78" t="s">
        <v>106</v>
      </c>
      <c r="B200" s="79" t="s">
        <v>187</v>
      </c>
      <c r="C200" s="79" t="s">
        <v>55</v>
      </c>
      <c r="D200" s="79" t="s">
        <v>54</v>
      </c>
      <c r="E200" s="79" t="s">
        <v>565</v>
      </c>
      <c r="F200" s="79">
        <v>300</v>
      </c>
      <c r="G200" s="73">
        <v>2898.6</v>
      </c>
      <c r="H200" s="73">
        <v>1732.9</v>
      </c>
      <c r="I200" s="74">
        <f t="shared" si="3"/>
        <v>59.78403367142759</v>
      </c>
    </row>
    <row r="201" spans="1:9" ht="21">
      <c r="A201" s="75" t="s">
        <v>49</v>
      </c>
      <c r="B201" s="76" t="s">
        <v>187</v>
      </c>
      <c r="C201" s="76" t="s">
        <v>55</v>
      </c>
      <c r="D201" s="76" t="s">
        <v>42</v>
      </c>
      <c r="E201" s="76" t="s">
        <v>29</v>
      </c>
      <c r="F201" s="76" t="s">
        <v>30</v>
      </c>
      <c r="G201" s="77">
        <f>G202+G207</f>
        <v>4113.900000000001</v>
      </c>
      <c r="H201" s="77">
        <f>H202+H207</f>
        <v>1073.9</v>
      </c>
      <c r="I201" s="77">
        <f t="shared" si="3"/>
        <v>26.104183378302825</v>
      </c>
    </row>
    <row r="202" spans="1:9" ht="22.5">
      <c r="A202" s="78" t="s">
        <v>256</v>
      </c>
      <c r="B202" s="79" t="s">
        <v>187</v>
      </c>
      <c r="C202" s="79">
        <v>10</v>
      </c>
      <c r="D202" s="79" t="s">
        <v>42</v>
      </c>
      <c r="E202" s="79" t="s">
        <v>566</v>
      </c>
      <c r="F202" s="79" t="s">
        <v>30</v>
      </c>
      <c r="G202" s="73">
        <f>G203+G204</f>
        <v>3729.2000000000003</v>
      </c>
      <c r="H202" s="73">
        <f>H203+H204</f>
        <v>990.2</v>
      </c>
      <c r="I202" s="74">
        <f t="shared" si="3"/>
        <v>26.552611820229536</v>
      </c>
    </row>
    <row r="203" spans="1:9" ht="67.5">
      <c r="A203" s="78" t="s">
        <v>75</v>
      </c>
      <c r="B203" s="79" t="s">
        <v>187</v>
      </c>
      <c r="C203" s="79">
        <v>10</v>
      </c>
      <c r="D203" s="79" t="s">
        <v>42</v>
      </c>
      <c r="E203" s="79" t="s">
        <v>567</v>
      </c>
      <c r="F203" s="79" t="s">
        <v>108</v>
      </c>
      <c r="G203" s="73">
        <v>3506.3</v>
      </c>
      <c r="H203" s="73">
        <v>930.6</v>
      </c>
      <c r="I203" s="73">
        <f t="shared" si="3"/>
        <v>26.540797992185496</v>
      </c>
    </row>
    <row r="204" spans="1:9" ht="22.5">
      <c r="A204" s="78" t="s">
        <v>255</v>
      </c>
      <c r="B204" s="79" t="s">
        <v>187</v>
      </c>
      <c r="C204" s="79">
        <v>10</v>
      </c>
      <c r="D204" s="79" t="s">
        <v>42</v>
      </c>
      <c r="E204" s="79" t="s">
        <v>568</v>
      </c>
      <c r="F204" s="79"/>
      <c r="G204" s="73">
        <f>G205+G206</f>
        <v>222.9</v>
      </c>
      <c r="H204" s="73">
        <f>H205+H206</f>
        <v>59.599999999999994</v>
      </c>
      <c r="I204" s="74">
        <f t="shared" si="3"/>
        <v>26.738447734410048</v>
      </c>
    </row>
    <row r="205" spans="1:12" ht="22.5">
      <c r="A205" s="78" t="s">
        <v>104</v>
      </c>
      <c r="B205" s="79" t="s">
        <v>187</v>
      </c>
      <c r="C205" s="79">
        <v>10</v>
      </c>
      <c r="D205" s="79" t="s">
        <v>42</v>
      </c>
      <c r="E205" s="79" t="s">
        <v>568</v>
      </c>
      <c r="F205" s="79" t="s">
        <v>105</v>
      </c>
      <c r="G205" s="73">
        <v>216.4</v>
      </c>
      <c r="H205" s="73">
        <v>58.8</v>
      </c>
      <c r="I205" s="74">
        <f t="shared" si="3"/>
        <v>27.171903881700555</v>
      </c>
      <c r="L205" s="80"/>
    </row>
    <row r="206" spans="1:9" ht="22.5">
      <c r="A206" s="78" t="s">
        <v>111</v>
      </c>
      <c r="B206" s="79" t="s">
        <v>187</v>
      </c>
      <c r="C206" s="79">
        <v>10</v>
      </c>
      <c r="D206" s="79" t="s">
        <v>42</v>
      </c>
      <c r="E206" s="79" t="s">
        <v>568</v>
      </c>
      <c r="F206" s="79" t="s">
        <v>112</v>
      </c>
      <c r="G206" s="73">
        <v>6.5</v>
      </c>
      <c r="H206" s="73">
        <v>0.8</v>
      </c>
      <c r="I206" s="74">
        <f t="shared" si="3"/>
        <v>12.307692307692308</v>
      </c>
    </row>
    <row r="207" spans="1:9" ht="22.5">
      <c r="A207" s="78" t="s">
        <v>82</v>
      </c>
      <c r="B207" s="79" t="s">
        <v>187</v>
      </c>
      <c r="C207" s="79" t="s">
        <v>55</v>
      </c>
      <c r="D207" s="79" t="s">
        <v>42</v>
      </c>
      <c r="E207" s="79" t="s">
        <v>569</v>
      </c>
      <c r="F207" s="79" t="s">
        <v>30</v>
      </c>
      <c r="G207" s="73">
        <v>384.7</v>
      </c>
      <c r="H207" s="73">
        <v>83.7</v>
      </c>
      <c r="I207" s="73">
        <f t="shared" si="3"/>
        <v>21.757213413049133</v>
      </c>
    </row>
    <row r="208" spans="1:9" ht="22.5">
      <c r="A208" s="78" t="s">
        <v>104</v>
      </c>
      <c r="B208" s="79" t="s">
        <v>187</v>
      </c>
      <c r="C208" s="79" t="s">
        <v>55</v>
      </c>
      <c r="D208" s="79" t="s">
        <v>42</v>
      </c>
      <c r="E208" s="79" t="s">
        <v>569</v>
      </c>
      <c r="F208" s="79" t="s">
        <v>105</v>
      </c>
      <c r="G208" s="73">
        <v>384.7</v>
      </c>
      <c r="H208" s="73">
        <v>83.7</v>
      </c>
      <c r="I208" s="74">
        <f t="shared" si="3"/>
        <v>21.757213413049133</v>
      </c>
    </row>
    <row r="209" spans="1:9" ht="28.5">
      <c r="A209" s="195" t="s">
        <v>188</v>
      </c>
      <c r="B209" s="204"/>
      <c r="C209" s="204"/>
      <c r="D209" s="204"/>
      <c r="E209" s="204"/>
      <c r="F209" s="204"/>
      <c r="G209" s="207">
        <f>G210</f>
        <v>59425.5158</v>
      </c>
      <c r="H209" s="207">
        <f>H210</f>
        <v>13175.489999999998</v>
      </c>
      <c r="I209" s="207">
        <f t="shared" si="3"/>
        <v>22.17143565794678</v>
      </c>
    </row>
    <row r="210" spans="1:9" ht="12.75">
      <c r="A210" s="75" t="s">
        <v>510</v>
      </c>
      <c r="B210" s="76">
        <v>974</v>
      </c>
      <c r="C210" s="76" t="s">
        <v>59</v>
      </c>
      <c r="D210" s="79"/>
      <c r="E210" s="79"/>
      <c r="F210" s="79"/>
      <c r="G210" s="77">
        <f>G211+G240+G229</f>
        <v>59425.5158</v>
      </c>
      <c r="H210" s="77">
        <f>H211+H240+H229</f>
        <v>13175.489999999998</v>
      </c>
      <c r="I210" s="77">
        <f t="shared" si="3"/>
        <v>22.17143565794678</v>
      </c>
    </row>
    <row r="211" spans="1:9" ht="21">
      <c r="A211" s="75" t="s">
        <v>511</v>
      </c>
      <c r="B211" s="76">
        <v>974</v>
      </c>
      <c r="C211" s="76" t="s">
        <v>59</v>
      </c>
      <c r="D211" s="76"/>
      <c r="E211" s="76" t="s">
        <v>512</v>
      </c>
      <c r="F211" s="76" t="s">
        <v>30</v>
      </c>
      <c r="G211" s="77">
        <f>G212+G216+G224+G232+G234+G238</f>
        <v>58781.2158</v>
      </c>
      <c r="H211" s="77">
        <f>H212+H216+H224+H232+H234+H238</f>
        <v>13049.689999999999</v>
      </c>
      <c r="I211" s="77">
        <f t="shared" si="3"/>
        <v>22.200442475366422</v>
      </c>
    </row>
    <row r="212" spans="1:12" ht="33.75">
      <c r="A212" s="118" t="s">
        <v>194</v>
      </c>
      <c r="B212" s="76">
        <v>974</v>
      </c>
      <c r="C212" s="119" t="s">
        <v>59</v>
      </c>
      <c r="D212" s="119" t="s">
        <v>31</v>
      </c>
      <c r="E212" s="119" t="s">
        <v>513</v>
      </c>
      <c r="F212" s="119"/>
      <c r="G212" s="120">
        <f aca="true" t="shared" si="4" ref="G212:H214">G213</f>
        <v>18627.5</v>
      </c>
      <c r="H212" s="120">
        <f t="shared" si="4"/>
        <v>3627.43</v>
      </c>
      <c r="I212" s="120">
        <f t="shared" si="3"/>
        <v>19.47352033284123</v>
      </c>
      <c r="L212" s="80"/>
    </row>
    <row r="213" spans="1:9" ht="45">
      <c r="A213" s="78" t="s">
        <v>164</v>
      </c>
      <c r="B213" s="79">
        <v>974</v>
      </c>
      <c r="C213" s="79" t="s">
        <v>59</v>
      </c>
      <c r="D213" s="79" t="s">
        <v>31</v>
      </c>
      <c r="E213" s="79" t="s">
        <v>514</v>
      </c>
      <c r="F213" s="79" t="s">
        <v>101</v>
      </c>
      <c r="G213" s="73">
        <f t="shared" si="4"/>
        <v>18627.5</v>
      </c>
      <c r="H213" s="73">
        <f t="shared" si="4"/>
        <v>3627.43</v>
      </c>
      <c r="I213" s="74">
        <f t="shared" si="3"/>
        <v>19.47352033284123</v>
      </c>
    </row>
    <row r="214" spans="1:9" ht="22.5">
      <c r="A214" s="78" t="s">
        <v>102</v>
      </c>
      <c r="B214" s="79">
        <v>974</v>
      </c>
      <c r="C214" s="79" t="s">
        <v>59</v>
      </c>
      <c r="D214" s="79" t="s">
        <v>31</v>
      </c>
      <c r="E214" s="79" t="s">
        <v>514</v>
      </c>
      <c r="F214" s="79" t="s">
        <v>103</v>
      </c>
      <c r="G214" s="73">
        <f t="shared" si="4"/>
        <v>18627.5</v>
      </c>
      <c r="H214" s="73">
        <f t="shared" si="4"/>
        <v>3627.43</v>
      </c>
      <c r="I214" s="74">
        <f t="shared" si="3"/>
        <v>19.47352033284123</v>
      </c>
    </row>
    <row r="215" spans="1:9" ht="56.25">
      <c r="A215" s="78" t="s">
        <v>94</v>
      </c>
      <c r="B215" s="79">
        <v>974</v>
      </c>
      <c r="C215" s="79" t="s">
        <v>59</v>
      </c>
      <c r="D215" s="79" t="s">
        <v>31</v>
      </c>
      <c r="E215" s="79" t="s">
        <v>514</v>
      </c>
      <c r="F215" s="79" t="s">
        <v>74</v>
      </c>
      <c r="G215" s="73">
        <v>18627.5</v>
      </c>
      <c r="H215" s="73">
        <v>3627.43</v>
      </c>
      <c r="I215" s="74">
        <f t="shared" si="3"/>
        <v>19.47352033284123</v>
      </c>
    </row>
    <row r="216" spans="1:9" ht="22.5">
      <c r="A216" s="118" t="s">
        <v>195</v>
      </c>
      <c r="B216" s="76">
        <v>974</v>
      </c>
      <c r="C216" s="119" t="s">
        <v>59</v>
      </c>
      <c r="D216" s="119" t="s">
        <v>31</v>
      </c>
      <c r="E216" s="119" t="s">
        <v>515</v>
      </c>
      <c r="F216" s="119" t="s">
        <v>30</v>
      </c>
      <c r="G216" s="120">
        <f>G217+G220</f>
        <v>7871.7158</v>
      </c>
      <c r="H216" s="120">
        <f>H217+H220</f>
        <v>1930.21</v>
      </c>
      <c r="I216" s="120">
        <f t="shared" si="3"/>
        <v>24.520829372422213</v>
      </c>
    </row>
    <row r="217" spans="1:9" ht="45">
      <c r="A217" s="78" t="s">
        <v>164</v>
      </c>
      <c r="B217" s="79">
        <v>974</v>
      </c>
      <c r="C217" s="79" t="s">
        <v>59</v>
      </c>
      <c r="D217" s="79" t="s">
        <v>31</v>
      </c>
      <c r="E217" s="79" t="s">
        <v>516</v>
      </c>
      <c r="F217" s="79" t="s">
        <v>101</v>
      </c>
      <c r="G217" s="73">
        <f>G218</f>
        <v>7865.4</v>
      </c>
      <c r="H217" s="73">
        <f>H218</f>
        <v>1930.21</v>
      </c>
      <c r="I217" s="74">
        <f t="shared" si="3"/>
        <v>24.540519236148196</v>
      </c>
    </row>
    <row r="218" spans="1:9" ht="22.5">
      <c r="A218" s="78" t="s">
        <v>102</v>
      </c>
      <c r="B218" s="79">
        <v>974</v>
      </c>
      <c r="C218" s="79" t="s">
        <v>59</v>
      </c>
      <c r="D218" s="79" t="s">
        <v>31</v>
      </c>
      <c r="E218" s="79" t="s">
        <v>516</v>
      </c>
      <c r="F218" s="79" t="s">
        <v>103</v>
      </c>
      <c r="G218" s="73">
        <f>G219</f>
        <v>7865.4</v>
      </c>
      <c r="H218" s="73">
        <f>H219</f>
        <v>1930.21</v>
      </c>
      <c r="I218" s="74">
        <f t="shared" si="3"/>
        <v>24.540519236148196</v>
      </c>
    </row>
    <row r="219" spans="1:9" ht="56.25">
      <c r="A219" s="78" t="s">
        <v>94</v>
      </c>
      <c r="B219" s="79">
        <v>974</v>
      </c>
      <c r="C219" s="79" t="s">
        <v>59</v>
      </c>
      <c r="D219" s="79" t="s">
        <v>31</v>
      </c>
      <c r="E219" s="79" t="s">
        <v>516</v>
      </c>
      <c r="F219" s="79" t="s">
        <v>74</v>
      </c>
      <c r="G219" s="73">
        <v>7865.4</v>
      </c>
      <c r="H219" s="73">
        <v>1930.21</v>
      </c>
      <c r="I219" s="74">
        <f t="shared" si="3"/>
        <v>24.540519236148196</v>
      </c>
    </row>
    <row r="220" spans="1:9" ht="21">
      <c r="A220" s="75" t="s">
        <v>517</v>
      </c>
      <c r="B220" s="76">
        <v>974</v>
      </c>
      <c r="C220" s="76" t="s">
        <v>59</v>
      </c>
      <c r="D220" s="76" t="s">
        <v>31</v>
      </c>
      <c r="E220" s="76" t="s">
        <v>516</v>
      </c>
      <c r="F220" s="76"/>
      <c r="G220" s="77">
        <v>6.3158</v>
      </c>
      <c r="H220" s="77"/>
      <c r="I220" s="77">
        <f t="shared" si="3"/>
        <v>0</v>
      </c>
    </row>
    <row r="221" spans="1:9" ht="45">
      <c r="A221" s="78" t="s">
        <v>164</v>
      </c>
      <c r="B221" s="79">
        <v>974</v>
      </c>
      <c r="C221" s="79" t="s">
        <v>59</v>
      </c>
      <c r="D221" s="79" t="s">
        <v>31</v>
      </c>
      <c r="E221" s="79" t="s">
        <v>516</v>
      </c>
      <c r="F221" s="79" t="s">
        <v>101</v>
      </c>
      <c r="G221" s="73">
        <v>6.3158</v>
      </c>
      <c r="H221" s="73"/>
      <c r="I221" s="74">
        <f t="shared" si="3"/>
        <v>0</v>
      </c>
    </row>
    <row r="222" spans="1:9" ht="22.5">
      <c r="A222" s="78" t="s">
        <v>102</v>
      </c>
      <c r="B222" s="79">
        <v>974</v>
      </c>
      <c r="C222" s="79" t="s">
        <v>59</v>
      </c>
      <c r="D222" s="79" t="s">
        <v>31</v>
      </c>
      <c r="E222" s="79" t="s">
        <v>516</v>
      </c>
      <c r="F222" s="79" t="s">
        <v>103</v>
      </c>
      <c r="G222" s="73">
        <v>6.3158</v>
      </c>
      <c r="H222" s="73"/>
      <c r="I222" s="74">
        <f t="shared" si="3"/>
        <v>0</v>
      </c>
    </row>
    <row r="223" spans="1:9" ht="22.5">
      <c r="A223" s="78" t="s">
        <v>519</v>
      </c>
      <c r="B223" s="79">
        <v>974</v>
      </c>
      <c r="C223" s="79" t="s">
        <v>59</v>
      </c>
      <c r="D223" s="79" t="s">
        <v>31</v>
      </c>
      <c r="E223" s="79" t="s">
        <v>516</v>
      </c>
      <c r="F223" s="79">
        <v>612</v>
      </c>
      <c r="G223" s="73">
        <v>6.3158</v>
      </c>
      <c r="H223" s="73"/>
      <c r="I223" s="74">
        <f t="shared" si="3"/>
        <v>0</v>
      </c>
    </row>
    <row r="224" spans="1:9" s="111" customFormat="1" ht="22.5">
      <c r="A224" s="118" t="s">
        <v>269</v>
      </c>
      <c r="B224" s="76">
        <v>974</v>
      </c>
      <c r="C224" s="119" t="s">
        <v>45</v>
      </c>
      <c r="D224" s="121" t="s">
        <v>33</v>
      </c>
      <c r="E224" s="119" t="s">
        <v>488</v>
      </c>
      <c r="F224" s="119" t="s">
        <v>30</v>
      </c>
      <c r="G224" s="120">
        <f>G225</f>
        <v>11415.6</v>
      </c>
      <c r="H224" s="120">
        <f>H225</f>
        <v>2667.3</v>
      </c>
      <c r="I224" s="120">
        <f t="shared" si="3"/>
        <v>23.365394723010617</v>
      </c>
    </row>
    <row r="225" spans="1:9" s="111" customFormat="1" ht="22.5">
      <c r="A225" s="78" t="s">
        <v>99</v>
      </c>
      <c r="B225" s="79">
        <v>974</v>
      </c>
      <c r="C225" s="79" t="s">
        <v>45</v>
      </c>
      <c r="D225" s="114" t="s">
        <v>33</v>
      </c>
      <c r="E225" s="79" t="s">
        <v>489</v>
      </c>
      <c r="F225" s="79" t="s">
        <v>30</v>
      </c>
      <c r="G225" s="73">
        <v>11415.6</v>
      </c>
      <c r="H225" s="73">
        <v>2667.3</v>
      </c>
      <c r="I225" s="74">
        <f t="shared" si="3"/>
        <v>23.365394723010617</v>
      </c>
    </row>
    <row r="226" spans="1:9" ht="45">
      <c r="A226" s="78" t="s">
        <v>164</v>
      </c>
      <c r="B226" s="79">
        <v>974</v>
      </c>
      <c r="C226" s="79" t="s">
        <v>45</v>
      </c>
      <c r="D226" s="114" t="s">
        <v>33</v>
      </c>
      <c r="E226" s="79" t="s">
        <v>489</v>
      </c>
      <c r="F226" s="79" t="s">
        <v>101</v>
      </c>
      <c r="G226" s="73">
        <v>11415.6</v>
      </c>
      <c r="H226" s="73">
        <v>2667.3</v>
      </c>
      <c r="I226" s="74">
        <f t="shared" si="3"/>
        <v>23.365394723010617</v>
      </c>
    </row>
    <row r="227" spans="1:9" ht="22.5">
      <c r="A227" s="78" t="s">
        <v>102</v>
      </c>
      <c r="B227" s="79">
        <v>974</v>
      </c>
      <c r="C227" s="79" t="s">
        <v>45</v>
      </c>
      <c r="D227" s="114" t="s">
        <v>33</v>
      </c>
      <c r="E227" s="79" t="s">
        <v>489</v>
      </c>
      <c r="F227" s="79" t="s">
        <v>103</v>
      </c>
      <c r="G227" s="73">
        <v>11415.6</v>
      </c>
      <c r="H227" s="73">
        <v>2667.3</v>
      </c>
      <c r="I227" s="74">
        <f t="shared" si="3"/>
        <v>23.365394723010617</v>
      </c>
    </row>
    <row r="228" spans="1:9" ht="56.25">
      <c r="A228" s="78" t="s">
        <v>94</v>
      </c>
      <c r="B228" s="79">
        <v>974</v>
      </c>
      <c r="C228" s="79" t="s">
        <v>45</v>
      </c>
      <c r="D228" s="114" t="s">
        <v>33</v>
      </c>
      <c r="E228" s="79" t="s">
        <v>489</v>
      </c>
      <c r="F228" s="79" t="s">
        <v>74</v>
      </c>
      <c r="G228" s="73">
        <v>11415.6</v>
      </c>
      <c r="H228" s="73">
        <v>2667.3</v>
      </c>
      <c r="I228" s="73">
        <f t="shared" si="3"/>
        <v>23.365394723010617</v>
      </c>
    </row>
    <row r="229" spans="1:9" ht="52.5">
      <c r="A229" s="75" t="s">
        <v>271</v>
      </c>
      <c r="B229" s="76">
        <v>946</v>
      </c>
      <c r="C229" s="76" t="s">
        <v>45</v>
      </c>
      <c r="D229" s="115" t="s">
        <v>496</v>
      </c>
      <c r="E229" s="115" t="s">
        <v>264</v>
      </c>
      <c r="F229" s="76"/>
      <c r="G229" s="77">
        <f>G230</f>
        <v>63.3</v>
      </c>
      <c r="H229" s="77"/>
      <c r="I229" s="77">
        <f t="shared" si="3"/>
        <v>0</v>
      </c>
    </row>
    <row r="230" spans="1:12" ht="45">
      <c r="A230" s="78" t="s">
        <v>164</v>
      </c>
      <c r="B230" s="79">
        <v>974</v>
      </c>
      <c r="C230" s="79" t="s">
        <v>45</v>
      </c>
      <c r="D230" s="114" t="s">
        <v>33</v>
      </c>
      <c r="E230" s="114" t="s">
        <v>498</v>
      </c>
      <c r="F230" s="79">
        <v>600</v>
      </c>
      <c r="G230" s="73">
        <v>63.3</v>
      </c>
      <c r="H230" s="73"/>
      <c r="I230" s="74">
        <f t="shared" si="3"/>
        <v>0</v>
      </c>
      <c r="L230" s="80"/>
    </row>
    <row r="231" spans="1:9" ht="56.25">
      <c r="A231" s="78" t="s">
        <v>94</v>
      </c>
      <c r="B231" s="79">
        <v>974</v>
      </c>
      <c r="C231" s="79" t="s">
        <v>45</v>
      </c>
      <c r="D231" s="114" t="s">
        <v>33</v>
      </c>
      <c r="E231" s="114" t="s">
        <v>498</v>
      </c>
      <c r="F231" s="79" t="s">
        <v>74</v>
      </c>
      <c r="G231" s="73">
        <v>63.3</v>
      </c>
      <c r="H231" s="73"/>
      <c r="I231" s="74">
        <f t="shared" si="3"/>
        <v>0</v>
      </c>
    </row>
    <row r="232" spans="1:9" ht="22.5">
      <c r="A232" s="118" t="s">
        <v>270</v>
      </c>
      <c r="B232" s="76">
        <v>974</v>
      </c>
      <c r="C232" s="119" t="s">
        <v>59</v>
      </c>
      <c r="D232" s="121" t="s">
        <v>54</v>
      </c>
      <c r="E232" s="119" t="s">
        <v>520</v>
      </c>
      <c r="F232" s="119"/>
      <c r="G232" s="120">
        <v>700</v>
      </c>
      <c r="H232" s="120"/>
      <c r="I232" s="120">
        <f t="shared" si="3"/>
        <v>0</v>
      </c>
    </row>
    <row r="233" spans="1:9" ht="22.5">
      <c r="A233" s="78" t="s">
        <v>104</v>
      </c>
      <c r="B233" s="79">
        <v>974</v>
      </c>
      <c r="C233" s="79" t="s">
        <v>59</v>
      </c>
      <c r="D233" s="79" t="s">
        <v>54</v>
      </c>
      <c r="E233" s="79" t="s">
        <v>521</v>
      </c>
      <c r="F233" s="79">
        <v>200</v>
      </c>
      <c r="G233" s="73">
        <v>700</v>
      </c>
      <c r="H233" s="73"/>
      <c r="I233" s="74">
        <f t="shared" si="3"/>
        <v>0</v>
      </c>
    </row>
    <row r="234" spans="1:9" ht="22.5">
      <c r="A234" s="118" t="s">
        <v>522</v>
      </c>
      <c r="B234" s="76">
        <v>974</v>
      </c>
      <c r="C234" s="119" t="s">
        <v>59</v>
      </c>
      <c r="D234" s="119" t="s">
        <v>54</v>
      </c>
      <c r="E234" s="119" t="s">
        <v>523</v>
      </c>
      <c r="F234" s="119"/>
      <c r="G234" s="120">
        <f>G235++G236+G237</f>
        <v>20066.4</v>
      </c>
      <c r="H234" s="120">
        <f>H235++H236+H237</f>
        <v>4824.75</v>
      </c>
      <c r="I234" s="77">
        <f t="shared" si="3"/>
        <v>24.04392417174979</v>
      </c>
    </row>
    <row r="235" spans="1:9" ht="67.5">
      <c r="A235" s="78" t="s">
        <v>75</v>
      </c>
      <c r="B235" s="79">
        <v>974</v>
      </c>
      <c r="C235" s="79" t="s">
        <v>59</v>
      </c>
      <c r="D235" s="79" t="s">
        <v>54</v>
      </c>
      <c r="E235" s="79" t="s">
        <v>524</v>
      </c>
      <c r="F235" s="79">
        <v>100</v>
      </c>
      <c r="G235" s="73">
        <v>19918.9</v>
      </c>
      <c r="H235" s="73">
        <v>4823.51</v>
      </c>
      <c r="I235" s="74">
        <f t="shared" si="3"/>
        <v>24.215744845347885</v>
      </c>
    </row>
    <row r="236" spans="1:9" ht="22.5">
      <c r="A236" s="78" t="s">
        <v>104</v>
      </c>
      <c r="B236" s="79">
        <v>974</v>
      </c>
      <c r="C236" s="79" t="s">
        <v>59</v>
      </c>
      <c r="D236" s="79" t="s">
        <v>54</v>
      </c>
      <c r="E236" s="79" t="s">
        <v>524</v>
      </c>
      <c r="F236" s="79">
        <v>200</v>
      </c>
      <c r="G236" s="73">
        <v>135.5</v>
      </c>
      <c r="H236" s="73"/>
      <c r="I236" s="74">
        <f t="shared" si="3"/>
        <v>0</v>
      </c>
    </row>
    <row r="237" spans="1:9" ht="22.5">
      <c r="A237" s="78" t="s">
        <v>111</v>
      </c>
      <c r="B237" s="79">
        <v>974</v>
      </c>
      <c r="C237" s="79" t="s">
        <v>59</v>
      </c>
      <c r="D237" s="79" t="s">
        <v>54</v>
      </c>
      <c r="E237" s="79" t="s">
        <v>524</v>
      </c>
      <c r="F237" s="79">
        <v>800</v>
      </c>
      <c r="G237" s="73">
        <v>12</v>
      </c>
      <c r="H237" s="73">
        <v>1.24</v>
      </c>
      <c r="I237" s="74">
        <f t="shared" si="3"/>
        <v>10.333333333333334</v>
      </c>
    </row>
    <row r="238" spans="1:9" ht="45">
      <c r="A238" s="118" t="s">
        <v>525</v>
      </c>
      <c r="B238" s="76">
        <v>974</v>
      </c>
      <c r="C238" s="119" t="s">
        <v>59</v>
      </c>
      <c r="D238" s="119" t="s">
        <v>54</v>
      </c>
      <c r="E238" s="119" t="s">
        <v>526</v>
      </c>
      <c r="F238" s="119"/>
      <c r="G238" s="120">
        <v>100</v>
      </c>
      <c r="H238" s="120"/>
      <c r="I238" s="120">
        <f t="shared" si="3"/>
        <v>0</v>
      </c>
    </row>
    <row r="239" spans="1:9" ht="22.5">
      <c r="A239" s="78" t="s">
        <v>104</v>
      </c>
      <c r="B239" s="79">
        <v>974</v>
      </c>
      <c r="C239" s="79" t="s">
        <v>59</v>
      </c>
      <c r="D239" s="79" t="s">
        <v>54</v>
      </c>
      <c r="E239" s="79" t="s">
        <v>527</v>
      </c>
      <c r="F239" s="79">
        <v>200</v>
      </c>
      <c r="G239" s="73">
        <v>100</v>
      </c>
      <c r="H239" s="73"/>
      <c r="I239" s="74">
        <f t="shared" si="3"/>
        <v>0</v>
      </c>
    </row>
    <row r="240" spans="1:9" ht="21">
      <c r="A240" s="75" t="s">
        <v>256</v>
      </c>
      <c r="B240" s="76">
        <v>974</v>
      </c>
      <c r="C240" s="76" t="s">
        <v>59</v>
      </c>
      <c r="D240" s="76" t="s">
        <v>54</v>
      </c>
      <c r="E240" s="76" t="s">
        <v>528</v>
      </c>
      <c r="F240" s="76"/>
      <c r="G240" s="77">
        <v>581</v>
      </c>
      <c r="H240" s="77">
        <v>125.8</v>
      </c>
      <c r="I240" s="77">
        <f t="shared" si="3"/>
        <v>21.652323580034423</v>
      </c>
    </row>
    <row r="241" spans="1:9" ht="67.5">
      <c r="A241" s="78" t="s">
        <v>75</v>
      </c>
      <c r="B241" s="79">
        <v>974</v>
      </c>
      <c r="C241" s="79" t="s">
        <v>59</v>
      </c>
      <c r="D241" s="79" t="s">
        <v>54</v>
      </c>
      <c r="E241" s="79" t="s">
        <v>529</v>
      </c>
      <c r="F241" s="79">
        <v>100</v>
      </c>
      <c r="G241" s="73">
        <v>581</v>
      </c>
      <c r="H241" s="73">
        <v>125.8</v>
      </c>
      <c r="I241" s="74">
        <f t="shared" si="3"/>
        <v>21.652323580034423</v>
      </c>
    </row>
    <row r="242" spans="1:9" ht="28.5">
      <c r="A242" s="195" t="s">
        <v>584</v>
      </c>
      <c r="B242" s="205">
        <v>973</v>
      </c>
      <c r="C242" s="205"/>
      <c r="D242" s="205"/>
      <c r="E242" s="205" t="s">
        <v>29</v>
      </c>
      <c r="F242" s="205" t="s">
        <v>30</v>
      </c>
      <c r="G242" s="208">
        <f>G243+G292</f>
        <v>348449.24000000005</v>
      </c>
      <c r="H242" s="208">
        <f>H243+H292</f>
        <v>89121.91999999998</v>
      </c>
      <c r="I242" s="208">
        <f t="shared" si="3"/>
        <v>25.576729626386896</v>
      </c>
    </row>
    <row r="243" spans="1:9" ht="12.75">
      <c r="A243" s="75" t="s">
        <v>162</v>
      </c>
      <c r="B243" s="76">
        <v>973</v>
      </c>
      <c r="C243" s="76" t="s">
        <v>45</v>
      </c>
      <c r="D243" s="79"/>
      <c r="E243" s="79"/>
      <c r="F243" s="79"/>
      <c r="G243" s="77">
        <f>G244+G271+G282+G284</f>
        <v>345924.6400000001</v>
      </c>
      <c r="H243" s="77">
        <f>H244+H271+H282+H284</f>
        <v>89121.91999999998</v>
      </c>
      <c r="I243" s="77">
        <f t="shared" si="3"/>
        <v>25.76339170288649</v>
      </c>
    </row>
    <row r="244" spans="1:9" ht="21">
      <c r="A244" s="75" t="s">
        <v>477</v>
      </c>
      <c r="B244" s="76">
        <v>973</v>
      </c>
      <c r="C244" s="76" t="s">
        <v>45</v>
      </c>
      <c r="D244" s="76" t="s">
        <v>157</v>
      </c>
      <c r="E244" s="76" t="s">
        <v>286</v>
      </c>
      <c r="F244" s="76"/>
      <c r="G244" s="77">
        <f>G245+G254+G266+G261</f>
        <v>330471.60000000003</v>
      </c>
      <c r="H244" s="77">
        <f>H245+H254+H266+H261</f>
        <v>84668.12999999999</v>
      </c>
      <c r="I244" s="77">
        <f t="shared" si="3"/>
        <v>25.620395217017126</v>
      </c>
    </row>
    <row r="245" spans="1:9" ht="22.5">
      <c r="A245" s="118" t="s">
        <v>191</v>
      </c>
      <c r="B245" s="76">
        <v>973</v>
      </c>
      <c r="C245" s="119" t="s">
        <v>45</v>
      </c>
      <c r="D245" s="119" t="s">
        <v>163</v>
      </c>
      <c r="E245" s="119" t="s">
        <v>478</v>
      </c>
      <c r="F245" s="119"/>
      <c r="G245" s="120">
        <f>G246+G251</f>
        <v>112392.3</v>
      </c>
      <c r="H245" s="120">
        <f>H246+H251</f>
        <v>30041.6</v>
      </c>
      <c r="I245" s="120">
        <f t="shared" si="3"/>
        <v>26.729233230390335</v>
      </c>
    </row>
    <row r="246" spans="1:9" ht="45">
      <c r="A246" s="78" t="s">
        <v>164</v>
      </c>
      <c r="B246" s="79">
        <v>973</v>
      </c>
      <c r="C246" s="79" t="s">
        <v>45</v>
      </c>
      <c r="D246" s="79" t="s">
        <v>163</v>
      </c>
      <c r="E246" s="79" t="s">
        <v>479</v>
      </c>
      <c r="F246" s="79" t="s">
        <v>101</v>
      </c>
      <c r="G246" s="73">
        <f>G247+G249</f>
        <v>111739.3</v>
      </c>
      <c r="H246" s="73">
        <f>H247+H249</f>
        <v>30041.6</v>
      </c>
      <c r="I246" s="74">
        <f t="shared" si="3"/>
        <v>26.88543780030839</v>
      </c>
    </row>
    <row r="247" spans="1:9" ht="22.5">
      <c r="A247" s="78" t="s">
        <v>102</v>
      </c>
      <c r="B247" s="79">
        <v>973</v>
      </c>
      <c r="C247" s="79" t="s">
        <v>45</v>
      </c>
      <c r="D247" s="79" t="s">
        <v>163</v>
      </c>
      <c r="E247" s="79" t="s">
        <v>479</v>
      </c>
      <c r="F247" s="79" t="s">
        <v>103</v>
      </c>
      <c r="G247" s="73">
        <f>G248</f>
        <v>92435.1</v>
      </c>
      <c r="H247" s="73">
        <f>H248</f>
        <v>25032.5</v>
      </c>
      <c r="I247" s="74">
        <f t="shared" si="3"/>
        <v>27.081162891585553</v>
      </c>
    </row>
    <row r="248" spans="1:9" ht="56.25">
      <c r="A248" s="78" t="s">
        <v>94</v>
      </c>
      <c r="B248" s="79">
        <v>973</v>
      </c>
      <c r="C248" s="79" t="s">
        <v>45</v>
      </c>
      <c r="D248" s="79" t="s">
        <v>163</v>
      </c>
      <c r="E248" s="79" t="s">
        <v>479</v>
      </c>
      <c r="F248" s="79" t="s">
        <v>74</v>
      </c>
      <c r="G248" s="73">
        <v>92435.1</v>
      </c>
      <c r="H248" s="73">
        <v>25032.5</v>
      </c>
      <c r="I248" s="74">
        <f t="shared" si="3"/>
        <v>27.081162891585553</v>
      </c>
    </row>
    <row r="249" spans="1:9" ht="22.5">
      <c r="A249" s="78" t="s">
        <v>115</v>
      </c>
      <c r="B249" s="79">
        <v>973</v>
      </c>
      <c r="C249" s="79" t="s">
        <v>45</v>
      </c>
      <c r="D249" s="79" t="s">
        <v>163</v>
      </c>
      <c r="E249" s="79" t="s">
        <v>479</v>
      </c>
      <c r="F249" s="79" t="s">
        <v>116</v>
      </c>
      <c r="G249" s="73">
        <f>G250</f>
        <v>19304.2</v>
      </c>
      <c r="H249" s="73">
        <f>H250</f>
        <v>5009.1</v>
      </c>
      <c r="I249" s="74">
        <f t="shared" si="3"/>
        <v>25.948239243273484</v>
      </c>
    </row>
    <row r="250" spans="1:9" ht="56.25">
      <c r="A250" s="78" t="s">
        <v>95</v>
      </c>
      <c r="B250" s="79">
        <v>973</v>
      </c>
      <c r="C250" s="79" t="s">
        <v>45</v>
      </c>
      <c r="D250" s="79" t="s">
        <v>163</v>
      </c>
      <c r="E250" s="79" t="s">
        <v>479</v>
      </c>
      <c r="F250" s="79" t="s">
        <v>17</v>
      </c>
      <c r="G250" s="73">
        <v>19304.2</v>
      </c>
      <c r="H250" s="73">
        <v>5009.1</v>
      </c>
      <c r="I250" s="74">
        <f t="shared" si="3"/>
        <v>25.948239243273484</v>
      </c>
    </row>
    <row r="251" spans="1:9" ht="45">
      <c r="A251" s="78" t="s">
        <v>164</v>
      </c>
      <c r="B251" s="79">
        <v>973</v>
      </c>
      <c r="C251" s="79" t="s">
        <v>45</v>
      </c>
      <c r="D251" s="79" t="s">
        <v>163</v>
      </c>
      <c r="E251" s="79" t="s">
        <v>480</v>
      </c>
      <c r="F251" s="79">
        <v>600</v>
      </c>
      <c r="G251" s="73">
        <f>G252+G253</f>
        <v>653</v>
      </c>
      <c r="H251" s="73">
        <f>H252+H253</f>
        <v>0</v>
      </c>
      <c r="I251" s="74">
        <f t="shared" si="3"/>
        <v>0</v>
      </c>
    </row>
    <row r="252" spans="1:9" ht="22.5">
      <c r="A252" s="78" t="s">
        <v>102</v>
      </c>
      <c r="B252" s="79">
        <v>973</v>
      </c>
      <c r="C252" s="79" t="s">
        <v>45</v>
      </c>
      <c r="D252" s="79" t="s">
        <v>163</v>
      </c>
      <c r="E252" s="79" t="s">
        <v>480</v>
      </c>
      <c r="F252" s="79">
        <v>611</v>
      </c>
      <c r="G252" s="73">
        <v>551</v>
      </c>
      <c r="H252" s="73"/>
      <c r="I252" s="74">
        <f t="shared" si="3"/>
        <v>0</v>
      </c>
    </row>
    <row r="253" spans="1:9" ht="22.5">
      <c r="A253" s="78" t="s">
        <v>115</v>
      </c>
      <c r="B253" s="79">
        <v>973</v>
      </c>
      <c r="C253" s="79" t="s">
        <v>45</v>
      </c>
      <c r="D253" s="79" t="s">
        <v>163</v>
      </c>
      <c r="E253" s="79" t="s">
        <v>480</v>
      </c>
      <c r="F253" s="79">
        <v>621</v>
      </c>
      <c r="G253" s="73">
        <v>102</v>
      </c>
      <c r="H253" s="73"/>
      <c r="I253" s="74">
        <f t="shared" si="3"/>
        <v>0</v>
      </c>
    </row>
    <row r="254" spans="1:9" ht="22.5">
      <c r="A254" s="118" t="s">
        <v>192</v>
      </c>
      <c r="B254" s="76">
        <v>973</v>
      </c>
      <c r="C254" s="119" t="s">
        <v>45</v>
      </c>
      <c r="D254" s="119" t="s">
        <v>44</v>
      </c>
      <c r="E254" s="119" t="s">
        <v>481</v>
      </c>
      <c r="F254" s="119" t="s">
        <v>30</v>
      </c>
      <c r="G254" s="120">
        <f>G255</f>
        <v>202211.1</v>
      </c>
      <c r="H254" s="120">
        <f>H255</f>
        <v>51617.05</v>
      </c>
      <c r="I254" s="120">
        <f t="shared" si="3"/>
        <v>25.52631878269788</v>
      </c>
    </row>
    <row r="255" spans="1:9" ht="22.5">
      <c r="A255" s="78" t="s">
        <v>482</v>
      </c>
      <c r="B255" s="79">
        <v>973</v>
      </c>
      <c r="C255" s="79" t="s">
        <v>45</v>
      </c>
      <c r="D255" s="79" t="s">
        <v>44</v>
      </c>
      <c r="E255" s="79" t="s">
        <v>483</v>
      </c>
      <c r="F255" s="79" t="s">
        <v>30</v>
      </c>
      <c r="G255" s="73">
        <f>G256+G259</f>
        <v>202211.1</v>
      </c>
      <c r="H255" s="73">
        <f>H256+H259</f>
        <v>51617.05</v>
      </c>
      <c r="I255" s="74">
        <f t="shared" si="3"/>
        <v>25.52631878269788</v>
      </c>
    </row>
    <row r="256" spans="1:9" ht="45">
      <c r="A256" s="78" t="s">
        <v>164</v>
      </c>
      <c r="B256" s="79">
        <v>973</v>
      </c>
      <c r="C256" s="79" t="s">
        <v>45</v>
      </c>
      <c r="D256" s="79" t="s">
        <v>44</v>
      </c>
      <c r="E256" s="79" t="s">
        <v>483</v>
      </c>
      <c r="F256" s="79" t="s">
        <v>101</v>
      </c>
      <c r="G256" s="73">
        <f>G257</f>
        <v>200461.1</v>
      </c>
      <c r="H256" s="73">
        <f>H257</f>
        <v>51617.05</v>
      </c>
      <c r="I256" s="74">
        <f t="shared" si="3"/>
        <v>25.749160310903214</v>
      </c>
    </row>
    <row r="257" spans="1:9" ht="22.5">
      <c r="A257" s="78" t="s">
        <v>102</v>
      </c>
      <c r="B257" s="79">
        <v>973</v>
      </c>
      <c r="C257" s="79" t="s">
        <v>45</v>
      </c>
      <c r="D257" s="79" t="s">
        <v>44</v>
      </c>
      <c r="E257" s="79" t="s">
        <v>483</v>
      </c>
      <c r="F257" s="79" t="s">
        <v>103</v>
      </c>
      <c r="G257" s="73">
        <f>G258</f>
        <v>200461.1</v>
      </c>
      <c r="H257" s="73">
        <f>H258</f>
        <v>51617.05</v>
      </c>
      <c r="I257" s="74">
        <f t="shared" si="3"/>
        <v>25.749160310903214</v>
      </c>
    </row>
    <row r="258" spans="1:9" ht="56.25">
      <c r="A258" s="78" t="s">
        <v>94</v>
      </c>
      <c r="B258" s="79">
        <v>973</v>
      </c>
      <c r="C258" s="79" t="s">
        <v>45</v>
      </c>
      <c r="D258" s="79" t="s">
        <v>44</v>
      </c>
      <c r="E258" s="79" t="s">
        <v>483</v>
      </c>
      <c r="F258" s="79" t="s">
        <v>74</v>
      </c>
      <c r="G258" s="73">
        <v>200461.1</v>
      </c>
      <c r="H258" s="73">
        <v>51617.05</v>
      </c>
      <c r="I258" s="74">
        <f t="shared" si="3"/>
        <v>25.749160310903214</v>
      </c>
    </row>
    <row r="259" spans="1:9" ht="45">
      <c r="A259" s="78" t="s">
        <v>164</v>
      </c>
      <c r="B259" s="79">
        <v>973</v>
      </c>
      <c r="C259" s="79" t="s">
        <v>45</v>
      </c>
      <c r="D259" s="79" t="s">
        <v>44</v>
      </c>
      <c r="E259" s="79" t="s">
        <v>484</v>
      </c>
      <c r="F259" s="79" t="s">
        <v>101</v>
      </c>
      <c r="G259" s="73">
        <v>1750</v>
      </c>
      <c r="H259" s="73"/>
      <c r="I259" s="74">
        <f t="shared" si="3"/>
        <v>0</v>
      </c>
    </row>
    <row r="260" spans="1:9" ht="22.5">
      <c r="A260" s="78" t="s">
        <v>102</v>
      </c>
      <c r="B260" s="79">
        <v>973</v>
      </c>
      <c r="C260" s="79" t="s">
        <v>45</v>
      </c>
      <c r="D260" s="79" t="s">
        <v>44</v>
      </c>
      <c r="E260" s="79" t="s">
        <v>484</v>
      </c>
      <c r="F260" s="79" t="s">
        <v>103</v>
      </c>
      <c r="G260" s="73">
        <v>1750</v>
      </c>
      <c r="H260" s="73"/>
      <c r="I260" s="74">
        <f t="shared" si="3"/>
        <v>0</v>
      </c>
    </row>
    <row r="261" spans="1:9" ht="22.5">
      <c r="A261" s="118" t="s">
        <v>266</v>
      </c>
      <c r="B261" s="76">
        <v>973</v>
      </c>
      <c r="C261" s="119" t="s">
        <v>45</v>
      </c>
      <c r="D261" s="121" t="s">
        <v>33</v>
      </c>
      <c r="E261" s="119" t="s">
        <v>486</v>
      </c>
      <c r="F261" s="119" t="s">
        <v>30</v>
      </c>
      <c r="G261" s="120">
        <f aca="true" t="shared" si="5" ref="G261:H264">G262</f>
        <v>12094.2</v>
      </c>
      <c r="H261" s="120">
        <f t="shared" si="5"/>
        <v>3009.48</v>
      </c>
      <c r="I261" s="120">
        <f aca="true" t="shared" si="6" ref="I261:I314">H261/G261*100</f>
        <v>24.883663243538223</v>
      </c>
    </row>
    <row r="262" spans="1:9" ht="22.5">
      <c r="A262" s="78" t="s">
        <v>99</v>
      </c>
      <c r="B262" s="79">
        <v>973</v>
      </c>
      <c r="C262" s="79" t="s">
        <v>45</v>
      </c>
      <c r="D262" s="114" t="s">
        <v>33</v>
      </c>
      <c r="E262" s="79" t="s">
        <v>487</v>
      </c>
      <c r="F262" s="79" t="s">
        <v>30</v>
      </c>
      <c r="G262" s="73">
        <f t="shared" si="5"/>
        <v>12094.2</v>
      </c>
      <c r="H262" s="73">
        <f t="shared" si="5"/>
        <v>3009.48</v>
      </c>
      <c r="I262" s="74">
        <f t="shared" si="6"/>
        <v>24.883663243538223</v>
      </c>
    </row>
    <row r="263" spans="1:9" ht="45">
      <c r="A263" s="78" t="s">
        <v>164</v>
      </c>
      <c r="B263" s="79">
        <v>973</v>
      </c>
      <c r="C263" s="79" t="s">
        <v>45</v>
      </c>
      <c r="D263" s="114" t="s">
        <v>33</v>
      </c>
      <c r="E263" s="79" t="s">
        <v>487</v>
      </c>
      <c r="F263" s="79" t="s">
        <v>101</v>
      </c>
      <c r="G263" s="73">
        <f t="shared" si="5"/>
        <v>12094.2</v>
      </c>
      <c r="H263" s="73">
        <f t="shared" si="5"/>
        <v>3009.48</v>
      </c>
      <c r="I263" s="73">
        <f t="shared" si="6"/>
        <v>24.883663243538223</v>
      </c>
    </row>
    <row r="264" spans="1:9" ht="22.5">
      <c r="A264" s="78" t="s">
        <v>102</v>
      </c>
      <c r="B264" s="79">
        <v>973</v>
      </c>
      <c r="C264" s="79" t="s">
        <v>45</v>
      </c>
      <c r="D264" s="114" t="s">
        <v>33</v>
      </c>
      <c r="E264" s="79" t="s">
        <v>487</v>
      </c>
      <c r="F264" s="79" t="s">
        <v>103</v>
      </c>
      <c r="G264" s="73">
        <f t="shared" si="5"/>
        <v>12094.2</v>
      </c>
      <c r="H264" s="73">
        <f t="shared" si="5"/>
        <v>3009.48</v>
      </c>
      <c r="I264" s="73">
        <f t="shared" si="6"/>
        <v>24.883663243538223</v>
      </c>
    </row>
    <row r="265" spans="1:9" ht="56.25">
      <c r="A265" s="78" t="s">
        <v>94</v>
      </c>
      <c r="B265" s="79">
        <v>973</v>
      </c>
      <c r="C265" s="79" t="s">
        <v>45</v>
      </c>
      <c r="D265" s="114" t="s">
        <v>33</v>
      </c>
      <c r="E265" s="79" t="s">
        <v>487</v>
      </c>
      <c r="F265" s="79" t="s">
        <v>74</v>
      </c>
      <c r="G265" s="73">
        <v>12094.2</v>
      </c>
      <c r="H265" s="73">
        <v>3009.48</v>
      </c>
      <c r="I265" s="74">
        <f t="shared" si="6"/>
        <v>24.883663243538223</v>
      </c>
    </row>
    <row r="266" spans="1:9" ht="22.5">
      <c r="A266" s="118" t="s">
        <v>193</v>
      </c>
      <c r="B266" s="79">
        <v>973</v>
      </c>
      <c r="C266" s="119" t="s">
        <v>45</v>
      </c>
      <c r="D266" s="119" t="s">
        <v>45</v>
      </c>
      <c r="E266" s="119" t="s">
        <v>490</v>
      </c>
      <c r="F266" s="119" t="s">
        <v>30</v>
      </c>
      <c r="G266" s="120">
        <v>3774</v>
      </c>
      <c r="H266" s="120"/>
      <c r="I266" s="120">
        <f t="shared" si="6"/>
        <v>0</v>
      </c>
    </row>
    <row r="267" spans="1:9" ht="22.5">
      <c r="A267" s="78" t="s">
        <v>491</v>
      </c>
      <c r="B267" s="79">
        <v>973</v>
      </c>
      <c r="C267" s="79" t="s">
        <v>45</v>
      </c>
      <c r="D267" s="79" t="s">
        <v>45</v>
      </c>
      <c r="E267" s="79" t="s">
        <v>492</v>
      </c>
      <c r="F267" s="79" t="s">
        <v>30</v>
      </c>
      <c r="G267" s="73">
        <v>3774</v>
      </c>
      <c r="H267" s="73"/>
      <c r="I267" s="74">
        <f t="shared" si="6"/>
        <v>0</v>
      </c>
    </row>
    <row r="268" spans="1:9" ht="45">
      <c r="A268" s="78" t="s">
        <v>164</v>
      </c>
      <c r="B268" s="79">
        <v>973</v>
      </c>
      <c r="C268" s="79" t="s">
        <v>45</v>
      </c>
      <c r="D268" s="79" t="s">
        <v>45</v>
      </c>
      <c r="E268" s="79" t="s">
        <v>492</v>
      </c>
      <c r="F268" s="79">
        <v>600</v>
      </c>
      <c r="G268" s="73">
        <v>3774</v>
      </c>
      <c r="H268" s="73"/>
      <c r="I268" s="74">
        <f t="shared" si="6"/>
        <v>0</v>
      </c>
    </row>
    <row r="269" spans="1:9" ht="22.5">
      <c r="A269" s="78" t="s">
        <v>102</v>
      </c>
      <c r="B269" s="79">
        <v>973</v>
      </c>
      <c r="C269" s="79" t="s">
        <v>45</v>
      </c>
      <c r="D269" s="79" t="s">
        <v>45</v>
      </c>
      <c r="E269" s="79" t="s">
        <v>492</v>
      </c>
      <c r="F269" s="79">
        <v>610</v>
      </c>
      <c r="G269" s="73">
        <v>3774</v>
      </c>
      <c r="H269" s="73"/>
      <c r="I269" s="74">
        <f t="shared" si="6"/>
        <v>0</v>
      </c>
    </row>
    <row r="270" spans="1:9" ht="56.25">
      <c r="A270" s="78" t="s">
        <v>94</v>
      </c>
      <c r="B270" s="79">
        <v>973</v>
      </c>
      <c r="C270" s="79" t="s">
        <v>45</v>
      </c>
      <c r="D270" s="79" t="s">
        <v>45</v>
      </c>
      <c r="E270" s="79" t="s">
        <v>492</v>
      </c>
      <c r="F270" s="79">
        <v>611</v>
      </c>
      <c r="G270" s="73">
        <v>3774</v>
      </c>
      <c r="H270" s="73"/>
      <c r="I270" s="73">
        <f t="shared" si="6"/>
        <v>0</v>
      </c>
    </row>
    <row r="271" spans="1:9" ht="52.5">
      <c r="A271" s="75" t="s">
        <v>271</v>
      </c>
      <c r="B271" s="76">
        <v>973</v>
      </c>
      <c r="C271" s="76" t="s">
        <v>45</v>
      </c>
      <c r="D271" s="115" t="s">
        <v>496</v>
      </c>
      <c r="E271" s="115" t="s">
        <v>498</v>
      </c>
      <c r="F271" s="76"/>
      <c r="G271" s="77">
        <f>G272+G276+G278++G280</f>
        <v>1226.4</v>
      </c>
      <c r="H271" s="77"/>
      <c r="I271" s="210">
        <f t="shared" si="6"/>
        <v>0</v>
      </c>
    </row>
    <row r="272" spans="1:9" s="111" customFormat="1" ht="56.25">
      <c r="A272" s="78" t="s">
        <v>271</v>
      </c>
      <c r="B272" s="79">
        <v>973</v>
      </c>
      <c r="C272" s="79" t="s">
        <v>45</v>
      </c>
      <c r="D272" s="79" t="s">
        <v>163</v>
      </c>
      <c r="E272" s="114" t="s">
        <v>498</v>
      </c>
      <c r="F272" s="79"/>
      <c r="G272" s="73">
        <f>G273</f>
        <v>348.40000000000003</v>
      </c>
      <c r="H272" s="73"/>
      <c r="I272" s="74">
        <f t="shared" si="6"/>
        <v>0</v>
      </c>
    </row>
    <row r="273" spans="1:9" s="111" customFormat="1" ht="45">
      <c r="A273" s="78" t="s">
        <v>164</v>
      </c>
      <c r="B273" s="79">
        <v>973</v>
      </c>
      <c r="C273" s="79" t="s">
        <v>45</v>
      </c>
      <c r="D273" s="79" t="s">
        <v>163</v>
      </c>
      <c r="E273" s="114" t="s">
        <v>498</v>
      </c>
      <c r="F273" s="79" t="s">
        <v>101</v>
      </c>
      <c r="G273" s="73">
        <f>G274+G275</f>
        <v>348.40000000000003</v>
      </c>
      <c r="H273" s="73"/>
      <c r="I273" s="74">
        <f t="shared" si="6"/>
        <v>0</v>
      </c>
    </row>
    <row r="274" spans="1:9" ht="56.25">
      <c r="A274" s="78" t="s">
        <v>94</v>
      </c>
      <c r="B274" s="79">
        <v>973</v>
      </c>
      <c r="C274" s="79" t="s">
        <v>45</v>
      </c>
      <c r="D274" s="79" t="s">
        <v>163</v>
      </c>
      <c r="E274" s="114" t="s">
        <v>498</v>
      </c>
      <c r="F274" s="79">
        <v>611</v>
      </c>
      <c r="G274" s="73">
        <v>275.1</v>
      </c>
      <c r="H274" s="73"/>
      <c r="I274" s="74">
        <f t="shared" si="6"/>
        <v>0</v>
      </c>
    </row>
    <row r="275" spans="1:9" ht="56.25">
      <c r="A275" s="78" t="s">
        <v>95</v>
      </c>
      <c r="B275" s="79">
        <v>973</v>
      </c>
      <c r="C275" s="79" t="s">
        <v>45</v>
      </c>
      <c r="D275" s="79" t="s">
        <v>163</v>
      </c>
      <c r="E275" s="114" t="s">
        <v>498</v>
      </c>
      <c r="F275" s="79" t="s">
        <v>17</v>
      </c>
      <c r="G275" s="73">
        <v>73.3</v>
      </c>
      <c r="H275" s="73"/>
      <c r="I275" s="73">
        <f t="shared" si="6"/>
        <v>0</v>
      </c>
    </row>
    <row r="276" spans="1:9" ht="45">
      <c r="A276" s="78" t="s">
        <v>164</v>
      </c>
      <c r="B276" s="79">
        <v>973</v>
      </c>
      <c r="C276" s="79" t="s">
        <v>45</v>
      </c>
      <c r="D276" s="79" t="s">
        <v>44</v>
      </c>
      <c r="E276" s="114" t="s">
        <v>498</v>
      </c>
      <c r="F276" s="79">
        <v>600</v>
      </c>
      <c r="G276" s="73">
        <f>G277</f>
        <v>810.2</v>
      </c>
      <c r="H276" s="73"/>
      <c r="I276" s="73">
        <f t="shared" si="6"/>
        <v>0</v>
      </c>
    </row>
    <row r="277" spans="1:9" ht="56.25">
      <c r="A277" s="78" t="s">
        <v>94</v>
      </c>
      <c r="B277" s="79">
        <v>973</v>
      </c>
      <c r="C277" s="79" t="s">
        <v>45</v>
      </c>
      <c r="D277" s="79" t="s">
        <v>44</v>
      </c>
      <c r="E277" s="114" t="s">
        <v>498</v>
      </c>
      <c r="F277" s="79" t="s">
        <v>74</v>
      </c>
      <c r="G277" s="73">
        <v>810.2</v>
      </c>
      <c r="H277" s="73"/>
      <c r="I277" s="74">
        <f t="shared" si="6"/>
        <v>0</v>
      </c>
    </row>
    <row r="278" spans="1:9" ht="45">
      <c r="A278" s="78" t="s">
        <v>164</v>
      </c>
      <c r="B278" s="79">
        <v>973</v>
      </c>
      <c r="C278" s="79" t="s">
        <v>45</v>
      </c>
      <c r="D278" s="114" t="s">
        <v>33</v>
      </c>
      <c r="E278" s="114" t="s">
        <v>498</v>
      </c>
      <c r="F278" s="79">
        <v>600</v>
      </c>
      <c r="G278" s="73">
        <f>G279</f>
        <v>44.7</v>
      </c>
      <c r="H278" s="73"/>
      <c r="I278" s="74">
        <f t="shared" si="6"/>
        <v>0</v>
      </c>
    </row>
    <row r="279" spans="1:9" ht="56.25">
      <c r="A279" s="78" t="s">
        <v>94</v>
      </c>
      <c r="B279" s="79">
        <v>973</v>
      </c>
      <c r="C279" s="79" t="s">
        <v>45</v>
      </c>
      <c r="D279" s="114" t="s">
        <v>33</v>
      </c>
      <c r="E279" s="114" t="s">
        <v>498</v>
      </c>
      <c r="F279" s="79" t="s">
        <v>74</v>
      </c>
      <c r="G279" s="73">
        <v>44.7</v>
      </c>
      <c r="H279" s="73"/>
      <c r="I279" s="74">
        <f t="shared" si="6"/>
        <v>0</v>
      </c>
    </row>
    <row r="280" spans="1:9" ht="22.5">
      <c r="A280" s="78" t="s">
        <v>245</v>
      </c>
      <c r="B280" s="79">
        <v>973</v>
      </c>
      <c r="C280" s="79" t="s">
        <v>45</v>
      </c>
      <c r="D280" s="79" t="s">
        <v>73</v>
      </c>
      <c r="E280" s="114" t="s">
        <v>498</v>
      </c>
      <c r="F280" s="79">
        <v>110</v>
      </c>
      <c r="G280" s="73">
        <v>23.1</v>
      </c>
      <c r="H280" s="73"/>
      <c r="I280" s="74">
        <f t="shared" si="6"/>
        <v>0</v>
      </c>
    </row>
    <row r="281" spans="1:9" ht="22.5">
      <c r="A281" s="78" t="s">
        <v>499</v>
      </c>
      <c r="B281" s="79">
        <v>973</v>
      </c>
      <c r="C281" s="79" t="s">
        <v>45</v>
      </c>
      <c r="D281" s="79" t="s">
        <v>73</v>
      </c>
      <c r="E281" s="114" t="s">
        <v>498</v>
      </c>
      <c r="F281" s="79">
        <v>112</v>
      </c>
      <c r="G281" s="73">
        <v>23.1</v>
      </c>
      <c r="H281" s="73"/>
      <c r="I281" s="73">
        <f t="shared" si="6"/>
        <v>0</v>
      </c>
    </row>
    <row r="282" spans="1:9" ht="52.5">
      <c r="A282" s="75" t="s">
        <v>500</v>
      </c>
      <c r="B282" s="76">
        <v>973</v>
      </c>
      <c r="C282" s="76" t="s">
        <v>45</v>
      </c>
      <c r="D282" s="76" t="s">
        <v>44</v>
      </c>
      <c r="E282" s="76" t="s">
        <v>501</v>
      </c>
      <c r="F282" s="76"/>
      <c r="G282" s="77">
        <v>820.4</v>
      </c>
      <c r="H282" s="77"/>
      <c r="I282" s="77">
        <f t="shared" si="6"/>
        <v>0</v>
      </c>
    </row>
    <row r="283" spans="1:11" ht="22.5">
      <c r="A283" s="78" t="s">
        <v>104</v>
      </c>
      <c r="B283" s="79">
        <v>973</v>
      </c>
      <c r="C283" s="79" t="s">
        <v>45</v>
      </c>
      <c r="D283" s="79" t="s">
        <v>44</v>
      </c>
      <c r="E283" s="79" t="s">
        <v>501</v>
      </c>
      <c r="F283" s="79">
        <v>200</v>
      </c>
      <c r="G283" s="73">
        <v>820.4</v>
      </c>
      <c r="H283" s="73"/>
      <c r="I283" s="74">
        <f t="shared" si="6"/>
        <v>0</v>
      </c>
      <c r="K283" s="80"/>
    </row>
    <row r="284" spans="1:9" ht="12.75">
      <c r="A284" s="75" t="s">
        <v>83</v>
      </c>
      <c r="B284" s="79">
        <v>973</v>
      </c>
      <c r="C284" s="76" t="s">
        <v>45</v>
      </c>
      <c r="D284" s="76" t="s">
        <v>73</v>
      </c>
      <c r="E284" s="76" t="s">
        <v>29</v>
      </c>
      <c r="F284" s="76" t="s">
        <v>30</v>
      </c>
      <c r="G284" s="77">
        <f>G285++G287</f>
        <v>13406.24</v>
      </c>
      <c r="H284" s="77">
        <f>H285++H287</f>
        <v>4453.790000000001</v>
      </c>
      <c r="I284" s="77">
        <f t="shared" si="6"/>
        <v>33.22176837054984</v>
      </c>
    </row>
    <row r="285" spans="1:9" ht="22.5">
      <c r="A285" s="78" t="s">
        <v>502</v>
      </c>
      <c r="B285" s="79">
        <v>973</v>
      </c>
      <c r="C285" s="114" t="s">
        <v>45</v>
      </c>
      <c r="D285" s="114" t="s">
        <v>73</v>
      </c>
      <c r="E285" s="79" t="s">
        <v>503</v>
      </c>
      <c r="F285" s="79"/>
      <c r="G285" s="73">
        <f>G286</f>
        <v>1081.3</v>
      </c>
      <c r="H285" s="73">
        <f>H286</f>
        <v>254.35</v>
      </c>
      <c r="I285" s="74">
        <f t="shared" si="6"/>
        <v>23.522611671136595</v>
      </c>
    </row>
    <row r="286" spans="1:9" ht="67.5">
      <c r="A286" s="78" t="s">
        <v>75</v>
      </c>
      <c r="B286" s="79">
        <v>973</v>
      </c>
      <c r="C286" s="79" t="s">
        <v>45</v>
      </c>
      <c r="D286" s="79" t="s">
        <v>73</v>
      </c>
      <c r="E286" s="79" t="s">
        <v>504</v>
      </c>
      <c r="F286" s="79" t="s">
        <v>108</v>
      </c>
      <c r="G286" s="73">
        <v>1081.3</v>
      </c>
      <c r="H286" s="73">
        <v>254.35</v>
      </c>
      <c r="I286" s="74">
        <f t="shared" si="6"/>
        <v>23.522611671136595</v>
      </c>
    </row>
    <row r="287" spans="1:9" ht="67.5">
      <c r="A287" s="78" t="s">
        <v>100</v>
      </c>
      <c r="B287" s="79">
        <v>973</v>
      </c>
      <c r="C287" s="79" t="s">
        <v>45</v>
      </c>
      <c r="D287" s="79" t="s">
        <v>73</v>
      </c>
      <c r="E287" s="79" t="s">
        <v>505</v>
      </c>
      <c r="F287" s="79" t="s">
        <v>30</v>
      </c>
      <c r="G287" s="73">
        <f>G288+G289</f>
        <v>12324.94</v>
      </c>
      <c r="H287" s="73">
        <f>H288+H289</f>
        <v>4199.4400000000005</v>
      </c>
      <c r="I287" s="74">
        <f t="shared" si="6"/>
        <v>34.07270136812025</v>
      </c>
    </row>
    <row r="288" spans="1:9" ht="67.5">
      <c r="A288" s="78" t="s">
        <v>75</v>
      </c>
      <c r="B288" s="79">
        <v>973</v>
      </c>
      <c r="C288" s="79" t="s">
        <v>45</v>
      </c>
      <c r="D288" s="79" t="s">
        <v>73</v>
      </c>
      <c r="E288" s="79" t="s">
        <v>506</v>
      </c>
      <c r="F288" s="79">
        <v>100</v>
      </c>
      <c r="G288" s="73">
        <v>11079.44</v>
      </c>
      <c r="H288" s="73">
        <v>3986.15</v>
      </c>
      <c r="I288" s="74">
        <f t="shared" si="6"/>
        <v>35.97790141017958</v>
      </c>
    </row>
    <row r="289" spans="1:9" ht="22.5">
      <c r="A289" s="78" t="s">
        <v>410</v>
      </c>
      <c r="B289" s="79">
        <v>973</v>
      </c>
      <c r="C289" s="79" t="s">
        <v>45</v>
      </c>
      <c r="D289" s="79" t="s">
        <v>73</v>
      </c>
      <c r="E289" s="79" t="s">
        <v>507</v>
      </c>
      <c r="F289" s="79"/>
      <c r="G289" s="73">
        <f>G290+G291</f>
        <v>1245.5</v>
      </c>
      <c r="H289" s="73">
        <f>H290+H291</f>
        <v>213.29</v>
      </c>
      <c r="I289" s="74">
        <f t="shared" si="6"/>
        <v>17.124849458048978</v>
      </c>
    </row>
    <row r="290" spans="1:9" ht="22.5">
      <c r="A290" s="78" t="s">
        <v>104</v>
      </c>
      <c r="B290" s="79">
        <v>973</v>
      </c>
      <c r="C290" s="79" t="s">
        <v>45</v>
      </c>
      <c r="D290" s="79" t="s">
        <v>73</v>
      </c>
      <c r="E290" s="79" t="s">
        <v>507</v>
      </c>
      <c r="F290" s="79">
        <v>200</v>
      </c>
      <c r="G290" s="73">
        <v>1086</v>
      </c>
      <c r="H290" s="73">
        <v>210.19</v>
      </c>
      <c r="I290" s="74">
        <f t="shared" si="6"/>
        <v>19.35451197053407</v>
      </c>
    </row>
    <row r="291" spans="1:9" ht="22.5">
      <c r="A291" s="78" t="s">
        <v>111</v>
      </c>
      <c r="B291" s="79">
        <v>973</v>
      </c>
      <c r="C291" s="79" t="s">
        <v>45</v>
      </c>
      <c r="D291" s="79" t="s">
        <v>73</v>
      </c>
      <c r="E291" s="79" t="s">
        <v>507</v>
      </c>
      <c r="F291" s="79">
        <v>800</v>
      </c>
      <c r="G291" s="73">
        <v>159.5</v>
      </c>
      <c r="H291" s="73">
        <v>3.1</v>
      </c>
      <c r="I291" s="74">
        <f t="shared" si="6"/>
        <v>1.9435736677115987</v>
      </c>
    </row>
    <row r="292" spans="1:9" ht="12.75">
      <c r="A292" s="75" t="s">
        <v>167</v>
      </c>
      <c r="B292" s="76">
        <v>973</v>
      </c>
      <c r="C292" s="76" t="s">
        <v>55</v>
      </c>
      <c r="D292" s="76" t="s">
        <v>28</v>
      </c>
      <c r="E292" s="76" t="s">
        <v>29</v>
      </c>
      <c r="F292" s="76" t="s">
        <v>30</v>
      </c>
      <c r="G292" s="77">
        <f>G293</f>
        <v>2524.6</v>
      </c>
      <c r="H292" s="77">
        <f>H293</f>
        <v>0</v>
      </c>
      <c r="I292" s="77">
        <f t="shared" si="6"/>
        <v>0</v>
      </c>
    </row>
    <row r="293" spans="1:9" ht="12.75">
      <c r="A293" s="75" t="s">
        <v>50</v>
      </c>
      <c r="B293" s="76">
        <v>973</v>
      </c>
      <c r="C293" s="76" t="s">
        <v>55</v>
      </c>
      <c r="D293" s="76" t="s">
        <v>54</v>
      </c>
      <c r="E293" s="76" t="s">
        <v>29</v>
      </c>
      <c r="F293" s="76" t="s">
        <v>30</v>
      </c>
      <c r="G293" s="77">
        <f>G294</f>
        <v>2524.6</v>
      </c>
      <c r="H293" s="77">
        <f>H294</f>
        <v>0</v>
      </c>
      <c r="I293" s="77">
        <f t="shared" si="6"/>
        <v>0</v>
      </c>
    </row>
    <row r="294" spans="1:9" ht="67.5">
      <c r="A294" s="78" t="s">
        <v>172</v>
      </c>
      <c r="B294" s="79">
        <v>973</v>
      </c>
      <c r="C294" s="79" t="s">
        <v>55</v>
      </c>
      <c r="D294" s="79" t="s">
        <v>54</v>
      </c>
      <c r="E294" s="79" t="s">
        <v>263</v>
      </c>
      <c r="F294" s="79" t="s">
        <v>30</v>
      </c>
      <c r="G294" s="73">
        <v>2524.6</v>
      </c>
      <c r="H294" s="73"/>
      <c r="I294" s="74">
        <f t="shared" si="6"/>
        <v>0</v>
      </c>
    </row>
    <row r="295" spans="1:9" ht="22.5">
      <c r="A295" s="78" t="s">
        <v>106</v>
      </c>
      <c r="B295" s="79">
        <v>973</v>
      </c>
      <c r="C295" s="79" t="s">
        <v>55</v>
      </c>
      <c r="D295" s="79" t="s">
        <v>54</v>
      </c>
      <c r="E295" s="79" t="s">
        <v>263</v>
      </c>
      <c r="F295" s="79">
        <v>300</v>
      </c>
      <c r="G295" s="73">
        <v>2524.6</v>
      </c>
      <c r="H295" s="73"/>
      <c r="I295" s="73">
        <f t="shared" si="6"/>
        <v>0</v>
      </c>
    </row>
    <row r="296" spans="1:9" ht="42.75">
      <c r="A296" s="195" t="s">
        <v>585</v>
      </c>
      <c r="B296" s="196">
        <v>975</v>
      </c>
      <c r="C296" s="204"/>
      <c r="D296" s="204"/>
      <c r="E296" s="204"/>
      <c r="F296" s="204"/>
      <c r="G296" s="207">
        <f>G297</f>
        <v>5218.2</v>
      </c>
      <c r="H296" s="207">
        <f>H297</f>
        <v>873.4</v>
      </c>
      <c r="I296" s="207">
        <f t="shared" si="6"/>
        <v>16.73757234295351</v>
      </c>
    </row>
    <row r="297" spans="1:9" ht="12.75">
      <c r="A297" s="75" t="s">
        <v>159</v>
      </c>
      <c r="B297" s="76">
        <v>975</v>
      </c>
      <c r="C297" s="76" t="s">
        <v>54</v>
      </c>
      <c r="D297" s="79"/>
      <c r="E297" s="79"/>
      <c r="F297" s="79"/>
      <c r="G297" s="77">
        <f>G298</f>
        <v>5218.2</v>
      </c>
      <c r="H297" s="77">
        <f>H298</f>
        <v>873.4</v>
      </c>
      <c r="I297" s="77">
        <f t="shared" si="6"/>
        <v>16.73757234295351</v>
      </c>
    </row>
    <row r="298" spans="1:9" ht="12.75">
      <c r="A298" s="75" t="s">
        <v>51</v>
      </c>
      <c r="B298" s="79">
        <v>975</v>
      </c>
      <c r="C298" s="76" t="s">
        <v>54</v>
      </c>
      <c r="D298" s="76" t="s">
        <v>46</v>
      </c>
      <c r="E298" s="76"/>
      <c r="F298" s="76" t="s">
        <v>30</v>
      </c>
      <c r="G298" s="77">
        <f>G299+G302</f>
        <v>5218.2</v>
      </c>
      <c r="H298" s="77">
        <f>H299+H302</f>
        <v>873.4</v>
      </c>
      <c r="I298" s="77">
        <f t="shared" si="6"/>
        <v>16.73757234295351</v>
      </c>
    </row>
    <row r="299" spans="1:9" ht="33.75">
      <c r="A299" s="78" t="s">
        <v>422</v>
      </c>
      <c r="B299" s="79">
        <v>975</v>
      </c>
      <c r="C299" s="79" t="s">
        <v>54</v>
      </c>
      <c r="D299" s="79" t="s">
        <v>46</v>
      </c>
      <c r="E299" s="79" t="s">
        <v>423</v>
      </c>
      <c r="F299" s="76"/>
      <c r="G299" s="77">
        <f>G300+G301</f>
        <v>3661.5</v>
      </c>
      <c r="H299" s="77">
        <f>H300+H301</f>
        <v>873.4</v>
      </c>
      <c r="I299" s="77">
        <f t="shared" si="6"/>
        <v>23.853611907688105</v>
      </c>
    </row>
    <row r="300" spans="1:9" ht="67.5">
      <c r="A300" s="78" t="s">
        <v>75</v>
      </c>
      <c r="B300" s="79">
        <v>975</v>
      </c>
      <c r="C300" s="79" t="s">
        <v>54</v>
      </c>
      <c r="D300" s="79" t="s">
        <v>46</v>
      </c>
      <c r="E300" s="79" t="s">
        <v>424</v>
      </c>
      <c r="F300" s="79" t="s">
        <v>108</v>
      </c>
      <c r="G300" s="73">
        <v>3432</v>
      </c>
      <c r="H300" s="73">
        <v>833.4</v>
      </c>
      <c r="I300" s="73">
        <f t="shared" si="6"/>
        <v>24.283216783216783</v>
      </c>
    </row>
    <row r="301" spans="1:9" ht="22.5">
      <c r="A301" s="78" t="s">
        <v>104</v>
      </c>
      <c r="B301" s="79">
        <v>975</v>
      </c>
      <c r="C301" s="79" t="s">
        <v>54</v>
      </c>
      <c r="D301" s="79" t="s">
        <v>46</v>
      </c>
      <c r="E301" s="79" t="s">
        <v>425</v>
      </c>
      <c r="F301" s="79">
        <v>200</v>
      </c>
      <c r="G301" s="73">
        <v>229.5</v>
      </c>
      <c r="H301" s="73">
        <v>40</v>
      </c>
      <c r="I301" s="74">
        <f t="shared" si="6"/>
        <v>17.429193899782135</v>
      </c>
    </row>
    <row r="302" spans="1:9" ht="42">
      <c r="A302" s="75" t="s">
        <v>284</v>
      </c>
      <c r="B302" s="76">
        <v>975</v>
      </c>
      <c r="C302" s="76" t="s">
        <v>54</v>
      </c>
      <c r="D302" s="115" t="s">
        <v>46</v>
      </c>
      <c r="E302" s="76" t="s">
        <v>279</v>
      </c>
      <c r="F302" s="76" t="s">
        <v>30</v>
      </c>
      <c r="G302" s="77">
        <f>G303+G305+G307+G309+G311+G313</f>
        <v>1556.7</v>
      </c>
      <c r="H302" s="77">
        <f>H303+H305+H307+H309+H311+H313</f>
        <v>0</v>
      </c>
      <c r="I302" s="77">
        <f t="shared" si="6"/>
        <v>0</v>
      </c>
    </row>
    <row r="303" spans="1:9" ht="33.75">
      <c r="A303" s="118" t="s">
        <v>426</v>
      </c>
      <c r="B303" s="76">
        <v>975</v>
      </c>
      <c r="C303" s="119" t="s">
        <v>54</v>
      </c>
      <c r="D303" s="119" t="s">
        <v>46</v>
      </c>
      <c r="E303" s="119" t="s">
        <v>427</v>
      </c>
      <c r="F303" s="119"/>
      <c r="G303" s="120">
        <v>250</v>
      </c>
      <c r="H303" s="120"/>
      <c r="I303" s="120">
        <f t="shared" si="6"/>
        <v>0</v>
      </c>
    </row>
    <row r="304" spans="1:9" ht="22.5">
      <c r="A304" s="78" t="s">
        <v>104</v>
      </c>
      <c r="B304" s="79">
        <v>975</v>
      </c>
      <c r="C304" s="79" t="s">
        <v>54</v>
      </c>
      <c r="D304" s="79" t="s">
        <v>46</v>
      </c>
      <c r="E304" s="79" t="s">
        <v>428</v>
      </c>
      <c r="F304" s="79">
        <v>200</v>
      </c>
      <c r="G304" s="73">
        <v>250</v>
      </c>
      <c r="H304" s="73"/>
      <c r="I304" s="74">
        <f t="shared" si="6"/>
        <v>0</v>
      </c>
    </row>
    <row r="305" spans="1:9" ht="22.5">
      <c r="A305" s="118" t="s">
        <v>429</v>
      </c>
      <c r="B305" s="76">
        <v>975</v>
      </c>
      <c r="C305" s="119" t="s">
        <v>54</v>
      </c>
      <c r="D305" s="119" t="s">
        <v>46</v>
      </c>
      <c r="E305" s="119" t="s">
        <v>430</v>
      </c>
      <c r="F305" s="119"/>
      <c r="G305" s="120">
        <v>196.7</v>
      </c>
      <c r="H305" s="120"/>
      <c r="I305" s="120">
        <f t="shared" si="6"/>
        <v>0</v>
      </c>
    </row>
    <row r="306" spans="1:9" ht="22.5">
      <c r="A306" s="78" t="s">
        <v>104</v>
      </c>
      <c r="B306" s="79">
        <v>975</v>
      </c>
      <c r="C306" s="79" t="s">
        <v>54</v>
      </c>
      <c r="D306" s="79" t="s">
        <v>46</v>
      </c>
      <c r="E306" s="79" t="s">
        <v>431</v>
      </c>
      <c r="F306" s="79">
        <v>200</v>
      </c>
      <c r="G306" s="73">
        <v>196.7</v>
      </c>
      <c r="H306" s="73"/>
      <c r="I306" s="74">
        <f t="shared" si="6"/>
        <v>0</v>
      </c>
    </row>
    <row r="307" spans="1:9" ht="22.5">
      <c r="A307" s="118" t="s">
        <v>432</v>
      </c>
      <c r="B307" s="76">
        <v>975</v>
      </c>
      <c r="C307" s="119" t="s">
        <v>54</v>
      </c>
      <c r="D307" s="119" t="s">
        <v>46</v>
      </c>
      <c r="E307" s="119" t="s">
        <v>433</v>
      </c>
      <c r="F307" s="119"/>
      <c r="G307" s="120">
        <v>150</v>
      </c>
      <c r="H307" s="120"/>
      <c r="I307" s="120">
        <f t="shared" si="6"/>
        <v>0</v>
      </c>
    </row>
    <row r="308" spans="1:9" ht="22.5">
      <c r="A308" s="78" t="s">
        <v>104</v>
      </c>
      <c r="B308" s="79">
        <v>975</v>
      </c>
      <c r="C308" s="79" t="s">
        <v>54</v>
      </c>
      <c r="D308" s="79" t="s">
        <v>46</v>
      </c>
      <c r="E308" s="79" t="s">
        <v>434</v>
      </c>
      <c r="F308" s="79">
        <v>200</v>
      </c>
      <c r="G308" s="73">
        <v>150</v>
      </c>
      <c r="H308" s="73"/>
      <c r="I308" s="74">
        <f t="shared" si="6"/>
        <v>0</v>
      </c>
    </row>
    <row r="309" spans="1:9" ht="22.5">
      <c r="A309" s="118" t="s">
        <v>435</v>
      </c>
      <c r="B309" s="76">
        <v>975</v>
      </c>
      <c r="C309" s="119" t="s">
        <v>54</v>
      </c>
      <c r="D309" s="119" t="s">
        <v>46</v>
      </c>
      <c r="E309" s="119" t="s">
        <v>436</v>
      </c>
      <c r="F309" s="119"/>
      <c r="G309" s="120">
        <v>940</v>
      </c>
      <c r="H309" s="120"/>
      <c r="I309" s="120">
        <f t="shared" si="6"/>
        <v>0</v>
      </c>
    </row>
    <row r="310" spans="1:9" ht="22.5">
      <c r="A310" s="78" t="s">
        <v>104</v>
      </c>
      <c r="B310" s="79">
        <v>975</v>
      </c>
      <c r="C310" s="79" t="s">
        <v>54</v>
      </c>
      <c r="D310" s="79" t="s">
        <v>46</v>
      </c>
      <c r="E310" s="79" t="s">
        <v>437</v>
      </c>
      <c r="F310" s="79">
        <v>200</v>
      </c>
      <c r="G310" s="73">
        <v>940</v>
      </c>
      <c r="H310" s="73"/>
      <c r="I310" s="74">
        <f t="shared" si="6"/>
        <v>0</v>
      </c>
    </row>
    <row r="311" spans="1:9" ht="33.75">
      <c r="A311" s="118" t="s">
        <v>438</v>
      </c>
      <c r="B311" s="76">
        <v>975</v>
      </c>
      <c r="C311" s="119" t="s">
        <v>54</v>
      </c>
      <c r="D311" s="119" t="s">
        <v>46</v>
      </c>
      <c r="E311" s="119" t="s">
        <v>439</v>
      </c>
      <c r="F311" s="119"/>
      <c r="G311" s="120">
        <v>15</v>
      </c>
      <c r="H311" s="120"/>
      <c r="I311" s="120">
        <f t="shared" si="6"/>
        <v>0</v>
      </c>
    </row>
    <row r="312" spans="1:9" ht="22.5">
      <c r="A312" s="78" t="s">
        <v>104</v>
      </c>
      <c r="B312" s="79">
        <v>975</v>
      </c>
      <c r="C312" s="79" t="s">
        <v>54</v>
      </c>
      <c r="D312" s="79" t="s">
        <v>46</v>
      </c>
      <c r="E312" s="79" t="s">
        <v>440</v>
      </c>
      <c r="F312" s="79">
        <v>200</v>
      </c>
      <c r="G312" s="73">
        <v>15</v>
      </c>
      <c r="H312" s="73"/>
      <c r="I312" s="74">
        <f t="shared" si="6"/>
        <v>0</v>
      </c>
    </row>
    <row r="313" spans="1:9" ht="22.5">
      <c r="A313" s="118" t="s">
        <v>441</v>
      </c>
      <c r="B313" s="76">
        <v>975</v>
      </c>
      <c r="C313" s="119" t="s">
        <v>54</v>
      </c>
      <c r="D313" s="119" t="s">
        <v>46</v>
      </c>
      <c r="E313" s="119" t="s">
        <v>442</v>
      </c>
      <c r="F313" s="119"/>
      <c r="G313" s="120">
        <v>5</v>
      </c>
      <c r="H313" s="120"/>
      <c r="I313" s="120">
        <f t="shared" si="6"/>
        <v>0</v>
      </c>
    </row>
    <row r="314" spans="1:9" ht="22.5">
      <c r="A314" s="78" t="s">
        <v>104</v>
      </c>
      <c r="B314" s="79">
        <v>975</v>
      </c>
      <c r="C314" s="79" t="s">
        <v>54</v>
      </c>
      <c r="D314" s="79" t="s">
        <v>46</v>
      </c>
      <c r="E314" s="79" t="s">
        <v>443</v>
      </c>
      <c r="F314" s="79">
        <v>200</v>
      </c>
      <c r="G314" s="73">
        <v>5</v>
      </c>
      <c r="H314" s="73"/>
      <c r="I314" s="74">
        <f t="shared" si="6"/>
        <v>0</v>
      </c>
    </row>
  </sheetData>
  <sheetProtection/>
  <mergeCells count="16">
    <mergeCell ref="G9:G10"/>
    <mergeCell ref="H9:H10"/>
    <mergeCell ref="A6:I6"/>
    <mergeCell ref="A7:I7"/>
    <mergeCell ref="A9:A10"/>
    <mergeCell ref="A5:I5"/>
    <mergeCell ref="C1:I1"/>
    <mergeCell ref="B9:B10"/>
    <mergeCell ref="I9:I10"/>
    <mergeCell ref="C9:C10"/>
    <mergeCell ref="A2:I2"/>
    <mergeCell ref="A3:I3"/>
    <mergeCell ref="A4:I4"/>
    <mergeCell ref="D9:D10"/>
    <mergeCell ref="E9:E10"/>
    <mergeCell ref="F9:F10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41" customWidth="1"/>
    <col min="2" max="2" width="12.00390625" style="42" customWidth="1"/>
    <col min="3" max="3" width="14.421875" style="42" customWidth="1"/>
    <col min="4" max="16384" width="9.140625" style="40" customWidth="1"/>
  </cols>
  <sheetData>
    <row r="2" spans="1:3" ht="12.75" customHeight="1">
      <c r="A2" s="302" t="s">
        <v>20</v>
      </c>
      <c r="B2" s="302"/>
      <c r="C2" s="302"/>
    </row>
    <row r="3" spans="1:3" ht="12.75" customHeight="1">
      <c r="A3" s="302" t="s">
        <v>257</v>
      </c>
      <c r="B3" s="302"/>
      <c r="C3" s="302"/>
    </row>
    <row r="4" spans="1:3" ht="12.75" customHeight="1">
      <c r="A4" s="302" t="s">
        <v>117</v>
      </c>
      <c r="B4" s="302"/>
      <c r="C4" s="302"/>
    </row>
    <row r="5" spans="1:3" ht="12.75" customHeight="1">
      <c r="A5" s="302" t="s">
        <v>97</v>
      </c>
      <c r="B5" s="302"/>
      <c r="C5" s="302"/>
    </row>
    <row r="7" spans="1:3" ht="15">
      <c r="A7" s="303" t="s">
        <v>98</v>
      </c>
      <c r="B7" s="303"/>
      <c r="C7" s="303"/>
    </row>
    <row r="8" spans="1:3" ht="15">
      <c r="A8" s="303" t="s">
        <v>118</v>
      </c>
      <c r="B8" s="303"/>
      <c r="C8" s="303"/>
    </row>
    <row r="9" ht="15">
      <c r="C9" s="43" t="s">
        <v>21</v>
      </c>
    </row>
    <row r="10" spans="1:3" ht="33.75" customHeight="1">
      <c r="A10" s="63" t="s">
        <v>52</v>
      </c>
      <c r="B10" s="64" t="s">
        <v>25</v>
      </c>
      <c r="C10" s="64" t="s">
        <v>67</v>
      </c>
    </row>
    <row r="11" spans="1:3" ht="17.25" customHeight="1">
      <c r="A11" s="44" t="s">
        <v>27</v>
      </c>
      <c r="C11" s="45">
        <f>C12+C13+C14+C15+C16+C17+C18</f>
        <v>216036.8</v>
      </c>
    </row>
    <row r="12" spans="1:3" ht="15">
      <c r="A12" s="65" t="s">
        <v>196</v>
      </c>
      <c r="B12" s="66" t="s">
        <v>87</v>
      </c>
      <c r="C12" s="67">
        <v>215</v>
      </c>
    </row>
    <row r="13" spans="1:3" ht="30">
      <c r="A13" s="65" t="s">
        <v>197</v>
      </c>
      <c r="B13" s="66" t="s">
        <v>88</v>
      </c>
      <c r="C13" s="67">
        <v>741.7</v>
      </c>
    </row>
    <row r="14" spans="1:5" s="46" customFormat="1" ht="30">
      <c r="A14" s="65" t="s">
        <v>198</v>
      </c>
      <c r="B14" s="66" t="s">
        <v>89</v>
      </c>
      <c r="C14" s="68">
        <v>300</v>
      </c>
      <c r="E14" s="42"/>
    </row>
    <row r="15" spans="1:3" s="42" customFormat="1" ht="15">
      <c r="A15" s="65" t="s">
        <v>199</v>
      </c>
      <c r="B15" s="66" t="s">
        <v>90</v>
      </c>
      <c r="C15" s="68">
        <v>198506.3</v>
      </c>
    </row>
    <row r="16" spans="1:3" s="42" customFormat="1" ht="35.25" customHeight="1">
      <c r="A16" s="65" t="s">
        <v>200</v>
      </c>
      <c r="B16" s="66" t="s">
        <v>91</v>
      </c>
      <c r="C16" s="68">
        <v>15498.8</v>
      </c>
    </row>
    <row r="17" spans="1:5" s="46" customFormat="1" ht="38.25" customHeight="1">
      <c r="A17" s="65" t="s">
        <v>201</v>
      </c>
      <c r="B17" s="66" t="s">
        <v>92</v>
      </c>
      <c r="C17" s="68">
        <v>575</v>
      </c>
      <c r="E17" s="42"/>
    </row>
    <row r="18" spans="1:5" s="46" customFormat="1" ht="45">
      <c r="A18" s="65" t="s">
        <v>202</v>
      </c>
      <c r="B18" s="66" t="s">
        <v>93</v>
      </c>
      <c r="C18" s="68">
        <v>200</v>
      </c>
      <c r="E18" s="42"/>
    </row>
    <row r="19" spans="1:3" s="42" customFormat="1" ht="12.75" customHeight="1">
      <c r="A19" s="48"/>
      <c r="B19" s="49"/>
      <c r="C19" s="47"/>
    </row>
    <row r="20" spans="1:3" s="42" customFormat="1" ht="25.5" customHeight="1">
      <c r="A20" s="48"/>
      <c r="B20" s="49"/>
      <c r="C20" s="47"/>
    </row>
    <row r="21" spans="1:3" s="42" customFormat="1" ht="12.75" customHeight="1">
      <c r="A21" s="48"/>
      <c r="B21" s="49"/>
      <c r="C21" s="47"/>
    </row>
    <row r="22" spans="1:3" s="42" customFormat="1" ht="12.75" customHeight="1">
      <c r="A22" s="48"/>
      <c r="B22" s="49"/>
      <c r="C22" s="47"/>
    </row>
    <row r="23" spans="1:3" s="42" customFormat="1" ht="38.25" customHeight="1">
      <c r="A23" s="48"/>
      <c r="B23" s="49"/>
      <c r="C23" s="47"/>
    </row>
    <row r="24" spans="1:3" s="42" customFormat="1" ht="12.75" customHeight="1">
      <c r="A24" s="48"/>
      <c r="B24" s="49"/>
      <c r="C24" s="47"/>
    </row>
    <row r="25" spans="1:3" s="42" customFormat="1" ht="38.25" customHeight="1">
      <c r="A25" s="48"/>
      <c r="B25" s="49"/>
      <c r="C25" s="47"/>
    </row>
    <row r="26" spans="1:3" s="42" customFormat="1" ht="12.75" customHeight="1">
      <c r="A26" s="48"/>
      <c r="B26" s="49"/>
      <c r="C26" s="47"/>
    </row>
    <row r="27" spans="1:3" s="42" customFormat="1" ht="12.75" customHeight="1">
      <c r="A27" s="48"/>
      <c r="B27" s="49"/>
      <c r="C27" s="47"/>
    </row>
    <row r="28" spans="1:3" s="42" customFormat="1" ht="25.5" customHeight="1">
      <c r="A28" s="48"/>
      <c r="B28" s="49"/>
      <c r="C28" s="47"/>
    </row>
    <row r="29" spans="1:3" s="42" customFormat="1" ht="25.5" customHeight="1">
      <c r="A29" s="48"/>
      <c r="B29" s="49"/>
      <c r="C29" s="47"/>
    </row>
    <row r="30" spans="1:3" s="42" customFormat="1" ht="12.75" customHeight="1">
      <c r="A30" s="48"/>
      <c r="B30" s="49"/>
      <c r="C30" s="47"/>
    </row>
    <row r="31" spans="1:3" s="42" customFormat="1" ht="12.75" customHeight="1">
      <c r="A31" s="48"/>
      <c r="B31" s="49"/>
      <c r="C31" s="47"/>
    </row>
    <row r="32" spans="1:3" s="42" customFormat="1" ht="25.5" customHeight="1">
      <c r="A32" s="48"/>
      <c r="B32" s="49"/>
      <c r="C32" s="47"/>
    </row>
    <row r="33" spans="1:3" s="42" customFormat="1" ht="25.5" customHeight="1">
      <c r="A33" s="48"/>
      <c r="B33" s="49"/>
      <c r="C33" s="47"/>
    </row>
    <row r="34" spans="1:3" s="42" customFormat="1" ht="12.75" customHeight="1">
      <c r="A34" s="48"/>
      <c r="B34" s="49"/>
      <c r="C34" s="47"/>
    </row>
    <row r="35" spans="1:3" s="42" customFormat="1" ht="12.75" customHeight="1">
      <c r="A35" s="48"/>
      <c r="B35" s="49"/>
      <c r="C35" s="47"/>
    </row>
    <row r="36" spans="1:3" s="42" customFormat="1" ht="12.75" customHeight="1">
      <c r="A36" s="48"/>
      <c r="B36" s="49"/>
      <c r="C36" s="47"/>
    </row>
    <row r="37" spans="1:3" s="42" customFormat="1" ht="51" customHeight="1">
      <c r="A37" s="48"/>
      <c r="B37" s="49"/>
      <c r="C37" s="47"/>
    </row>
    <row r="38" spans="1:3" s="42" customFormat="1" ht="38.25" customHeight="1">
      <c r="A38" s="48"/>
      <c r="B38" s="49"/>
      <c r="C38" s="47"/>
    </row>
    <row r="39" spans="1:3" s="42" customFormat="1" ht="12.75" customHeight="1">
      <c r="A39" s="48"/>
      <c r="B39" s="49"/>
      <c r="C39" s="47"/>
    </row>
    <row r="40" spans="1:3" s="42" customFormat="1" ht="12.75" customHeight="1">
      <c r="A40" s="48"/>
      <c r="B40" s="49"/>
      <c r="C40" s="47"/>
    </row>
    <row r="41" spans="1:3" s="42" customFormat="1" ht="12.75" customHeight="1">
      <c r="A41" s="48"/>
      <c r="B41" s="49"/>
      <c r="C41" s="47"/>
    </row>
    <row r="42" spans="1:3" s="42" customFormat="1" ht="25.5" customHeight="1">
      <c r="A42" s="48"/>
      <c r="B42" s="49"/>
      <c r="C42" s="47"/>
    </row>
    <row r="43" spans="1:3" s="42" customFormat="1" ht="25.5" customHeight="1">
      <c r="A43" s="48"/>
      <c r="B43" s="49"/>
      <c r="C43" s="47"/>
    </row>
    <row r="44" spans="1:3" s="42" customFormat="1" ht="12.75" customHeight="1">
      <c r="A44" s="48"/>
      <c r="B44" s="49"/>
      <c r="C44" s="47"/>
    </row>
    <row r="45" spans="1:3" s="42" customFormat="1" ht="12.75" customHeight="1">
      <c r="A45" s="48"/>
      <c r="B45" s="49"/>
      <c r="C45" s="47"/>
    </row>
    <row r="46" spans="1:3" s="42" customFormat="1" ht="25.5" customHeight="1">
      <c r="A46" s="48"/>
      <c r="B46" s="49"/>
      <c r="C46" s="47"/>
    </row>
    <row r="47" spans="1:3" s="42" customFormat="1" ht="12.75" customHeight="1">
      <c r="A47" s="48"/>
      <c r="B47" s="49"/>
      <c r="C47" s="47"/>
    </row>
    <row r="48" spans="1:3" s="42" customFormat="1" ht="38.25" customHeight="1">
      <c r="A48" s="48"/>
      <c r="B48" s="49"/>
      <c r="C48" s="47"/>
    </row>
    <row r="49" spans="1:3" s="42" customFormat="1" ht="63.75" customHeight="1">
      <c r="A49" s="48"/>
      <c r="B49" s="49"/>
      <c r="C49" s="47"/>
    </row>
    <row r="50" spans="1:3" s="42" customFormat="1" ht="12.75" customHeight="1">
      <c r="A50" s="48"/>
      <c r="B50" s="49"/>
      <c r="C50" s="47"/>
    </row>
    <row r="51" spans="1:3" s="42" customFormat="1" ht="25.5" customHeight="1">
      <c r="A51" s="48"/>
      <c r="B51" s="49"/>
      <c r="C51" s="47"/>
    </row>
    <row r="52" spans="1:3" s="42" customFormat="1" ht="25.5" customHeight="1">
      <c r="A52" s="48"/>
      <c r="B52" s="49"/>
      <c r="C52" s="47"/>
    </row>
    <row r="53" spans="1:3" s="42" customFormat="1" ht="25.5" customHeight="1">
      <c r="A53" s="48"/>
      <c r="B53" s="49"/>
      <c r="C53" s="47"/>
    </row>
    <row r="54" spans="1:3" s="42" customFormat="1" ht="25.5" customHeight="1">
      <c r="A54" s="48"/>
      <c r="B54" s="49"/>
      <c r="C54" s="47"/>
    </row>
    <row r="55" spans="1:3" s="42" customFormat="1" ht="25.5" customHeight="1">
      <c r="A55" s="48"/>
      <c r="B55" s="49"/>
      <c r="C55" s="47"/>
    </row>
    <row r="56" spans="1:3" s="42" customFormat="1" ht="25.5" customHeight="1">
      <c r="A56" s="48"/>
      <c r="B56" s="49"/>
      <c r="C56" s="47"/>
    </row>
    <row r="57" spans="1:3" ht="25.5" customHeight="1">
      <c r="A57" s="48"/>
      <c r="B57" s="49"/>
      <c r="C57" s="47"/>
    </row>
    <row r="58" spans="1:3" ht="25.5" customHeight="1">
      <c r="A58" s="48"/>
      <c r="B58" s="49"/>
      <c r="C58" s="47"/>
    </row>
    <row r="59" spans="1:3" ht="25.5" customHeight="1">
      <c r="A59" s="48"/>
      <c r="B59" s="49"/>
      <c r="C59" s="47"/>
    </row>
    <row r="60" spans="1:3" ht="12.75" customHeight="1">
      <c r="A60" s="48"/>
      <c r="B60" s="49"/>
      <c r="C60" s="47"/>
    </row>
    <row r="61" spans="1:3" ht="12.75" customHeight="1">
      <c r="A61" s="48"/>
      <c r="B61" s="49"/>
      <c r="C61" s="47"/>
    </row>
    <row r="62" spans="1:3" ht="51" customHeight="1">
      <c r="A62" s="48"/>
      <c r="B62" s="49"/>
      <c r="C62" s="47"/>
    </row>
    <row r="63" spans="1:3" ht="12.75" customHeight="1">
      <c r="A63" s="48"/>
      <c r="B63" s="49"/>
      <c r="C63" s="47"/>
    </row>
    <row r="64" spans="1:3" ht="51" customHeight="1">
      <c r="A64" s="48"/>
      <c r="B64" s="49"/>
      <c r="C64" s="47"/>
    </row>
    <row r="65" spans="1:3" ht="12.75" customHeight="1">
      <c r="A65" s="48"/>
      <c r="B65" s="49"/>
      <c r="C65" s="47"/>
    </row>
    <row r="66" spans="1:3" ht="25.5" customHeight="1">
      <c r="A66" s="48"/>
      <c r="B66" s="49"/>
      <c r="C66" s="47"/>
    </row>
    <row r="67" spans="1:3" ht="25.5" customHeight="1">
      <c r="A67" s="48"/>
      <c r="B67" s="49"/>
      <c r="C67" s="47"/>
    </row>
    <row r="68" spans="1:3" ht="51" customHeight="1">
      <c r="A68" s="48"/>
      <c r="B68" s="49"/>
      <c r="C68" s="47"/>
    </row>
    <row r="69" spans="1:3" ht="12.75" customHeight="1">
      <c r="A69" s="48"/>
      <c r="B69" s="49"/>
      <c r="C69" s="47"/>
    </row>
    <row r="70" spans="1:3" ht="12.75" customHeight="1">
      <c r="A70" s="48"/>
      <c r="B70" s="49"/>
      <c r="C70" s="47"/>
    </row>
    <row r="71" spans="1:3" ht="25.5" customHeight="1">
      <c r="A71" s="48"/>
      <c r="B71" s="49"/>
      <c r="C71" s="47"/>
    </row>
    <row r="72" spans="1:3" ht="25.5" customHeight="1">
      <c r="A72" s="48"/>
      <c r="B72" s="49"/>
      <c r="C72" s="47"/>
    </row>
    <row r="73" spans="1:3" ht="12.75" customHeight="1">
      <c r="A73" s="48"/>
      <c r="B73" s="49"/>
      <c r="C73" s="47"/>
    </row>
    <row r="74" spans="1:3" ht="12.75" customHeight="1">
      <c r="A74" s="48"/>
      <c r="B74" s="49"/>
      <c r="C74" s="47"/>
    </row>
    <row r="75" spans="1:3" ht="25.5" customHeight="1">
      <c r="A75" s="48"/>
      <c r="B75" s="49"/>
      <c r="C75" s="47"/>
    </row>
    <row r="76" spans="1:3" ht="63.75" customHeight="1">
      <c r="A76" s="48"/>
      <c r="B76" s="49"/>
      <c r="C76" s="47"/>
    </row>
    <row r="77" spans="1:3" ht="12.75" customHeight="1">
      <c r="A77" s="48"/>
      <c r="B77" s="49"/>
      <c r="C77" s="47"/>
    </row>
    <row r="78" spans="1:3" ht="12.75" customHeight="1">
      <c r="A78" s="48"/>
      <c r="B78" s="49"/>
      <c r="C78" s="47"/>
    </row>
    <row r="79" spans="1:3" ht="51" customHeight="1">
      <c r="A79" s="48"/>
      <c r="B79" s="49"/>
      <c r="C79" s="47"/>
    </row>
    <row r="80" spans="1:3" ht="12.75" customHeight="1">
      <c r="A80" s="48"/>
      <c r="B80" s="49"/>
      <c r="C80" s="47"/>
    </row>
    <row r="81" spans="1:3" ht="25.5" customHeight="1">
      <c r="A81" s="48"/>
      <c r="B81" s="49"/>
      <c r="C81" s="47"/>
    </row>
    <row r="82" spans="1:3" ht="12.75" customHeight="1">
      <c r="A82" s="48"/>
      <c r="B82" s="49"/>
      <c r="C82" s="47"/>
    </row>
    <row r="83" spans="1:3" ht="25.5" customHeight="1">
      <c r="A83" s="48"/>
      <c r="B83" s="49"/>
      <c r="C83" s="47"/>
    </row>
    <row r="84" spans="1:3" ht="12.75" customHeight="1">
      <c r="A84" s="48"/>
      <c r="B84" s="49"/>
      <c r="C84" s="47"/>
    </row>
    <row r="85" spans="1:3" ht="12.75" customHeight="1">
      <c r="A85" s="48"/>
      <c r="B85" s="49"/>
      <c r="C85" s="47"/>
    </row>
    <row r="86" spans="1:3" ht="12.75" customHeight="1">
      <c r="A86" s="48"/>
      <c r="B86" s="49"/>
      <c r="C86" s="47"/>
    </row>
    <row r="87" spans="1:3" ht="51" customHeight="1">
      <c r="A87" s="48"/>
      <c r="B87" s="49"/>
      <c r="C87" s="47"/>
    </row>
    <row r="88" spans="1:3" ht="12.75" customHeight="1">
      <c r="A88" s="48"/>
      <c r="B88" s="49"/>
      <c r="C88" s="47"/>
    </row>
    <row r="89" spans="1:3" ht="25.5" customHeight="1">
      <c r="A89" s="48"/>
      <c r="B89" s="49"/>
      <c r="C89" s="47"/>
    </row>
    <row r="90" spans="1:3" ht="12.75" customHeight="1">
      <c r="A90" s="48"/>
      <c r="B90" s="49"/>
      <c r="C90" s="47"/>
    </row>
    <row r="91" spans="1:3" ht="12.75" customHeight="1">
      <c r="A91" s="48"/>
      <c r="B91" s="49"/>
      <c r="C91" s="47"/>
    </row>
    <row r="92" spans="1:3" ht="12.75" customHeight="1">
      <c r="A92" s="48"/>
      <c r="B92" s="49"/>
      <c r="C92" s="47"/>
    </row>
    <row r="93" spans="1:3" ht="51" customHeight="1">
      <c r="A93" s="48"/>
      <c r="B93" s="49"/>
      <c r="C93" s="47"/>
    </row>
    <row r="94" spans="1:3" ht="12.75" customHeight="1">
      <c r="A94" s="48"/>
      <c r="B94" s="49"/>
      <c r="C94" s="47"/>
    </row>
    <row r="95" spans="1:3" ht="25.5" customHeight="1">
      <c r="A95" s="48"/>
      <c r="B95" s="49"/>
      <c r="C95" s="47"/>
    </row>
    <row r="96" spans="1:3" ht="12.75" customHeight="1">
      <c r="A96" s="48"/>
      <c r="B96" s="49"/>
      <c r="C96" s="47"/>
    </row>
    <row r="97" spans="1:3" ht="12.75" customHeight="1">
      <c r="A97" s="48"/>
      <c r="B97" s="49"/>
      <c r="C97" s="47"/>
    </row>
    <row r="98" spans="1:3" ht="25.5" customHeight="1">
      <c r="A98" s="48"/>
      <c r="B98" s="49"/>
      <c r="C98" s="47"/>
    </row>
    <row r="99" spans="1:3" ht="51" customHeight="1">
      <c r="A99" s="48"/>
      <c r="B99" s="49"/>
      <c r="C99" s="47"/>
    </row>
    <row r="100" spans="1:3" ht="12.75" customHeight="1">
      <c r="A100" s="48"/>
      <c r="B100" s="49"/>
      <c r="C100" s="47"/>
    </row>
    <row r="101" spans="1:3" ht="12.75" customHeight="1">
      <c r="A101" s="48"/>
      <c r="B101" s="49"/>
      <c r="C101" s="47"/>
    </row>
    <row r="102" spans="1:3" ht="25.5" customHeight="1">
      <c r="A102" s="48"/>
      <c r="B102" s="49"/>
      <c r="C102" s="47"/>
    </row>
    <row r="103" spans="1:3" ht="12.75" customHeight="1">
      <c r="A103" s="48"/>
      <c r="B103" s="49"/>
      <c r="C103" s="47"/>
    </row>
    <row r="104" spans="1:3" ht="12.75" customHeight="1">
      <c r="A104" s="48"/>
      <c r="B104" s="49"/>
      <c r="C104" s="47"/>
    </row>
    <row r="105" spans="1:3" ht="12.75" customHeight="1">
      <c r="A105" s="48"/>
      <c r="B105" s="49"/>
      <c r="C105" s="47"/>
    </row>
    <row r="106" spans="1:3" ht="12.75" customHeight="1">
      <c r="A106" s="48"/>
      <c r="B106" s="49"/>
      <c r="C106" s="47"/>
    </row>
    <row r="107" spans="1:3" ht="12.75" customHeight="1">
      <c r="A107" s="48"/>
      <c r="B107" s="49"/>
      <c r="C107" s="47"/>
    </row>
    <row r="108" spans="1:3" ht="38.25" customHeight="1">
      <c r="A108" s="48"/>
      <c r="B108" s="49"/>
      <c r="C108" s="47"/>
    </row>
    <row r="109" spans="1:3" ht="12.75" customHeight="1">
      <c r="A109" s="48"/>
      <c r="B109" s="49"/>
      <c r="C109" s="47"/>
    </row>
    <row r="110" spans="1:3" ht="12.75" customHeight="1">
      <c r="A110" s="48"/>
      <c r="B110" s="49"/>
      <c r="C110" s="47"/>
    </row>
    <row r="111" spans="1:3" ht="12.75" customHeight="1">
      <c r="A111" s="48"/>
      <c r="B111" s="49"/>
      <c r="C111" s="47"/>
    </row>
    <row r="112" spans="1:3" ht="51" customHeight="1">
      <c r="A112" s="48"/>
      <c r="B112" s="49"/>
      <c r="C112" s="47"/>
    </row>
    <row r="113" spans="1:3" ht="38.25" customHeight="1">
      <c r="A113" s="48"/>
      <c r="B113" s="49"/>
      <c r="C113" s="47"/>
    </row>
    <row r="114" spans="1:3" ht="38.25" customHeight="1">
      <c r="A114" s="48"/>
      <c r="B114" s="49"/>
      <c r="C114" s="47"/>
    </row>
    <row r="115" spans="1:3" ht="38.25" customHeight="1">
      <c r="A115" s="48"/>
      <c r="B115" s="49"/>
      <c r="C115" s="47"/>
    </row>
    <row r="116" spans="1:3" ht="51" customHeight="1">
      <c r="A116" s="48"/>
      <c r="B116" s="49"/>
      <c r="C116" s="47"/>
    </row>
    <row r="117" spans="1:3" ht="38.25" customHeight="1">
      <c r="A117" s="48"/>
      <c r="B117" s="49"/>
      <c r="C117" s="47"/>
    </row>
    <row r="118" spans="1:3" ht="12.75" customHeight="1">
      <c r="A118" s="48"/>
      <c r="B118" s="49"/>
      <c r="C118" s="47"/>
    </row>
    <row r="119" spans="1:3" ht="51" customHeight="1">
      <c r="A119" s="48"/>
      <c r="B119" s="49"/>
      <c r="C119" s="47"/>
    </row>
    <row r="120" spans="1:3" ht="38.25" customHeight="1">
      <c r="A120" s="48"/>
      <c r="B120" s="49"/>
      <c r="C120" s="47"/>
    </row>
    <row r="121" spans="1:3" ht="12.75" customHeight="1">
      <c r="A121" s="48"/>
      <c r="B121" s="49"/>
      <c r="C121" s="47"/>
    </row>
    <row r="122" spans="1:3" ht="51" customHeight="1">
      <c r="A122" s="48"/>
      <c r="B122" s="49"/>
      <c r="C122" s="47"/>
    </row>
    <row r="123" spans="1:3" ht="12.75" customHeight="1">
      <c r="A123" s="48"/>
      <c r="B123" s="49"/>
      <c r="C123" s="47"/>
    </row>
    <row r="124" spans="1:3" ht="12.75" customHeight="1">
      <c r="A124" s="48"/>
      <c r="B124" s="49"/>
      <c r="C124" s="47"/>
    </row>
    <row r="125" spans="1:3" ht="25.5" customHeight="1">
      <c r="A125" s="48"/>
      <c r="B125" s="49"/>
      <c r="C125" s="47"/>
    </row>
    <row r="126" spans="1:3" ht="12.75" customHeight="1">
      <c r="A126" s="48"/>
      <c r="B126" s="49"/>
      <c r="C126" s="47"/>
    </row>
    <row r="127" spans="1:3" ht="38.25" customHeight="1">
      <c r="A127" s="48"/>
      <c r="B127" s="49"/>
      <c r="C127" s="47"/>
    </row>
    <row r="128" spans="1:3" ht="12.75" customHeight="1">
      <c r="A128" s="48"/>
      <c r="B128" s="49"/>
      <c r="C128" s="47"/>
    </row>
    <row r="129" spans="1:3" ht="12.75" customHeight="1">
      <c r="A129" s="48"/>
      <c r="B129" s="49"/>
      <c r="C129" s="47"/>
    </row>
    <row r="130" spans="1:3" ht="12.75" customHeight="1">
      <c r="A130" s="48"/>
      <c r="B130" s="49"/>
      <c r="C130" s="47"/>
    </row>
    <row r="131" spans="1:3" ht="38.25" customHeight="1">
      <c r="A131" s="48"/>
      <c r="B131" s="49"/>
      <c r="C131" s="47"/>
    </row>
    <row r="132" spans="1:3" ht="12.75" customHeight="1">
      <c r="A132" s="48"/>
      <c r="B132" s="49"/>
      <c r="C132" s="47"/>
    </row>
    <row r="133" spans="1:3" ht="12.75" customHeight="1">
      <c r="A133" s="48"/>
      <c r="B133" s="49"/>
      <c r="C133" s="47"/>
    </row>
    <row r="134" spans="1:3" ht="12.75" customHeight="1">
      <c r="A134" s="48"/>
      <c r="B134" s="49"/>
      <c r="C134" s="47"/>
    </row>
    <row r="135" spans="1:3" ht="12.75" customHeight="1">
      <c r="A135" s="48"/>
      <c r="B135" s="49"/>
      <c r="C135" s="47"/>
    </row>
    <row r="136" spans="1:3" ht="12.75" customHeight="1">
      <c r="A136" s="48"/>
      <c r="B136" s="49"/>
      <c r="C136" s="47"/>
    </row>
    <row r="137" spans="1:3" ht="12.75" customHeight="1">
      <c r="A137" s="48"/>
      <c r="B137" s="49"/>
      <c r="C137" s="47"/>
    </row>
    <row r="138" spans="1:3" ht="12.75" customHeight="1">
      <c r="A138" s="48"/>
      <c r="B138" s="49"/>
      <c r="C138" s="47"/>
    </row>
    <row r="139" spans="1:3" ht="12.75" customHeight="1">
      <c r="A139" s="48"/>
      <c r="B139" s="49"/>
      <c r="C139" s="47"/>
    </row>
    <row r="140" spans="1:3" ht="12.75" customHeight="1">
      <c r="A140" s="48"/>
      <c r="B140" s="49"/>
      <c r="C140" s="47"/>
    </row>
    <row r="141" spans="1:3" ht="38.25" customHeight="1">
      <c r="A141" s="48"/>
      <c r="B141" s="49"/>
      <c r="C141" s="47"/>
    </row>
    <row r="142" spans="1:3" ht="12.75" customHeight="1">
      <c r="A142" s="48"/>
      <c r="B142" s="49"/>
      <c r="C142" s="47"/>
    </row>
    <row r="143" spans="1:3" ht="12.75" customHeight="1">
      <c r="A143" s="48"/>
      <c r="B143" s="49"/>
      <c r="C143" s="47"/>
    </row>
    <row r="144" spans="1:3" ht="12.75" customHeight="1">
      <c r="A144" s="48"/>
      <c r="B144" s="49"/>
      <c r="C144" s="47"/>
    </row>
    <row r="145" spans="1:3" ht="12.75" customHeight="1">
      <c r="A145" s="48"/>
      <c r="B145" s="49"/>
      <c r="C145" s="47"/>
    </row>
    <row r="146" spans="1:3" ht="12.75" customHeight="1">
      <c r="A146" s="48"/>
      <c r="B146" s="49"/>
      <c r="C146" s="47"/>
    </row>
    <row r="147" spans="1:3" ht="12.75" customHeight="1">
      <c r="A147" s="48"/>
      <c r="B147" s="49"/>
      <c r="C147" s="47"/>
    </row>
    <row r="148" spans="1:3" ht="12.75" customHeight="1">
      <c r="A148" s="48"/>
      <c r="B148" s="49"/>
      <c r="C148" s="47"/>
    </row>
    <row r="149" spans="1:3" ht="12.75" customHeight="1">
      <c r="A149" s="48"/>
      <c r="B149" s="49"/>
      <c r="C149" s="47"/>
    </row>
    <row r="150" spans="1:3" ht="38.25" customHeight="1">
      <c r="A150" s="48"/>
      <c r="B150" s="49"/>
      <c r="C150" s="47"/>
    </row>
    <row r="151" spans="1:3" ht="25.5" customHeight="1">
      <c r="A151" s="48"/>
      <c r="B151" s="49"/>
      <c r="C151" s="47"/>
    </row>
    <row r="152" spans="1:3" ht="38.25" customHeight="1">
      <c r="A152" s="48"/>
      <c r="B152" s="49"/>
      <c r="C152" s="47"/>
    </row>
    <row r="153" spans="1:3" ht="25.5" customHeight="1">
      <c r="A153" s="48"/>
      <c r="B153" s="49"/>
      <c r="C153" s="47"/>
    </row>
    <row r="154" spans="1:3" ht="38.25" customHeight="1">
      <c r="A154" s="48"/>
      <c r="B154" s="49"/>
      <c r="C154" s="47"/>
    </row>
    <row r="155" spans="1:3" ht="25.5" customHeight="1">
      <c r="A155" s="48"/>
      <c r="B155" s="49"/>
      <c r="C155" s="47"/>
    </row>
    <row r="156" spans="1:3" ht="38.25" customHeight="1">
      <c r="A156" s="48"/>
      <c r="B156" s="49"/>
      <c r="C156" s="47"/>
    </row>
    <row r="157" spans="1:3" ht="25.5" customHeight="1">
      <c r="A157" s="48"/>
      <c r="B157" s="49"/>
      <c r="C157" s="47"/>
    </row>
    <row r="158" spans="1:3" ht="38.25" customHeight="1">
      <c r="A158" s="48"/>
      <c r="B158" s="49"/>
      <c r="C158" s="47"/>
    </row>
    <row r="159" spans="1:3" ht="25.5" customHeight="1">
      <c r="A159" s="48"/>
      <c r="B159" s="49"/>
      <c r="C159" s="47"/>
    </row>
    <row r="160" spans="1:3" ht="38.25" customHeight="1">
      <c r="A160" s="48"/>
      <c r="B160" s="49"/>
      <c r="C160" s="47"/>
    </row>
    <row r="161" spans="1:3" ht="25.5" customHeight="1">
      <c r="A161" s="48"/>
      <c r="B161" s="49"/>
      <c r="C161" s="47"/>
    </row>
    <row r="162" spans="1:3" ht="38.25" customHeight="1">
      <c r="A162" s="48"/>
      <c r="B162" s="49"/>
      <c r="C162" s="47"/>
    </row>
    <row r="163" spans="1:3" ht="25.5" customHeight="1">
      <c r="A163" s="48"/>
      <c r="B163" s="49"/>
      <c r="C163" s="47"/>
    </row>
    <row r="164" spans="1:3" ht="38.25" customHeight="1">
      <c r="A164" s="48"/>
      <c r="B164" s="49"/>
      <c r="C164" s="47"/>
    </row>
    <row r="165" spans="1:3" ht="25.5" customHeight="1">
      <c r="A165" s="48"/>
      <c r="B165" s="49"/>
      <c r="C165" s="47"/>
    </row>
    <row r="166" spans="1:3" ht="38.25" customHeight="1">
      <c r="A166" s="48"/>
      <c r="B166" s="49"/>
      <c r="C166" s="47"/>
    </row>
    <row r="167" spans="1:3" ht="25.5" customHeight="1">
      <c r="A167" s="48"/>
      <c r="B167" s="49"/>
      <c r="C167" s="47"/>
    </row>
    <row r="168" spans="1:3" ht="38.25" customHeight="1">
      <c r="A168" s="48"/>
      <c r="B168" s="49"/>
      <c r="C168" s="47"/>
    </row>
    <row r="169" spans="1:3" ht="25.5" customHeight="1">
      <c r="A169" s="48"/>
      <c r="B169" s="49"/>
      <c r="C169" s="47"/>
    </row>
    <row r="170" spans="1:3" ht="12.75" customHeight="1">
      <c r="A170" s="48"/>
      <c r="B170" s="49"/>
      <c r="C170" s="47"/>
    </row>
    <row r="171" spans="1:3" ht="12.75" customHeight="1">
      <c r="A171" s="48"/>
      <c r="B171" s="49"/>
      <c r="C171" s="47"/>
    </row>
    <row r="172" spans="1:3" ht="38.25" customHeight="1">
      <c r="A172" s="48"/>
      <c r="B172" s="49"/>
      <c r="C172" s="47"/>
    </row>
    <row r="173" spans="1:3" ht="25.5" customHeight="1">
      <c r="A173" s="48"/>
      <c r="B173" s="49"/>
      <c r="C173" s="47"/>
    </row>
    <row r="174" spans="1:3" ht="38.25" customHeight="1">
      <c r="A174" s="48"/>
      <c r="B174" s="49"/>
      <c r="C174" s="47"/>
    </row>
    <row r="175" spans="1:3" ht="51" customHeight="1">
      <c r="A175" s="48"/>
      <c r="B175" s="49"/>
      <c r="C175" s="47"/>
    </row>
    <row r="176" spans="1:3" ht="38.25" customHeight="1">
      <c r="A176" s="48"/>
      <c r="B176" s="49"/>
      <c r="C176" s="47"/>
    </row>
    <row r="177" spans="1:3" ht="38.25" customHeight="1">
      <c r="A177" s="48"/>
      <c r="B177" s="49"/>
      <c r="C177" s="47"/>
    </row>
    <row r="178" spans="1:3" ht="51" customHeight="1">
      <c r="A178" s="48"/>
      <c r="B178" s="49"/>
      <c r="C178" s="47"/>
    </row>
    <row r="179" spans="1:3" ht="12.75" customHeight="1">
      <c r="A179" s="48"/>
      <c r="B179" s="49"/>
      <c r="C179" s="47"/>
    </row>
    <row r="180" spans="1:3" ht="12.75" customHeight="1">
      <c r="A180" s="48"/>
      <c r="B180" s="49"/>
      <c r="C180" s="47"/>
    </row>
    <row r="181" spans="1:3" ht="25.5" customHeight="1">
      <c r="A181" s="48"/>
      <c r="B181" s="49"/>
      <c r="C181" s="47"/>
    </row>
    <row r="182" spans="1:3" ht="25.5" customHeight="1">
      <c r="A182" s="48"/>
      <c r="B182" s="49"/>
      <c r="C182" s="47"/>
    </row>
    <row r="183" spans="1:3" ht="12.75" customHeight="1">
      <c r="A183" s="48"/>
      <c r="B183" s="49"/>
      <c r="C183" s="47"/>
    </row>
    <row r="184" spans="1:3" ht="12.75" customHeight="1">
      <c r="A184" s="48"/>
      <c r="B184" s="49"/>
      <c r="C184" s="47"/>
    </row>
    <row r="185" spans="1:3" ht="12.75" customHeight="1">
      <c r="A185" s="48"/>
      <c r="B185" s="49"/>
      <c r="C185" s="47"/>
    </row>
    <row r="186" spans="1:3" ht="38.25" customHeight="1">
      <c r="A186" s="48"/>
      <c r="B186" s="49"/>
      <c r="C186" s="47"/>
    </row>
    <row r="187" spans="1:3" ht="38.25" customHeight="1">
      <c r="A187" s="48"/>
      <c r="B187" s="49"/>
      <c r="C187" s="47"/>
    </row>
    <row r="188" spans="1:3" ht="51" customHeight="1">
      <c r="A188" s="48"/>
      <c r="B188" s="49"/>
      <c r="C188" s="47"/>
    </row>
    <row r="189" spans="1:3" ht="38.25" customHeight="1">
      <c r="A189" s="48"/>
      <c r="B189" s="49"/>
      <c r="C189" s="47"/>
    </row>
    <row r="190" spans="1:3" ht="38.25" customHeight="1">
      <c r="A190" s="48"/>
      <c r="B190" s="49"/>
      <c r="C190" s="47"/>
    </row>
    <row r="191" spans="1:3" ht="38.25" customHeight="1">
      <c r="A191" s="48"/>
      <c r="B191" s="49"/>
      <c r="C191" s="47"/>
    </row>
    <row r="192" spans="1:3" ht="51" customHeight="1">
      <c r="A192" s="48"/>
      <c r="B192" s="49"/>
      <c r="C192" s="47"/>
    </row>
    <row r="193" spans="1:3" ht="12.75" customHeight="1">
      <c r="A193" s="48"/>
      <c r="B193" s="49"/>
      <c r="C193" s="47"/>
    </row>
    <row r="194" spans="1:3" ht="38.25" customHeight="1">
      <c r="A194" s="48"/>
      <c r="B194" s="49"/>
      <c r="C194" s="47"/>
    </row>
    <row r="195" spans="1:3" ht="51" customHeight="1">
      <c r="A195" s="48"/>
      <c r="B195" s="49"/>
      <c r="C195" s="47"/>
    </row>
    <row r="196" spans="1:3" ht="12.75" customHeight="1">
      <c r="A196" s="48"/>
      <c r="B196" s="49"/>
      <c r="C196" s="47"/>
    </row>
    <row r="197" spans="1:3" ht="12.75" customHeight="1">
      <c r="A197" s="48"/>
      <c r="B197" s="49"/>
      <c r="C197" s="47"/>
    </row>
    <row r="198" spans="1:3" ht="25.5" customHeight="1">
      <c r="A198" s="48"/>
      <c r="B198" s="49"/>
      <c r="C198" s="47"/>
    </row>
    <row r="199" spans="1:3" ht="25.5" customHeight="1">
      <c r="A199" s="48"/>
      <c r="B199" s="49"/>
      <c r="C199" s="47"/>
    </row>
    <row r="200" spans="1:3" ht="12.75" customHeight="1">
      <c r="A200" s="48"/>
      <c r="B200" s="49"/>
      <c r="C200" s="47"/>
    </row>
    <row r="201" spans="1:3" ht="12.75" customHeight="1">
      <c r="A201" s="48"/>
      <c r="B201" s="49"/>
      <c r="C201" s="47"/>
    </row>
    <row r="202" spans="1:3" ht="12.75" customHeight="1">
      <c r="A202" s="48"/>
      <c r="B202" s="49"/>
      <c r="C202" s="47"/>
    </row>
    <row r="203" spans="1:3" ht="12.75" customHeight="1">
      <c r="A203" s="48"/>
      <c r="B203" s="49"/>
      <c r="C203" s="47"/>
    </row>
    <row r="204" spans="1:3" ht="12.75" customHeight="1">
      <c r="A204" s="48"/>
      <c r="B204" s="49"/>
      <c r="C204" s="47"/>
    </row>
    <row r="205" spans="1:3" ht="12.75" customHeight="1">
      <c r="A205" s="48"/>
      <c r="B205" s="49"/>
      <c r="C205" s="47"/>
    </row>
    <row r="206" spans="1:3" ht="12.75" customHeight="1">
      <c r="A206" s="48"/>
      <c r="B206" s="49"/>
      <c r="C206" s="47"/>
    </row>
    <row r="207" spans="1:3" ht="63.75" customHeight="1">
      <c r="A207" s="48"/>
      <c r="B207" s="49"/>
      <c r="C207" s="47"/>
    </row>
    <row r="208" spans="1:3" ht="12.75" customHeight="1">
      <c r="A208" s="48"/>
      <c r="B208" s="49"/>
      <c r="C208" s="47"/>
    </row>
    <row r="209" spans="1:3" ht="12.75" customHeight="1">
      <c r="A209" s="48"/>
      <c r="B209" s="49"/>
      <c r="C209" s="47"/>
    </row>
    <row r="210" spans="1:3" ht="25.5" customHeight="1">
      <c r="A210" s="48"/>
      <c r="B210" s="49"/>
      <c r="C210" s="47"/>
    </row>
    <row r="211" spans="1:3" ht="12.75" customHeight="1">
      <c r="A211" s="48"/>
      <c r="B211" s="49"/>
      <c r="C211" s="47"/>
    </row>
    <row r="212" spans="1:3" ht="38.25" customHeight="1">
      <c r="A212" s="48"/>
      <c r="B212" s="49"/>
      <c r="C212" s="47"/>
    </row>
    <row r="213" spans="1:3" ht="12.75" customHeight="1">
      <c r="A213" s="48"/>
      <c r="B213" s="49"/>
      <c r="C213" s="47"/>
    </row>
    <row r="214" spans="1:3" ht="12.75" customHeight="1">
      <c r="A214" s="48"/>
      <c r="B214" s="49"/>
      <c r="C214" s="47"/>
    </row>
    <row r="215" spans="1:3" ht="12.75" customHeight="1">
      <c r="A215" s="48"/>
      <c r="B215" s="49"/>
      <c r="C215" s="47"/>
    </row>
    <row r="216" spans="1:3" ht="38.25" customHeight="1">
      <c r="A216" s="48"/>
      <c r="B216" s="49"/>
      <c r="C216" s="47"/>
    </row>
    <row r="217" spans="1:3" ht="76.5" customHeight="1">
      <c r="A217" s="48"/>
      <c r="B217" s="49"/>
      <c r="C217" s="47"/>
    </row>
    <row r="218" spans="1:3" ht="25.5" customHeight="1">
      <c r="A218" s="48"/>
      <c r="B218" s="49"/>
      <c r="C218" s="47"/>
    </row>
    <row r="219" spans="1:3" ht="25.5" customHeight="1">
      <c r="A219" s="48"/>
      <c r="B219" s="49"/>
      <c r="C219" s="47"/>
    </row>
    <row r="220" spans="1:3" ht="25.5" customHeight="1">
      <c r="A220" s="48"/>
      <c r="B220" s="49"/>
      <c r="C220" s="47"/>
    </row>
    <row r="221" spans="1:3" ht="51" customHeight="1">
      <c r="A221" s="48"/>
      <c r="B221" s="49"/>
      <c r="C221" s="47"/>
    </row>
    <row r="222" spans="1:3" ht="12.75" customHeight="1">
      <c r="A222" s="48"/>
      <c r="B222" s="49"/>
      <c r="C222" s="47"/>
    </row>
    <row r="223" spans="1:3" ht="12.75" customHeight="1">
      <c r="A223" s="48"/>
      <c r="B223" s="49"/>
      <c r="C223" s="47"/>
    </row>
    <row r="224" spans="1:3" ht="25.5" customHeight="1">
      <c r="A224" s="48"/>
      <c r="B224" s="49"/>
      <c r="C224" s="47"/>
    </row>
    <row r="225" spans="1:3" ht="25.5" customHeight="1">
      <c r="A225" s="48"/>
      <c r="B225" s="49"/>
      <c r="C225" s="47"/>
    </row>
    <row r="226" spans="1:3" ht="12.75" customHeight="1">
      <c r="A226" s="48"/>
      <c r="B226" s="49"/>
      <c r="C226" s="47"/>
    </row>
    <row r="227" spans="1:3" ht="38.25" customHeight="1">
      <c r="A227" s="48"/>
      <c r="B227" s="49"/>
      <c r="C227" s="47"/>
    </row>
    <row r="228" spans="1:3" ht="12.75" customHeight="1">
      <c r="A228" s="48"/>
      <c r="B228" s="49"/>
      <c r="C228" s="47"/>
    </row>
    <row r="229" spans="1:3" ht="12.75" customHeight="1">
      <c r="A229" s="48"/>
      <c r="B229" s="49"/>
      <c r="C229" s="47"/>
    </row>
    <row r="230" spans="1:3" ht="38.25" customHeight="1">
      <c r="A230" s="48"/>
      <c r="B230" s="49"/>
      <c r="C230" s="47"/>
    </row>
    <row r="231" spans="1:3" ht="12.75" customHeight="1">
      <c r="A231" s="48"/>
      <c r="B231" s="49"/>
      <c r="C231" s="47"/>
    </row>
    <row r="232" spans="1:3" ht="12.75" customHeight="1">
      <c r="A232" s="48"/>
      <c r="B232" s="49"/>
      <c r="C232" s="47"/>
    </row>
    <row r="233" spans="1:3" ht="12.75" customHeight="1">
      <c r="A233" s="48"/>
      <c r="B233" s="49"/>
      <c r="C233" s="47"/>
    </row>
    <row r="234" spans="1:3" ht="12.75" customHeight="1">
      <c r="A234" s="48"/>
      <c r="B234" s="49"/>
      <c r="C234" s="47"/>
    </row>
    <row r="235" spans="1:3" ht="25.5" customHeight="1">
      <c r="A235" s="48"/>
      <c r="B235" s="49"/>
      <c r="C235" s="47"/>
    </row>
    <row r="236" spans="1:3" ht="25.5" customHeight="1">
      <c r="A236" s="48"/>
      <c r="B236" s="49"/>
      <c r="C236" s="47"/>
    </row>
    <row r="237" spans="1:3" ht="12.75" customHeight="1">
      <c r="A237" s="48"/>
      <c r="B237" s="49"/>
      <c r="C237" s="47"/>
    </row>
    <row r="238" spans="1:3" ht="25.5" customHeight="1">
      <c r="A238" s="48"/>
      <c r="B238" s="49"/>
      <c r="C238" s="47"/>
    </row>
    <row r="239" spans="1:3" ht="38.25" customHeight="1">
      <c r="A239" s="48"/>
      <c r="B239" s="49"/>
      <c r="C239" s="47"/>
    </row>
    <row r="240" spans="1:3" ht="38.25" customHeight="1">
      <c r="A240" s="48"/>
      <c r="B240" s="49"/>
      <c r="C240" s="47"/>
    </row>
    <row r="241" spans="1:3" ht="38.25" customHeight="1">
      <c r="A241" s="48"/>
      <c r="B241" s="49"/>
      <c r="C241" s="47"/>
    </row>
    <row r="242" spans="1:3" ht="12.75" customHeight="1">
      <c r="A242" s="48"/>
      <c r="B242" s="49"/>
      <c r="C242" s="47"/>
    </row>
    <row r="243" spans="1:3" ht="12.75" customHeight="1">
      <c r="A243" s="48"/>
      <c r="B243" s="49"/>
      <c r="C243" s="47"/>
    </row>
    <row r="244" spans="1:3" ht="25.5" customHeight="1">
      <c r="A244" s="48"/>
      <c r="B244" s="49"/>
      <c r="C244" s="47"/>
    </row>
    <row r="245" spans="1:3" ht="38.25" customHeight="1">
      <c r="A245" s="48"/>
      <c r="B245" s="49"/>
      <c r="C245" s="47"/>
    </row>
    <row r="246" spans="1:3" ht="12.75" customHeight="1">
      <c r="A246" s="48"/>
      <c r="B246" s="49"/>
      <c r="C246" s="47"/>
    </row>
    <row r="247" spans="1:3" ht="76.5" customHeight="1">
      <c r="A247" s="48"/>
      <c r="B247" s="49"/>
      <c r="C247" s="47"/>
    </row>
    <row r="248" spans="1:3" ht="25.5" customHeight="1">
      <c r="A248" s="48"/>
      <c r="B248" s="49"/>
      <c r="C248" s="47"/>
    </row>
    <row r="249" spans="1:3" ht="12.75" customHeight="1">
      <c r="A249" s="48"/>
      <c r="B249" s="49"/>
      <c r="C249" s="47"/>
    </row>
    <row r="250" spans="1:3" ht="51" customHeight="1">
      <c r="A250" s="48"/>
      <c r="B250" s="49"/>
      <c r="C250" s="47"/>
    </row>
    <row r="251" spans="1:3" ht="38.25" customHeight="1">
      <c r="A251" s="48"/>
      <c r="B251" s="49"/>
      <c r="C251" s="47"/>
    </row>
    <row r="252" spans="1:3" ht="12.75" customHeight="1">
      <c r="A252" s="48"/>
      <c r="B252" s="49"/>
      <c r="C252" s="47"/>
    </row>
    <row r="253" spans="1:3" ht="12.75" customHeight="1">
      <c r="A253" s="48"/>
      <c r="B253" s="49"/>
      <c r="C253" s="47"/>
    </row>
    <row r="254" spans="1:3" ht="12.75" customHeight="1">
      <c r="A254" s="48"/>
      <c r="B254" s="49"/>
      <c r="C254" s="47"/>
    </row>
    <row r="255" spans="1:3" ht="12.75" customHeight="1">
      <c r="A255" s="48"/>
      <c r="B255" s="49"/>
      <c r="C255" s="47"/>
    </row>
    <row r="256" spans="1:3" ht="51" customHeight="1">
      <c r="A256" s="48"/>
      <c r="B256" s="49"/>
      <c r="C256" s="47"/>
    </row>
    <row r="257" spans="1:3" ht="25.5" customHeight="1">
      <c r="A257" s="48"/>
      <c r="B257" s="49"/>
      <c r="C257" s="47"/>
    </row>
    <row r="258" spans="1:3" ht="63.75" customHeight="1">
      <c r="A258" s="48"/>
      <c r="B258" s="49"/>
      <c r="C258" s="47"/>
    </row>
    <row r="259" spans="1:3" ht="12.75" customHeight="1">
      <c r="A259" s="48"/>
      <c r="B259" s="49"/>
      <c r="C259" s="47"/>
    </row>
    <row r="260" spans="1:3" ht="12.75" customHeight="1">
      <c r="A260" s="48"/>
      <c r="B260" s="49"/>
      <c r="C260" s="47"/>
    </row>
    <row r="261" spans="1:3" ht="12.75" customHeight="1">
      <c r="A261" s="48"/>
      <c r="B261" s="49"/>
      <c r="C261" s="47"/>
    </row>
    <row r="262" spans="1:3" ht="12.75" customHeight="1">
      <c r="A262" s="48"/>
      <c r="B262" s="49"/>
      <c r="C262" s="47"/>
    </row>
    <row r="263" spans="1:3" ht="25.5" customHeight="1">
      <c r="A263" s="48"/>
      <c r="B263" s="49"/>
      <c r="C263" s="47"/>
    </row>
    <row r="264" spans="1:3" ht="12.75" customHeight="1">
      <c r="A264" s="48"/>
      <c r="B264" s="49"/>
      <c r="C264" s="47"/>
    </row>
    <row r="265" spans="1:3" ht="25.5" customHeight="1">
      <c r="A265" s="48"/>
      <c r="B265" s="49"/>
      <c r="C265" s="47"/>
    </row>
    <row r="266" spans="1:3" ht="38.25" customHeight="1">
      <c r="A266" s="48"/>
      <c r="B266" s="49"/>
      <c r="C266" s="47"/>
    </row>
    <row r="267" spans="1:3" ht="25.5" customHeight="1">
      <c r="A267" s="48"/>
      <c r="B267" s="49"/>
      <c r="C267" s="47"/>
    </row>
    <row r="268" spans="1:3" ht="25.5" customHeight="1">
      <c r="A268" s="48"/>
      <c r="B268" s="49"/>
      <c r="C268" s="47"/>
    </row>
    <row r="269" spans="1:3" ht="12.75" customHeight="1">
      <c r="A269" s="48"/>
      <c r="B269" s="49"/>
      <c r="C269" s="47"/>
    </row>
    <row r="270" spans="1:3" ht="12.75" customHeight="1">
      <c r="A270" s="48"/>
      <c r="B270" s="49"/>
      <c r="C270" s="47"/>
    </row>
    <row r="271" spans="1:3" ht="12.75" customHeight="1">
      <c r="A271" s="48"/>
      <c r="B271" s="49"/>
      <c r="C271" s="47"/>
    </row>
    <row r="272" spans="1:3" ht="12.75" customHeight="1">
      <c r="A272" s="48"/>
      <c r="B272" s="49"/>
      <c r="C272" s="47"/>
    </row>
    <row r="273" spans="1:3" ht="12.75" customHeight="1">
      <c r="A273" s="48"/>
      <c r="B273" s="49"/>
      <c r="C273" s="47"/>
    </row>
    <row r="274" spans="1:3" ht="12.75" customHeight="1">
      <c r="A274" s="48"/>
      <c r="B274" s="49"/>
      <c r="C274" s="47"/>
    </row>
    <row r="275" spans="1:3" ht="12.75" customHeight="1">
      <c r="A275" s="48"/>
      <c r="B275" s="49"/>
      <c r="C275" s="47"/>
    </row>
    <row r="276" spans="1:3" ht="38.25" customHeight="1">
      <c r="A276" s="48"/>
      <c r="B276" s="49"/>
      <c r="C276" s="47"/>
    </row>
    <row r="277" spans="1:3" ht="38.25" customHeight="1">
      <c r="A277" s="48"/>
      <c r="B277" s="49"/>
      <c r="C277" s="47"/>
    </row>
    <row r="278" spans="1:3" ht="12.75" customHeight="1">
      <c r="A278" s="48"/>
      <c r="B278" s="49"/>
      <c r="C278" s="47"/>
    </row>
    <row r="279" spans="1:3" ht="12.75" customHeight="1">
      <c r="A279" s="48"/>
      <c r="B279" s="49"/>
      <c r="C279" s="47"/>
    </row>
    <row r="280" spans="1:3" ht="12.75" customHeight="1">
      <c r="A280" s="48"/>
      <c r="B280" s="49"/>
      <c r="C280" s="47"/>
    </row>
    <row r="281" spans="1:3" ht="12.75" customHeight="1">
      <c r="A281" s="48"/>
      <c r="B281" s="49"/>
      <c r="C281" s="47"/>
    </row>
    <row r="282" spans="1:3" ht="25.5" customHeight="1">
      <c r="A282" s="48"/>
      <c r="B282" s="49"/>
      <c r="C282" s="47"/>
    </row>
    <row r="283" spans="1:3" ht="12.75" customHeight="1">
      <c r="A283" s="48"/>
      <c r="B283" s="49"/>
      <c r="C283" s="47"/>
    </row>
    <row r="284" spans="1:3" ht="12.75" customHeight="1">
      <c r="A284" s="48"/>
      <c r="B284" s="49"/>
      <c r="C284" s="47"/>
    </row>
    <row r="285" spans="1:3" ht="38.25" customHeight="1">
      <c r="A285" s="48"/>
      <c r="B285" s="49"/>
      <c r="C285" s="47"/>
    </row>
    <row r="286" spans="1:3" ht="38.25" customHeight="1">
      <c r="A286" s="48"/>
      <c r="B286" s="49"/>
      <c r="C286" s="47"/>
    </row>
    <row r="287" spans="1:3" ht="25.5" customHeight="1">
      <c r="A287" s="48"/>
      <c r="B287" s="49"/>
      <c r="C287" s="47"/>
    </row>
    <row r="288" spans="1:3" ht="12.75" customHeight="1">
      <c r="A288" s="48"/>
      <c r="B288" s="49"/>
      <c r="C288" s="47"/>
    </row>
    <row r="289" spans="1:3" ht="25.5" customHeight="1">
      <c r="A289" s="48"/>
      <c r="B289" s="49"/>
      <c r="C289" s="47"/>
    </row>
    <row r="290" spans="1:3" ht="12.75" customHeight="1">
      <c r="A290" s="48"/>
      <c r="B290" s="49"/>
      <c r="C290" s="47"/>
    </row>
    <row r="291" spans="1:3" ht="76.5" customHeight="1">
      <c r="A291" s="48"/>
      <c r="B291" s="49"/>
      <c r="C291" s="47"/>
    </row>
    <row r="292" spans="1:3" ht="25.5" customHeight="1">
      <c r="A292" s="48"/>
      <c r="B292" s="49"/>
      <c r="C292" s="47"/>
    </row>
    <row r="293" spans="1:3" ht="25.5" customHeight="1">
      <c r="A293" s="48"/>
      <c r="B293" s="49"/>
      <c r="C293" s="47"/>
    </row>
    <row r="294" spans="1:3" ht="12.75" customHeight="1">
      <c r="A294" s="48"/>
      <c r="B294" s="49"/>
      <c r="C294" s="47"/>
    </row>
    <row r="295" spans="1:3" ht="25.5" customHeight="1">
      <c r="A295" s="48"/>
      <c r="B295" s="49"/>
      <c r="C295" s="47"/>
    </row>
    <row r="296" spans="1:3" ht="12.75" customHeight="1">
      <c r="A296" s="48"/>
      <c r="B296" s="49"/>
      <c r="C296" s="47"/>
    </row>
    <row r="297" spans="1:3" ht="25.5" customHeight="1">
      <c r="A297" s="48"/>
      <c r="B297" s="49"/>
      <c r="C297" s="47"/>
    </row>
    <row r="298" spans="1:3" ht="38.25" customHeight="1">
      <c r="A298" s="48"/>
      <c r="B298" s="49"/>
      <c r="C298" s="47"/>
    </row>
    <row r="299" spans="1:3" ht="25.5" customHeight="1">
      <c r="A299" s="48"/>
      <c r="B299" s="49"/>
      <c r="C299" s="47"/>
    </row>
    <row r="300" spans="1:3" ht="38.25" customHeight="1">
      <c r="A300" s="48"/>
      <c r="B300" s="49"/>
      <c r="C300" s="47"/>
    </row>
    <row r="301" spans="1:3" ht="25.5" customHeight="1">
      <c r="A301" s="48"/>
      <c r="B301" s="49"/>
      <c r="C301" s="47"/>
    </row>
    <row r="302" spans="1:3" ht="12.75" customHeight="1">
      <c r="A302" s="48"/>
      <c r="B302" s="49"/>
      <c r="C302" s="47"/>
    </row>
    <row r="303" spans="1:3" ht="25.5" customHeight="1">
      <c r="A303" s="48"/>
      <c r="B303" s="49"/>
      <c r="C303" s="47"/>
    </row>
    <row r="304" spans="1:3" ht="25.5" customHeight="1">
      <c r="A304" s="48"/>
      <c r="B304" s="49"/>
      <c r="C304" s="47"/>
    </row>
    <row r="305" spans="1:3" ht="12.75" customHeight="1">
      <c r="A305" s="48"/>
      <c r="B305" s="49"/>
      <c r="C305" s="47"/>
    </row>
    <row r="306" spans="1:3" ht="38.25" customHeight="1">
      <c r="A306" s="48"/>
      <c r="B306" s="49"/>
      <c r="C306" s="47"/>
    </row>
    <row r="307" spans="1:3" ht="38.25" customHeight="1">
      <c r="A307" s="48"/>
      <c r="B307" s="49"/>
      <c r="C307" s="47"/>
    </row>
    <row r="308" spans="1:3" ht="12.75" customHeight="1">
      <c r="A308" s="48"/>
      <c r="B308" s="49"/>
      <c r="C308" s="47"/>
    </row>
    <row r="309" spans="1:3" ht="25.5" customHeight="1">
      <c r="A309" s="48"/>
      <c r="B309" s="49"/>
      <c r="C309" s="47"/>
    </row>
    <row r="310" spans="1:3" ht="12.75" customHeight="1">
      <c r="A310" s="48"/>
      <c r="B310" s="49"/>
      <c r="C310" s="47"/>
    </row>
    <row r="311" spans="1:3" ht="38.25" customHeight="1">
      <c r="A311" s="48"/>
      <c r="B311" s="49"/>
      <c r="C311" s="47"/>
    </row>
    <row r="312" spans="1:3" ht="12.75" customHeight="1">
      <c r="A312" s="48"/>
      <c r="B312" s="49"/>
      <c r="C312" s="47"/>
    </row>
    <row r="313" spans="1:3" ht="12.75" customHeight="1">
      <c r="A313" s="48"/>
      <c r="B313" s="49"/>
      <c r="C313" s="47"/>
    </row>
    <row r="314" spans="1:3" ht="12.75" customHeight="1">
      <c r="A314" s="48"/>
      <c r="B314" s="49"/>
      <c r="C314" s="47"/>
    </row>
    <row r="315" spans="1:3" ht="12.75" customHeight="1">
      <c r="A315" s="48"/>
      <c r="B315" s="49"/>
      <c r="C315" s="47"/>
    </row>
    <row r="316" spans="1:3" ht="12.75" customHeight="1">
      <c r="A316" s="48"/>
      <c r="B316" s="49"/>
      <c r="C316" s="47"/>
    </row>
    <row r="317" spans="1:3" ht="25.5" customHeight="1">
      <c r="A317" s="48"/>
      <c r="B317" s="49"/>
      <c r="C317" s="47"/>
    </row>
    <row r="318" spans="1:3" ht="25.5" customHeight="1">
      <c r="A318" s="48"/>
      <c r="B318" s="49"/>
      <c r="C318" s="47"/>
    </row>
    <row r="319" spans="1:3" ht="25.5" customHeight="1">
      <c r="A319" s="48"/>
      <c r="B319" s="49"/>
      <c r="C319" s="47"/>
    </row>
    <row r="320" spans="1:3" ht="25.5" customHeight="1">
      <c r="A320" s="48"/>
      <c r="B320" s="49"/>
      <c r="C320" s="47"/>
    </row>
    <row r="321" spans="1:3" ht="38.25" customHeight="1">
      <c r="A321" s="48"/>
      <c r="B321" s="49"/>
      <c r="C321" s="47"/>
    </row>
    <row r="322" spans="1:3" ht="12.75" customHeight="1">
      <c r="A322" s="48"/>
      <c r="B322" s="49"/>
      <c r="C322" s="47"/>
    </row>
    <row r="323" spans="1:3" ht="12.75" customHeight="1">
      <c r="A323" s="48"/>
      <c r="B323" s="49"/>
      <c r="C323" s="47"/>
    </row>
    <row r="324" spans="1:3" ht="25.5" customHeight="1">
      <c r="A324" s="48"/>
      <c r="B324" s="49"/>
      <c r="C324" s="47"/>
    </row>
    <row r="325" spans="1:3" ht="38.25" customHeight="1">
      <c r="A325" s="48"/>
      <c r="B325" s="49"/>
      <c r="C325" s="47"/>
    </row>
    <row r="326" spans="1:3" ht="25.5" customHeight="1">
      <c r="A326" s="48"/>
      <c r="B326" s="49"/>
      <c r="C326" s="47"/>
    </row>
    <row r="327" spans="1:3" ht="25.5" customHeight="1">
      <c r="A327" s="48"/>
      <c r="B327" s="49"/>
      <c r="C327" s="47"/>
    </row>
    <row r="328" spans="1:3" ht="25.5" customHeight="1">
      <c r="A328" s="48"/>
      <c r="B328" s="49"/>
      <c r="C328" s="47"/>
    </row>
    <row r="329" spans="1:3" ht="12.75" customHeight="1">
      <c r="A329" s="48"/>
      <c r="B329" s="49"/>
      <c r="C329" s="47"/>
    </row>
    <row r="330" spans="1:3" ht="12.75" customHeight="1">
      <c r="A330" s="48"/>
      <c r="B330" s="49"/>
      <c r="C330" s="47"/>
    </row>
    <row r="331" spans="1:3" ht="12.75" customHeight="1">
      <c r="A331" s="48"/>
      <c r="B331" s="49"/>
      <c r="C331" s="47"/>
    </row>
    <row r="332" spans="1:3" ht="12.75" customHeight="1">
      <c r="A332" s="48"/>
      <c r="B332" s="49"/>
      <c r="C332" s="47"/>
    </row>
    <row r="333" spans="1:3" ht="12.75" customHeight="1">
      <c r="A333" s="48"/>
      <c r="B333" s="49"/>
      <c r="C333" s="47"/>
    </row>
    <row r="334" spans="1:3" ht="25.5" customHeight="1">
      <c r="A334" s="48"/>
      <c r="B334" s="49"/>
      <c r="C334" s="47"/>
    </row>
    <row r="335" spans="1:3" ht="38.25" customHeight="1">
      <c r="A335" s="48"/>
      <c r="B335" s="49"/>
      <c r="C335" s="47"/>
    </row>
    <row r="336" spans="1:3" ht="38.25" customHeight="1">
      <c r="A336" s="48"/>
      <c r="B336" s="49"/>
      <c r="C336" s="47"/>
    </row>
    <row r="337" spans="1:3" ht="12.75" customHeight="1">
      <c r="A337" s="48"/>
      <c r="B337" s="49"/>
      <c r="C337" s="47"/>
    </row>
    <row r="338" spans="1:3" ht="12.75" customHeight="1">
      <c r="A338" s="48"/>
      <c r="B338" s="49"/>
      <c r="C338" s="47"/>
    </row>
    <row r="339" spans="1:3" ht="25.5" customHeight="1">
      <c r="A339" s="48"/>
      <c r="B339" s="49"/>
      <c r="C339" s="47"/>
    </row>
    <row r="340" spans="1:3" ht="38.25" customHeight="1">
      <c r="A340" s="48"/>
      <c r="B340" s="49"/>
      <c r="C340" s="47"/>
    </row>
    <row r="341" spans="1:3" ht="12.75" customHeight="1">
      <c r="A341" s="48"/>
      <c r="B341" s="49"/>
      <c r="C341" s="47"/>
    </row>
    <row r="342" spans="1:3" ht="12.75" customHeight="1">
      <c r="A342" s="48"/>
      <c r="B342" s="49"/>
      <c r="C342" s="47"/>
    </row>
    <row r="343" spans="1:3" ht="25.5" customHeight="1">
      <c r="A343" s="48"/>
      <c r="B343" s="49"/>
      <c r="C343" s="47"/>
    </row>
    <row r="344" spans="1:3" ht="12.75" customHeight="1">
      <c r="A344" s="48"/>
      <c r="B344" s="49"/>
      <c r="C344" s="47"/>
    </row>
    <row r="345" spans="1:3" ht="25.5" customHeight="1">
      <c r="A345" s="48"/>
      <c r="B345" s="49"/>
      <c r="C345" s="47"/>
    </row>
    <row r="346" spans="1:3" ht="25.5" customHeight="1">
      <c r="A346" s="48"/>
      <c r="B346" s="49"/>
      <c r="C346" s="47"/>
    </row>
    <row r="347" spans="1:3" ht="25.5" customHeight="1">
      <c r="A347" s="48"/>
      <c r="B347" s="49"/>
      <c r="C347" s="47"/>
    </row>
    <row r="348" spans="1:3" ht="25.5" customHeight="1">
      <c r="A348" s="48"/>
      <c r="B348" s="49"/>
      <c r="C348" s="47"/>
    </row>
    <row r="349" spans="1:3" ht="25.5" customHeight="1">
      <c r="A349" s="48"/>
      <c r="B349" s="49"/>
      <c r="C349" s="47"/>
    </row>
    <row r="350" spans="1:3" ht="25.5" customHeight="1">
      <c r="A350" s="48"/>
      <c r="B350" s="49"/>
      <c r="C350" s="47"/>
    </row>
    <row r="351" spans="1:3" ht="25.5" customHeight="1">
      <c r="A351" s="48"/>
      <c r="B351" s="49"/>
      <c r="C351" s="47"/>
    </row>
    <row r="352" spans="1:3" ht="25.5" customHeight="1">
      <c r="A352" s="48"/>
      <c r="B352" s="49"/>
      <c r="C352" s="47"/>
    </row>
    <row r="353" spans="1:3" ht="25.5" customHeight="1">
      <c r="A353" s="48"/>
      <c r="B353" s="49"/>
      <c r="C353" s="47"/>
    </row>
    <row r="354" spans="1:3" ht="25.5" customHeight="1">
      <c r="A354" s="48"/>
      <c r="B354" s="49"/>
      <c r="C354" s="47"/>
    </row>
    <row r="355" spans="1:3" ht="25.5" customHeight="1">
      <c r="A355" s="48"/>
      <c r="B355" s="49"/>
      <c r="C355" s="47"/>
    </row>
    <row r="356" spans="1:3" ht="25.5" customHeight="1">
      <c r="A356" s="48"/>
      <c r="B356" s="49"/>
      <c r="C356" s="47"/>
    </row>
    <row r="357" spans="1:3" ht="25.5" customHeight="1">
      <c r="A357" s="48"/>
      <c r="B357" s="49"/>
      <c r="C357" s="47"/>
    </row>
    <row r="358" spans="1:3" ht="25.5" customHeight="1">
      <c r="A358" s="48"/>
      <c r="B358" s="49"/>
      <c r="C358" s="47"/>
    </row>
    <row r="359" spans="1:3" ht="25.5" customHeight="1">
      <c r="A359" s="48"/>
      <c r="B359" s="49"/>
      <c r="C359" s="47"/>
    </row>
    <row r="360" spans="1:3" ht="25.5" customHeight="1">
      <c r="A360" s="48"/>
      <c r="B360" s="49"/>
      <c r="C360" s="47"/>
    </row>
    <row r="361" spans="1:3" ht="25.5" customHeight="1">
      <c r="A361" s="48"/>
      <c r="B361" s="49"/>
      <c r="C361" s="47"/>
    </row>
    <row r="362" spans="1:3" ht="25.5" customHeight="1">
      <c r="A362" s="48"/>
      <c r="B362" s="49"/>
      <c r="C362" s="47"/>
    </row>
    <row r="363" spans="1:3" ht="25.5" customHeight="1">
      <c r="A363" s="48"/>
      <c r="B363" s="49"/>
      <c r="C363" s="47"/>
    </row>
    <row r="364" spans="1:3" ht="25.5" customHeight="1">
      <c r="A364" s="48"/>
      <c r="B364" s="49"/>
      <c r="C364" s="47"/>
    </row>
    <row r="365" spans="1:3" ht="25.5" customHeight="1">
      <c r="A365" s="48"/>
      <c r="B365" s="49"/>
      <c r="C365" s="47"/>
    </row>
    <row r="366" spans="1:3" ht="25.5" customHeight="1">
      <c r="A366" s="48"/>
      <c r="B366" s="49"/>
      <c r="C366" s="47"/>
    </row>
    <row r="367" spans="1:3" ht="25.5" customHeight="1">
      <c r="A367" s="48"/>
      <c r="B367" s="49"/>
      <c r="C367" s="47"/>
    </row>
    <row r="368" spans="1:3" ht="25.5" customHeight="1">
      <c r="A368" s="48"/>
      <c r="B368" s="49"/>
      <c r="C368" s="47"/>
    </row>
    <row r="369" spans="1:3" ht="25.5" customHeight="1">
      <c r="A369" s="48"/>
      <c r="B369" s="49"/>
      <c r="C369" s="47"/>
    </row>
    <row r="370" spans="1:3" ht="25.5" customHeight="1">
      <c r="A370" s="48"/>
      <c r="B370" s="49"/>
      <c r="C370" s="47"/>
    </row>
    <row r="371" spans="1:3" ht="25.5" customHeight="1">
      <c r="A371" s="48"/>
      <c r="B371" s="49"/>
      <c r="C371" s="47"/>
    </row>
    <row r="372" spans="1:3" ht="25.5" customHeight="1">
      <c r="A372" s="48"/>
      <c r="B372" s="49"/>
      <c r="C372" s="47"/>
    </row>
    <row r="373" spans="1:3" ht="38.25" customHeight="1">
      <c r="A373" s="48"/>
      <c r="B373" s="49"/>
      <c r="C373" s="47"/>
    </row>
    <row r="374" spans="1:3" ht="12.75" customHeight="1">
      <c r="A374" s="48"/>
      <c r="B374" s="49"/>
      <c r="C374" s="47"/>
    </row>
    <row r="375" spans="1:3" ht="38.25" customHeight="1">
      <c r="A375" s="48"/>
      <c r="B375" s="49"/>
      <c r="C375" s="47"/>
    </row>
    <row r="376" spans="1:3" ht="12.75" customHeight="1">
      <c r="A376" s="48"/>
      <c r="B376" s="49"/>
      <c r="C376" s="47"/>
    </row>
    <row r="377" spans="1:3" ht="38.25" customHeight="1">
      <c r="A377" s="48"/>
      <c r="B377" s="49"/>
      <c r="C377" s="47"/>
    </row>
    <row r="378" spans="1:3" ht="12.75" customHeight="1">
      <c r="A378" s="48"/>
      <c r="B378" s="49"/>
      <c r="C378" s="47"/>
    </row>
    <row r="379" spans="1:3" ht="38.25" customHeight="1">
      <c r="A379" s="48"/>
      <c r="B379" s="49"/>
      <c r="C379" s="47"/>
    </row>
    <row r="380" spans="1:3" ht="12.75" customHeight="1">
      <c r="A380" s="48"/>
      <c r="B380" s="49"/>
      <c r="C380" s="47"/>
    </row>
    <row r="381" spans="1:3" ht="38.25" customHeight="1">
      <c r="A381" s="48"/>
      <c r="B381" s="49"/>
      <c r="C381" s="47"/>
    </row>
    <row r="382" spans="1:3" ht="12.75" customHeight="1">
      <c r="A382" s="48"/>
      <c r="B382" s="49"/>
      <c r="C382" s="47"/>
    </row>
    <row r="383" spans="1:3" ht="38.25" customHeight="1">
      <c r="A383" s="48"/>
      <c r="B383" s="49"/>
      <c r="C383" s="47"/>
    </row>
    <row r="384" spans="1:3" ht="12.75" customHeight="1">
      <c r="A384" s="48"/>
      <c r="B384" s="49"/>
      <c r="C384" s="47"/>
    </row>
    <row r="385" spans="1:3" ht="38.25" customHeight="1">
      <c r="A385" s="48"/>
      <c r="B385" s="49"/>
      <c r="C385" s="47"/>
    </row>
    <row r="386" spans="1:3" ht="12.75" customHeight="1">
      <c r="A386" s="48"/>
      <c r="B386" s="49"/>
      <c r="C386" s="47"/>
    </row>
    <row r="387" spans="1:3" ht="38.25" customHeight="1">
      <c r="A387" s="48"/>
      <c r="B387" s="49"/>
      <c r="C387" s="47"/>
    </row>
    <row r="388" spans="1:3" ht="12.75" customHeight="1">
      <c r="A388" s="48"/>
      <c r="B388" s="49"/>
      <c r="C388" s="47"/>
    </row>
    <row r="389" spans="1:3" ht="38.25" customHeight="1">
      <c r="A389" s="48"/>
      <c r="B389" s="49"/>
      <c r="C389" s="47"/>
    </row>
    <row r="390" spans="1:3" ht="12.75" customHeight="1">
      <c r="A390" s="48"/>
      <c r="B390" s="49"/>
      <c r="C390" s="47"/>
    </row>
    <row r="391" spans="1:3" ht="38.25" customHeight="1">
      <c r="A391" s="48"/>
      <c r="B391" s="49"/>
      <c r="C391" s="47"/>
    </row>
    <row r="392" spans="1:3" ht="12.75" customHeight="1">
      <c r="A392" s="48"/>
      <c r="B392" s="49"/>
      <c r="C392" s="47"/>
    </row>
    <row r="393" spans="1:3" ht="38.25" customHeight="1">
      <c r="A393" s="48"/>
      <c r="B393" s="49"/>
      <c r="C393" s="47"/>
    </row>
    <row r="394" spans="1:3" ht="12.75" customHeight="1">
      <c r="A394" s="48"/>
      <c r="B394" s="49"/>
      <c r="C394" s="47"/>
    </row>
    <row r="395" spans="1:3" ht="38.25" customHeight="1">
      <c r="A395" s="48"/>
      <c r="B395" s="49"/>
      <c r="C395" s="47"/>
    </row>
    <row r="396" spans="1:3" ht="12.75" customHeight="1">
      <c r="A396" s="48"/>
      <c r="B396" s="49"/>
      <c r="C396" s="47"/>
    </row>
    <row r="397" spans="1:3" ht="51" customHeight="1">
      <c r="A397" s="48"/>
      <c r="B397" s="49"/>
      <c r="C397" s="47"/>
    </row>
    <row r="398" spans="1:3" ht="12.75" customHeight="1">
      <c r="A398" s="48"/>
      <c r="B398" s="49"/>
      <c r="C398" s="47"/>
    </row>
    <row r="399" spans="1:3" ht="25.5" customHeight="1">
      <c r="A399" s="48"/>
      <c r="B399" s="49"/>
      <c r="C399" s="47"/>
    </row>
    <row r="400" spans="1:3" ht="12.75" customHeight="1">
      <c r="A400" s="48"/>
      <c r="B400" s="49"/>
      <c r="C400" s="47"/>
    </row>
    <row r="401" spans="1:3" ht="12.75" customHeight="1">
      <c r="A401" s="48"/>
      <c r="B401" s="49"/>
      <c r="C401" s="47"/>
    </row>
    <row r="402" spans="1:3" ht="12.75" customHeight="1">
      <c r="A402" s="48"/>
      <c r="B402" s="49"/>
      <c r="C402" s="47"/>
    </row>
    <row r="403" spans="1:3" ht="51" customHeight="1">
      <c r="A403" s="48"/>
      <c r="B403" s="49"/>
      <c r="C403" s="47"/>
    </row>
    <row r="404" spans="1:3" ht="12.75" customHeight="1">
      <c r="A404" s="48"/>
      <c r="B404" s="49"/>
      <c r="C404" s="47"/>
    </row>
    <row r="405" spans="1:3" ht="25.5" customHeight="1">
      <c r="A405" s="48"/>
      <c r="B405" s="49"/>
      <c r="C405" s="47"/>
    </row>
    <row r="406" spans="1:3" ht="12.75" customHeight="1">
      <c r="A406" s="48"/>
      <c r="B406" s="49"/>
      <c r="C406" s="47"/>
    </row>
    <row r="407" spans="1:3" ht="12.75" customHeight="1">
      <c r="A407" s="48"/>
      <c r="B407" s="49"/>
      <c r="C407" s="47"/>
    </row>
    <row r="408" spans="1:3" ht="12.75" customHeight="1">
      <c r="A408" s="48"/>
      <c r="B408" s="49"/>
      <c r="C408" s="47"/>
    </row>
    <row r="409" spans="1:3" ht="51" customHeight="1">
      <c r="A409" s="48"/>
      <c r="B409" s="49"/>
      <c r="C409" s="47"/>
    </row>
    <row r="410" spans="1:3" ht="12.75" customHeight="1">
      <c r="A410" s="48"/>
      <c r="B410" s="49"/>
      <c r="C410" s="47"/>
    </row>
    <row r="411" spans="1:3" ht="25.5" customHeight="1">
      <c r="A411" s="48"/>
      <c r="B411" s="49"/>
      <c r="C411" s="47"/>
    </row>
    <row r="412" spans="1:3" ht="12.75" customHeight="1">
      <c r="A412" s="48"/>
      <c r="B412" s="49"/>
      <c r="C412" s="47"/>
    </row>
    <row r="413" spans="1:3" ht="12.75" customHeight="1">
      <c r="A413" s="48"/>
      <c r="B413" s="49"/>
      <c r="C413" s="47"/>
    </row>
    <row r="414" spans="1:3" ht="12.75" customHeight="1">
      <c r="A414" s="48"/>
      <c r="B414" s="49"/>
      <c r="C414" s="47"/>
    </row>
    <row r="415" spans="1:3" ht="51" customHeight="1">
      <c r="A415" s="48"/>
      <c r="B415" s="49"/>
      <c r="C415" s="47"/>
    </row>
    <row r="416" spans="1:3" ht="12.75" customHeight="1">
      <c r="A416" s="48"/>
      <c r="B416" s="49"/>
      <c r="C416" s="47"/>
    </row>
    <row r="417" spans="1:3" ht="25.5" customHeight="1">
      <c r="A417" s="48"/>
      <c r="B417" s="49"/>
      <c r="C417" s="47"/>
    </row>
    <row r="418" spans="1:3" ht="12.75" customHeight="1">
      <c r="A418" s="48"/>
      <c r="B418" s="49"/>
      <c r="C418" s="47"/>
    </row>
    <row r="419" spans="1:3" ht="12.75" customHeight="1">
      <c r="A419" s="48"/>
      <c r="B419" s="49"/>
      <c r="C419" s="47"/>
    </row>
    <row r="420" spans="1:3" ht="12.75" customHeight="1">
      <c r="A420" s="48"/>
      <c r="B420" s="49"/>
      <c r="C420" s="47"/>
    </row>
    <row r="421" spans="1:3" ht="51" customHeight="1">
      <c r="A421" s="48"/>
      <c r="B421" s="49"/>
      <c r="C421" s="47"/>
    </row>
    <row r="422" spans="1:3" ht="12.75" customHeight="1">
      <c r="A422" s="48"/>
      <c r="B422" s="49"/>
      <c r="C422" s="47"/>
    </row>
    <row r="423" spans="1:3" ht="25.5" customHeight="1">
      <c r="A423" s="48"/>
      <c r="B423" s="49"/>
      <c r="C423" s="47"/>
    </row>
    <row r="424" spans="1:3" ht="12.75" customHeight="1">
      <c r="A424" s="48"/>
      <c r="B424" s="49"/>
      <c r="C424" s="47"/>
    </row>
    <row r="425" spans="1:3" ht="12.75" customHeight="1">
      <c r="A425" s="48"/>
      <c r="B425" s="49"/>
      <c r="C425" s="47"/>
    </row>
    <row r="426" spans="1:3" ht="12.75" customHeight="1">
      <c r="A426" s="48"/>
      <c r="B426" s="49"/>
      <c r="C426" s="47"/>
    </row>
    <row r="427" spans="1:3" ht="51" customHeight="1">
      <c r="A427" s="48"/>
      <c r="B427" s="49"/>
      <c r="C427" s="47"/>
    </row>
    <row r="428" spans="1:3" ht="12.75" customHeight="1">
      <c r="A428" s="48"/>
      <c r="B428" s="49"/>
      <c r="C428" s="47"/>
    </row>
    <row r="429" spans="1:3" ht="25.5" customHeight="1">
      <c r="A429" s="48"/>
      <c r="B429" s="49"/>
      <c r="C429" s="47"/>
    </row>
    <row r="430" spans="1:3" ht="12.75" customHeight="1">
      <c r="A430" s="48"/>
      <c r="B430" s="49"/>
      <c r="C430" s="47"/>
    </row>
    <row r="431" spans="1:3" ht="12.75" customHeight="1">
      <c r="A431" s="48"/>
      <c r="B431" s="49"/>
      <c r="C431" s="47"/>
    </row>
    <row r="432" spans="1:3" ht="12.75" customHeight="1">
      <c r="A432" s="48"/>
      <c r="B432" s="49"/>
      <c r="C432" s="47"/>
    </row>
    <row r="433" spans="1:3" ht="51" customHeight="1">
      <c r="A433" s="48"/>
      <c r="B433" s="49"/>
      <c r="C433" s="47"/>
    </row>
    <row r="434" spans="1:3" ht="12.75" customHeight="1">
      <c r="A434" s="48"/>
      <c r="B434" s="49"/>
      <c r="C434" s="47"/>
    </row>
    <row r="435" spans="1:3" ht="25.5" customHeight="1">
      <c r="A435" s="48"/>
      <c r="B435" s="49"/>
      <c r="C435" s="47"/>
    </row>
    <row r="436" spans="1:3" ht="12.75" customHeight="1">
      <c r="A436" s="48"/>
      <c r="B436" s="49"/>
      <c r="C436" s="47"/>
    </row>
    <row r="437" spans="1:3" ht="12.75" customHeight="1">
      <c r="A437" s="48"/>
      <c r="B437" s="49"/>
      <c r="C437" s="47"/>
    </row>
    <row r="438" spans="1:3" ht="51" customHeight="1">
      <c r="A438" s="48"/>
      <c r="B438" s="49"/>
      <c r="C438" s="47"/>
    </row>
    <row r="439" spans="1:3" ht="12.75" customHeight="1">
      <c r="A439" s="48"/>
      <c r="B439" s="49"/>
      <c r="C439" s="47"/>
    </row>
    <row r="440" spans="1:3" ht="25.5" customHeight="1">
      <c r="A440" s="48"/>
      <c r="B440" s="49"/>
      <c r="C440" s="47"/>
    </row>
    <row r="441" spans="1:3" ht="12.75" customHeight="1">
      <c r="A441" s="48"/>
      <c r="B441" s="49"/>
      <c r="C441" s="47"/>
    </row>
    <row r="442" spans="1:3" ht="12.75" customHeight="1">
      <c r="A442" s="48"/>
      <c r="B442" s="49"/>
      <c r="C442" s="47"/>
    </row>
    <row r="443" spans="1:3" ht="51" customHeight="1">
      <c r="A443" s="48"/>
      <c r="B443" s="49"/>
      <c r="C443" s="47"/>
    </row>
    <row r="444" spans="1:3" ht="12.75" customHeight="1">
      <c r="A444" s="48"/>
      <c r="B444" s="49"/>
      <c r="C444" s="47"/>
    </row>
    <row r="445" spans="1:3" ht="25.5" customHeight="1">
      <c r="A445" s="48"/>
      <c r="B445" s="49"/>
      <c r="C445" s="47"/>
    </row>
    <row r="446" spans="1:3" ht="12.75" customHeight="1">
      <c r="A446" s="48"/>
      <c r="B446" s="49"/>
      <c r="C446" s="47"/>
    </row>
    <row r="447" spans="1:3" ht="12.75" customHeight="1">
      <c r="A447" s="48"/>
      <c r="B447" s="49"/>
      <c r="C447" s="47"/>
    </row>
    <row r="448" spans="1:3" ht="12.75" customHeight="1">
      <c r="A448" s="48"/>
      <c r="B448" s="49"/>
      <c r="C448" s="47"/>
    </row>
    <row r="449" spans="1:3" ht="51" customHeight="1">
      <c r="A449" s="48"/>
      <c r="B449" s="49"/>
      <c r="C449" s="47"/>
    </row>
    <row r="450" spans="1:3" ht="12.75" customHeight="1">
      <c r="A450" s="48"/>
      <c r="B450" s="49"/>
      <c r="C450" s="47"/>
    </row>
    <row r="451" spans="1:3" ht="25.5" customHeight="1">
      <c r="A451" s="48"/>
      <c r="B451" s="49"/>
      <c r="C451" s="47"/>
    </row>
    <row r="452" spans="1:3" ht="12.75" customHeight="1">
      <c r="A452" s="48"/>
      <c r="B452" s="49"/>
      <c r="C452" s="47"/>
    </row>
    <row r="453" spans="1:3" ht="12.75" customHeight="1">
      <c r="A453" s="48"/>
      <c r="B453" s="49"/>
      <c r="C453" s="47"/>
    </row>
    <row r="454" spans="1:3" ht="12.75" customHeight="1">
      <c r="A454" s="48"/>
      <c r="B454" s="49"/>
      <c r="C454" s="47"/>
    </row>
    <row r="455" spans="1:3" ht="51" customHeight="1">
      <c r="A455" s="48"/>
      <c r="B455" s="49"/>
      <c r="C455" s="47"/>
    </row>
    <row r="456" spans="1:3" ht="12.75" customHeight="1">
      <c r="A456" s="48"/>
      <c r="B456" s="49"/>
      <c r="C456" s="47"/>
    </row>
    <row r="457" spans="1:3" ht="25.5" customHeight="1">
      <c r="A457" s="48"/>
      <c r="B457" s="49"/>
      <c r="C457" s="47"/>
    </row>
    <row r="458" spans="1:3" ht="12.75" customHeight="1">
      <c r="A458" s="48"/>
      <c r="B458" s="49"/>
      <c r="C458" s="47"/>
    </row>
    <row r="459" spans="1:3" ht="12.75" customHeight="1">
      <c r="A459" s="48"/>
      <c r="B459" s="49"/>
      <c r="C459" s="47"/>
    </row>
    <row r="460" spans="1:3" ht="25.5" customHeight="1">
      <c r="A460" s="48"/>
      <c r="B460" s="49"/>
      <c r="C460" s="47"/>
    </row>
    <row r="461" spans="1:3" ht="25.5" customHeight="1">
      <c r="A461" s="48"/>
      <c r="B461" s="49"/>
      <c r="C461" s="47"/>
    </row>
    <row r="462" spans="1:3" ht="25.5" customHeight="1">
      <c r="A462" s="48"/>
      <c r="B462" s="49"/>
      <c r="C462" s="47"/>
    </row>
    <row r="463" spans="1:3" ht="25.5" customHeight="1">
      <c r="A463" s="48"/>
      <c r="B463" s="49"/>
      <c r="C463" s="47"/>
    </row>
    <row r="464" spans="1:3" ht="25.5" customHeight="1">
      <c r="A464" s="48"/>
      <c r="B464" s="49"/>
      <c r="C464" s="47"/>
    </row>
    <row r="465" spans="1:3" ht="25.5" customHeight="1">
      <c r="A465" s="48"/>
      <c r="B465" s="49"/>
      <c r="C465" s="47"/>
    </row>
    <row r="466" spans="1:3" ht="25.5" customHeight="1">
      <c r="A466" s="48"/>
      <c r="B466" s="49"/>
      <c r="C466" s="47"/>
    </row>
    <row r="467" spans="1:3" ht="25.5" customHeight="1">
      <c r="A467" s="48"/>
      <c r="B467" s="49"/>
      <c r="C467" s="47"/>
    </row>
    <row r="468" spans="1:3" ht="12.75" customHeight="1">
      <c r="A468" s="48"/>
      <c r="B468" s="49"/>
      <c r="C468" s="47"/>
    </row>
    <row r="469" spans="1:3" ht="25.5" customHeight="1">
      <c r="A469" s="48"/>
      <c r="B469" s="49"/>
      <c r="C469" s="47"/>
    </row>
    <row r="470" spans="1:3" ht="25.5" customHeight="1">
      <c r="A470" s="48"/>
      <c r="B470" s="49"/>
      <c r="C470" s="47"/>
    </row>
    <row r="471" spans="1:3" ht="25.5" customHeight="1">
      <c r="A471" s="48"/>
      <c r="B471" s="49"/>
      <c r="C471" s="47"/>
    </row>
    <row r="472" spans="1:3" ht="25.5" customHeight="1">
      <c r="A472" s="48"/>
      <c r="B472" s="49"/>
      <c r="C472" s="47"/>
    </row>
    <row r="473" spans="1:3" ht="25.5" customHeight="1">
      <c r="A473" s="48"/>
      <c r="B473" s="49"/>
      <c r="C473" s="47"/>
    </row>
    <row r="474" spans="1:3" ht="25.5" customHeight="1">
      <c r="A474" s="48"/>
      <c r="B474" s="49"/>
      <c r="C474" s="47"/>
    </row>
    <row r="475" spans="1:3" ht="25.5" customHeight="1">
      <c r="A475" s="48"/>
      <c r="B475" s="49"/>
      <c r="C475" s="47"/>
    </row>
    <row r="476" spans="1:3" ht="25.5" customHeight="1">
      <c r="A476" s="48"/>
      <c r="B476" s="49"/>
      <c r="C476" s="47"/>
    </row>
    <row r="477" spans="1:3" ht="63.75" customHeight="1">
      <c r="A477" s="48"/>
      <c r="B477" s="49"/>
      <c r="C477" s="47"/>
    </row>
    <row r="478" spans="1:3" ht="12.75" customHeight="1">
      <c r="A478" s="48"/>
      <c r="B478" s="49"/>
      <c r="C478" s="47"/>
    </row>
    <row r="479" spans="1:3" ht="63.75" customHeight="1">
      <c r="A479" s="48"/>
      <c r="B479" s="49"/>
      <c r="C479" s="47"/>
    </row>
    <row r="480" spans="1:3" ht="12.75" customHeight="1">
      <c r="A480" s="48"/>
      <c r="B480" s="49"/>
      <c r="C480" s="47"/>
    </row>
    <row r="481" spans="1:3" ht="63.75" customHeight="1">
      <c r="A481" s="48"/>
      <c r="B481" s="49"/>
      <c r="C481" s="47"/>
    </row>
    <row r="482" spans="1:3" ht="12.75" customHeight="1">
      <c r="A482" s="48"/>
      <c r="B482" s="49"/>
      <c r="C482" s="47"/>
    </row>
    <row r="483" spans="1:3" ht="63.75" customHeight="1">
      <c r="A483" s="48"/>
      <c r="B483" s="49"/>
      <c r="C483" s="47"/>
    </row>
    <row r="484" spans="1:3" ht="12.75" customHeight="1">
      <c r="A484" s="48"/>
      <c r="B484" s="49"/>
      <c r="C484" s="47"/>
    </row>
    <row r="485" spans="1:3" ht="63.75" customHeight="1">
      <c r="A485" s="48"/>
      <c r="B485" s="49"/>
      <c r="C485" s="47"/>
    </row>
    <row r="486" spans="1:3" ht="12.75" customHeight="1">
      <c r="A486" s="48"/>
      <c r="B486" s="49"/>
      <c r="C486" s="47"/>
    </row>
    <row r="487" spans="1:3" ht="63.75" customHeight="1">
      <c r="A487" s="48"/>
      <c r="B487" s="49"/>
      <c r="C487" s="47"/>
    </row>
    <row r="488" spans="1:3" ht="12.75" customHeight="1">
      <c r="A488" s="48"/>
      <c r="B488" s="49"/>
      <c r="C488" s="47"/>
    </row>
    <row r="489" spans="1:3" ht="63.75" customHeight="1">
      <c r="A489" s="48"/>
      <c r="B489" s="49"/>
      <c r="C489" s="47"/>
    </row>
    <row r="490" spans="1:3" ht="12.75" customHeight="1">
      <c r="A490" s="48"/>
      <c r="B490" s="49"/>
      <c r="C490" s="47"/>
    </row>
    <row r="491" spans="1:3" ht="63.75" customHeight="1">
      <c r="A491" s="48"/>
      <c r="B491" s="49"/>
      <c r="C491" s="47"/>
    </row>
    <row r="492" spans="1:3" ht="12.75" customHeight="1">
      <c r="A492" s="48"/>
      <c r="B492" s="49"/>
      <c r="C492" s="47"/>
    </row>
    <row r="493" spans="1:3" ht="63.75" customHeight="1">
      <c r="A493" s="48"/>
      <c r="B493" s="49"/>
      <c r="C493" s="47"/>
    </row>
    <row r="494" spans="1:3" ht="12.75" customHeight="1">
      <c r="A494" s="48"/>
      <c r="B494" s="49"/>
      <c r="C494" s="47"/>
    </row>
    <row r="495" spans="1:3" ht="63.75" customHeight="1">
      <c r="A495" s="48"/>
      <c r="B495" s="49"/>
      <c r="C495" s="47"/>
    </row>
    <row r="496" spans="1:3" ht="12.75" customHeight="1">
      <c r="A496" s="48"/>
      <c r="B496" s="49"/>
      <c r="C496" s="47"/>
    </row>
    <row r="497" spans="1:3" ht="63.75" customHeight="1">
      <c r="A497" s="48"/>
      <c r="B497" s="49"/>
      <c r="C497" s="47"/>
    </row>
    <row r="498" spans="1:3" ht="12.75" customHeight="1">
      <c r="A498" s="48"/>
      <c r="B498" s="49"/>
      <c r="C498" s="47"/>
    </row>
    <row r="499" spans="1:3" ht="63.75" customHeight="1">
      <c r="A499" s="48"/>
      <c r="B499" s="49"/>
      <c r="C499" s="47"/>
    </row>
    <row r="500" spans="1:3" ht="12.75" customHeight="1">
      <c r="A500" s="48"/>
      <c r="B500" s="49"/>
      <c r="C500" s="47"/>
    </row>
    <row r="501" spans="1:3" ht="63.75" customHeight="1">
      <c r="A501" s="48"/>
      <c r="B501" s="49"/>
      <c r="C501" s="47"/>
    </row>
    <row r="502" spans="1:3" ht="12.75" customHeight="1">
      <c r="A502" s="48"/>
      <c r="B502" s="49"/>
      <c r="C502" s="47"/>
    </row>
    <row r="503" spans="1:3" ht="63.75" customHeight="1">
      <c r="A503" s="48"/>
      <c r="B503" s="49"/>
      <c r="C503" s="47"/>
    </row>
    <row r="504" spans="1:3" ht="12.75" customHeight="1">
      <c r="A504" s="48"/>
      <c r="B504" s="49"/>
      <c r="C504" s="47"/>
    </row>
    <row r="505" spans="1:3" ht="63.75" customHeight="1">
      <c r="A505" s="48"/>
      <c r="B505" s="49"/>
      <c r="C505" s="47"/>
    </row>
    <row r="506" spans="1:3" ht="12.75" customHeight="1">
      <c r="A506" s="48"/>
      <c r="B506" s="49"/>
      <c r="C506" s="47"/>
    </row>
    <row r="507" spans="1:3" ht="25.5" customHeight="1">
      <c r="A507" s="48"/>
      <c r="B507" s="49"/>
      <c r="C507" s="47"/>
    </row>
    <row r="508" spans="1:3" ht="25.5" customHeight="1">
      <c r="A508" s="48"/>
      <c r="B508" s="49"/>
      <c r="C508" s="47"/>
    </row>
    <row r="509" spans="1:3" ht="25.5" customHeight="1">
      <c r="A509" s="48"/>
      <c r="B509" s="49"/>
      <c r="C509" s="47"/>
    </row>
    <row r="510" spans="1:3" ht="12.75" customHeight="1">
      <c r="A510" s="48"/>
      <c r="B510" s="49"/>
      <c r="C510" s="47"/>
    </row>
    <row r="511" spans="1:3" ht="12.75" customHeight="1">
      <c r="A511" s="48"/>
      <c r="B511" s="49"/>
      <c r="C511" s="47"/>
    </row>
    <row r="512" spans="1:3" ht="12.75" customHeight="1">
      <c r="A512" s="48"/>
      <c r="B512" s="49"/>
      <c r="C512" s="47"/>
    </row>
    <row r="513" spans="1:3" ht="12.75" customHeight="1">
      <c r="A513" s="48"/>
      <c r="B513" s="49"/>
      <c r="C513" s="47"/>
    </row>
    <row r="514" spans="1:3" ht="25.5" customHeight="1">
      <c r="A514" s="48"/>
      <c r="B514" s="49"/>
      <c r="C514" s="47"/>
    </row>
    <row r="515" spans="1:3" ht="12.75" customHeight="1">
      <c r="A515" s="48"/>
      <c r="B515" s="49"/>
      <c r="C515" s="47"/>
    </row>
    <row r="516" spans="1:3" ht="12.75" customHeight="1">
      <c r="A516" s="48"/>
      <c r="B516" s="49"/>
      <c r="C516" s="47"/>
    </row>
    <row r="517" spans="1:3" ht="12.75" customHeight="1">
      <c r="A517" s="48"/>
      <c r="B517" s="49"/>
      <c r="C517" s="47"/>
    </row>
    <row r="518" spans="1:3" ht="38.25" customHeight="1">
      <c r="A518" s="48"/>
      <c r="B518" s="49"/>
      <c r="C518" s="47"/>
    </row>
    <row r="519" spans="1:3" ht="12.75" customHeight="1">
      <c r="A519" s="48"/>
      <c r="B519" s="49"/>
      <c r="C519" s="47"/>
    </row>
    <row r="520" spans="1:3" ht="12.75" customHeight="1">
      <c r="A520" s="48"/>
      <c r="B520" s="49"/>
      <c r="C520" s="47"/>
    </row>
    <row r="521" spans="1:3" ht="38.25" customHeight="1">
      <c r="A521" s="48"/>
      <c r="B521" s="49"/>
      <c r="C521" s="47"/>
    </row>
    <row r="522" spans="1:3" ht="12.75" customHeight="1">
      <c r="A522" s="48"/>
      <c r="B522" s="49"/>
      <c r="C522" s="47"/>
    </row>
    <row r="523" spans="1:3" ht="38.25" customHeight="1">
      <c r="A523" s="48"/>
      <c r="B523" s="49"/>
      <c r="C523" s="47"/>
    </row>
    <row r="524" spans="1:3" ht="12.75" customHeight="1">
      <c r="A524" s="48"/>
      <c r="B524" s="49"/>
      <c r="C524" s="47"/>
    </row>
    <row r="525" spans="1:3" ht="25.5" customHeight="1">
      <c r="A525" s="48"/>
      <c r="B525" s="49"/>
      <c r="C525" s="47"/>
    </row>
    <row r="526" spans="1:3" ht="12.75" customHeight="1">
      <c r="A526" s="48"/>
      <c r="B526" s="49"/>
      <c r="C526" s="47"/>
    </row>
    <row r="527" spans="1:3" ht="25.5" customHeight="1">
      <c r="A527" s="48"/>
      <c r="B527" s="49"/>
      <c r="C527" s="47"/>
    </row>
    <row r="528" spans="1:3" ht="12.75" customHeight="1">
      <c r="A528" s="48"/>
      <c r="B528" s="49"/>
      <c r="C528" s="47"/>
    </row>
    <row r="529" spans="1:3" ht="25.5" customHeight="1">
      <c r="A529" s="48"/>
      <c r="B529" s="49"/>
      <c r="C529" s="47"/>
    </row>
    <row r="530" spans="1:3" ht="12.75" customHeight="1">
      <c r="A530" s="48"/>
      <c r="B530" s="49"/>
      <c r="C530" s="47"/>
    </row>
    <row r="531" spans="1:3" ht="25.5" customHeight="1">
      <c r="A531" s="48"/>
      <c r="B531" s="49"/>
      <c r="C531" s="47"/>
    </row>
    <row r="532" spans="1:3" ht="12.75" customHeight="1">
      <c r="A532" s="48"/>
      <c r="B532" s="49"/>
      <c r="C532" s="47"/>
    </row>
    <row r="533" spans="1:3" ht="12.75" customHeight="1">
      <c r="A533" s="48"/>
      <c r="B533" s="49"/>
      <c r="C533" s="47"/>
    </row>
    <row r="534" spans="1:3" ht="12.75" customHeight="1">
      <c r="A534" s="48"/>
      <c r="B534" s="49"/>
      <c r="C534" s="47"/>
    </row>
    <row r="535" spans="1:3" ht="12.75" customHeight="1">
      <c r="A535" s="48"/>
      <c r="B535" s="49"/>
      <c r="C535" s="47"/>
    </row>
    <row r="536" spans="1:3" ht="51" customHeight="1">
      <c r="A536" s="48"/>
      <c r="B536" s="49"/>
      <c r="C536" s="47"/>
    </row>
    <row r="537" spans="1:3" ht="12.75" customHeight="1">
      <c r="A537" s="48"/>
      <c r="B537" s="49"/>
      <c r="C537" s="47"/>
    </row>
    <row r="538" spans="1:3" ht="25.5" customHeight="1">
      <c r="A538" s="48"/>
      <c r="B538" s="49"/>
      <c r="C538" s="47"/>
    </row>
    <row r="539" spans="1:3" ht="12.75" customHeight="1">
      <c r="A539" s="48"/>
      <c r="B539" s="49"/>
      <c r="C539" s="47"/>
    </row>
    <row r="540" spans="1:3" ht="12.75" customHeight="1">
      <c r="A540" s="48"/>
      <c r="B540" s="49"/>
      <c r="C540" s="47"/>
    </row>
    <row r="541" spans="1:3" ht="12.75" customHeight="1">
      <c r="A541" s="48"/>
      <c r="B541" s="49"/>
      <c r="C541" s="47"/>
    </row>
    <row r="542" spans="1:3" ht="51" customHeight="1">
      <c r="A542" s="48"/>
      <c r="B542" s="49"/>
      <c r="C542" s="47"/>
    </row>
    <row r="543" spans="1:3" ht="12.75" customHeight="1">
      <c r="A543" s="48"/>
      <c r="B543" s="49"/>
      <c r="C543" s="47"/>
    </row>
    <row r="544" spans="1:3" ht="25.5" customHeight="1">
      <c r="A544" s="48"/>
      <c r="B544" s="49"/>
      <c r="C544" s="47"/>
    </row>
    <row r="545" spans="1:3" ht="12.75" customHeight="1">
      <c r="A545" s="48"/>
      <c r="B545" s="49"/>
      <c r="C545" s="47"/>
    </row>
    <row r="546" spans="1:3" ht="25.5" customHeight="1">
      <c r="A546" s="48"/>
      <c r="B546" s="49"/>
      <c r="C546" s="47"/>
    </row>
    <row r="547" spans="1:3" ht="12.75" customHeight="1">
      <c r="A547" s="48"/>
      <c r="B547" s="49"/>
      <c r="C547" s="47"/>
    </row>
    <row r="548" spans="1:3" ht="12.75" customHeight="1">
      <c r="A548" s="48"/>
      <c r="B548" s="49"/>
      <c r="C548" s="47"/>
    </row>
    <row r="549" spans="1:3" ht="51" customHeight="1">
      <c r="A549" s="48"/>
      <c r="B549" s="49"/>
      <c r="C549" s="47"/>
    </row>
    <row r="550" spans="1:3" ht="12.75" customHeight="1">
      <c r="A550" s="48"/>
      <c r="B550" s="49"/>
      <c r="C550" s="47"/>
    </row>
    <row r="551" spans="1:3" ht="25.5" customHeight="1">
      <c r="A551" s="48"/>
      <c r="B551" s="49"/>
      <c r="C551" s="47"/>
    </row>
    <row r="552" spans="1:3" ht="12.75" customHeight="1">
      <c r="A552" s="48"/>
      <c r="B552" s="49"/>
      <c r="C552" s="47"/>
    </row>
    <row r="553" spans="1:3" ht="25.5" customHeight="1">
      <c r="A553" s="48"/>
      <c r="B553" s="49"/>
      <c r="C553" s="47"/>
    </row>
    <row r="554" spans="1:3" ht="12.75" customHeight="1">
      <c r="A554" s="48"/>
      <c r="B554" s="49"/>
      <c r="C554" s="47"/>
    </row>
    <row r="555" spans="1:3" ht="12.75" customHeight="1">
      <c r="A555" s="48"/>
      <c r="B555" s="49"/>
      <c r="C555" s="47"/>
    </row>
    <row r="556" spans="1:3" ht="25.5" customHeight="1">
      <c r="A556" s="48"/>
      <c r="B556" s="49"/>
      <c r="C556" s="47"/>
    </row>
    <row r="557" spans="1:3" ht="25.5" customHeight="1">
      <c r="A557" s="48"/>
      <c r="B557" s="49"/>
      <c r="C557" s="47"/>
    </row>
    <row r="558" spans="1:3" ht="12.75" customHeight="1">
      <c r="A558" s="48"/>
      <c r="B558" s="49"/>
      <c r="C558" s="47"/>
    </row>
    <row r="559" spans="1:3" ht="12.75" customHeight="1">
      <c r="A559" s="48"/>
      <c r="B559" s="49"/>
      <c r="C559" s="47"/>
    </row>
    <row r="560" spans="1:3" ht="12.75" customHeight="1">
      <c r="A560" s="48"/>
      <c r="B560" s="49"/>
      <c r="C560" s="47"/>
    </row>
    <row r="561" spans="1:3" ht="25.5" customHeight="1">
      <c r="A561" s="48"/>
      <c r="B561" s="49"/>
      <c r="C561" s="47"/>
    </row>
    <row r="562" spans="1:3" ht="12.75" customHeight="1">
      <c r="A562" s="48"/>
      <c r="B562" s="49"/>
      <c r="C562" s="47"/>
    </row>
    <row r="563" spans="1:3" ht="12.75" customHeight="1">
      <c r="A563" s="48"/>
      <c r="B563" s="49"/>
      <c r="C563" s="47"/>
    </row>
    <row r="564" spans="1:3" ht="38.25" customHeight="1">
      <c r="A564" s="48"/>
      <c r="B564" s="49"/>
      <c r="C564" s="47"/>
    </row>
    <row r="565" spans="1:3" ht="25.5" customHeight="1">
      <c r="A565" s="48"/>
      <c r="B565" s="49"/>
      <c r="C565" s="47"/>
    </row>
    <row r="566" spans="1:3" ht="51" customHeight="1">
      <c r="A566" s="48"/>
      <c r="B566" s="49"/>
      <c r="C566" s="47"/>
    </row>
    <row r="567" spans="1:3" ht="12.75" customHeight="1">
      <c r="A567" s="48"/>
      <c r="B567" s="49"/>
      <c r="C567" s="47"/>
    </row>
    <row r="568" spans="1:3" ht="25.5" customHeight="1">
      <c r="A568" s="48"/>
      <c r="B568" s="49"/>
      <c r="C568" s="47"/>
    </row>
    <row r="569" spans="1:3" ht="12.75" customHeight="1">
      <c r="A569" s="48"/>
      <c r="B569" s="49"/>
      <c r="C569" s="47"/>
    </row>
    <row r="570" spans="1:3" ht="12.75" customHeight="1">
      <c r="A570" s="48"/>
      <c r="B570" s="49"/>
      <c r="C570" s="47"/>
    </row>
    <row r="571" spans="1:3" ht="51" customHeight="1">
      <c r="A571" s="48"/>
      <c r="B571" s="49"/>
      <c r="C571" s="47"/>
    </row>
    <row r="572" spans="1:3" ht="12.75" customHeight="1">
      <c r="A572" s="48"/>
      <c r="B572" s="49"/>
      <c r="C572" s="47"/>
    </row>
    <row r="573" spans="1:3" ht="25.5" customHeight="1">
      <c r="A573" s="48"/>
      <c r="B573" s="49"/>
      <c r="C573" s="47"/>
    </row>
    <row r="574" spans="1:3" ht="12.75" customHeight="1">
      <c r="A574" s="48"/>
      <c r="B574" s="49"/>
      <c r="C574" s="47"/>
    </row>
    <row r="575" spans="1:3" ht="25.5" customHeight="1">
      <c r="A575" s="48"/>
      <c r="B575" s="49"/>
      <c r="C575" s="47"/>
    </row>
    <row r="576" spans="1:3" ht="12.75" customHeight="1">
      <c r="A576" s="48"/>
      <c r="B576" s="49"/>
      <c r="C576" s="47"/>
    </row>
    <row r="577" spans="1:3" ht="12.75" customHeight="1">
      <c r="A577" s="48"/>
      <c r="B577" s="49"/>
      <c r="C577" s="47"/>
    </row>
    <row r="578" spans="1:3" ht="12.75" customHeight="1">
      <c r="A578" s="48"/>
      <c r="B578" s="49"/>
      <c r="C578" s="47"/>
    </row>
    <row r="579" spans="1:3" ht="12.75" customHeight="1">
      <c r="A579" s="48"/>
      <c r="B579" s="49"/>
      <c r="C579" s="47"/>
    </row>
    <row r="580" spans="1:3" ht="12.75" customHeight="1">
      <c r="A580" s="48"/>
      <c r="B580" s="49"/>
      <c r="C580" s="47"/>
    </row>
    <row r="581" spans="1:3" ht="12.75" customHeight="1">
      <c r="A581" s="48"/>
      <c r="B581" s="49"/>
      <c r="C581" s="47"/>
    </row>
    <row r="582" spans="1:3" ht="12.75" customHeight="1">
      <c r="A582" s="48"/>
      <c r="B582" s="49"/>
      <c r="C582" s="47"/>
    </row>
    <row r="583" spans="1:3" ht="12.75" customHeight="1">
      <c r="A583" s="48"/>
      <c r="B583" s="49"/>
      <c r="C583" s="47"/>
    </row>
    <row r="584" spans="1:3" ht="12.75" customHeight="1">
      <c r="A584" s="48"/>
      <c r="B584" s="49"/>
      <c r="C584" s="47"/>
    </row>
    <row r="585" spans="1:3" ht="51" customHeight="1">
      <c r="A585" s="48"/>
      <c r="B585" s="49"/>
      <c r="C585" s="47"/>
    </row>
    <row r="586" spans="1:3" ht="12.75" customHeight="1">
      <c r="A586" s="48"/>
      <c r="B586" s="49"/>
      <c r="C586" s="47"/>
    </row>
    <row r="587" spans="1:3" ht="25.5" customHeight="1">
      <c r="A587" s="48"/>
      <c r="B587" s="49"/>
      <c r="C587" s="47"/>
    </row>
    <row r="588" spans="1:3" ht="12.75" customHeight="1">
      <c r="A588" s="48"/>
      <c r="B588" s="49"/>
      <c r="C588" s="47"/>
    </row>
    <row r="589" spans="1:3" ht="25.5" customHeight="1">
      <c r="A589" s="48"/>
      <c r="B589" s="49"/>
      <c r="C589" s="47"/>
    </row>
    <row r="590" spans="1:3" ht="12.75" customHeight="1">
      <c r="A590" s="48"/>
      <c r="B590" s="49"/>
      <c r="C590" s="47"/>
    </row>
    <row r="591" spans="1:3" ht="12.75" customHeight="1">
      <c r="A591" s="48"/>
      <c r="B591" s="49"/>
      <c r="C591" s="47"/>
    </row>
    <row r="592" spans="1:3" ht="12.75" customHeight="1">
      <c r="A592" s="48"/>
      <c r="B592" s="49"/>
      <c r="C592" s="47"/>
    </row>
    <row r="593" spans="1:3" ht="12.75" customHeight="1">
      <c r="A593" s="48"/>
      <c r="B593" s="49"/>
      <c r="C593" s="47"/>
    </row>
    <row r="594" spans="1:3" ht="12.75" customHeight="1">
      <c r="A594" s="48"/>
      <c r="B594" s="49"/>
      <c r="C594" s="47"/>
    </row>
    <row r="595" spans="1:3" ht="12.75" customHeight="1">
      <c r="A595" s="48"/>
      <c r="B595" s="49"/>
      <c r="C595" s="47"/>
    </row>
    <row r="596" spans="1:3" ht="25.5" customHeight="1">
      <c r="A596" s="48"/>
      <c r="B596" s="49"/>
      <c r="C596" s="47"/>
    </row>
    <row r="597" spans="1:3" ht="12.75" customHeight="1">
      <c r="A597" s="48"/>
      <c r="B597" s="49"/>
      <c r="C597" s="47"/>
    </row>
    <row r="598" spans="1:3" ht="12.75" customHeight="1">
      <c r="A598" s="48"/>
      <c r="B598" s="49"/>
      <c r="C598" s="47"/>
    </row>
    <row r="599" spans="1:3" ht="12.75" customHeight="1">
      <c r="A599" s="48"/>
      <c r="B599" s="49"/>
      <c r="C599" s="47"/>
    </row>
    <row r="600" spans="1:3" ht="12.75" customHeight="1">
      <c r="A600" s="48"/>
      <c r="B600" s="49"/>
      <c r="C600" s="47"/>
    </row>
    <row r="601" spans="1:3" ht="12.75" customHeight="1">
      <c r="A601" s="48"/>
      <c r="B601" s="49"/>
      <c r="C601" s="47"/>
    </row>
    <row r="602" spans="1:3" ht="12.75" customHeight="1">
      <c r="A602" s="48"/>
      <c r="B602" s="49"/>
      <c r="C602" s="47"/>
    </row>
    <row r="603" spans="1:3" ht="12.75" customHeight="1">
      <c r="A603" s="48"/>
      <c r="B603" s="49"/>
      <c r="C603" s="47"/>
    </row>
    <row r="604" spans="1:3" ht="51" customHeight="1">
      <c r="A604" s="48"/>
      <c r="B604" s="49"/>
      <c r="C604" s="47"/>
    </row>
    <row r="605" spans="1:3" ht="12.75" customHeight="1">
      <c r="A605" s="48"/>
      <c r="B605" s="49"/>
      <c r="C605" s="47"/>
    </row>
    <row r="606" spans="1:3" ht="12.75" customHeight="1">
      <c r="A606" s="48"/>
      <c r="B606" s="49"/>
      <c r="C606" s="47"/>
    </row>
    <row r="607" spans="1:3" ht="51" customHeight="1">
      <c r="A607" s="48"/>
      <c r="B607" s="49"/>
      <c r="C607" s="47"/>
    </row>
    <row r="608" spans="1:3" ht="12.75" customHeight="1">
      <c r="A608" s="48"/>
      <c r="B608" s="49"/>
      <c r="C608" s="47"/>
    </row>
    <row r="609" spans="1:3" ht="12.75" customHeight="1">
      <c r="A609" s="48"/>
      <c r="B609" s="49"/>
      <c r="C609" s="47"/>
    </row>
    <row r="610" spans="1:3" ht="25.5" customHeight="1">
      <c r="A610" s="48"/>
      <c r="B610" s="49"/>
      <c r="C610" s="47"/>
    </row>
    <row r="611" spans="1:3" ht="25.5" customHeight="1">
      <c r="A611" s="48"/>
      <c r="B611" s="49"/>
      <c r="C611" s="47"/>
    </row>
    <row r="612" spans="1:3" ht="12.75" customHeight="1">
      <c r="A612" s="48"/>
      <c r="B612" s="49"/>
      <c r="C612" s="47"/>
    </row>
    <row r="613" spans="1:3" ht="12.75" customHeight="1">
      <c r="A613" s="48"/>
      <c r="B613" s="49"/>
      <c r="C613" s="47"/>
    </row>
    <row r="614" spans="1:3" ht="12.75" customHeight="1">
      <c r="A614" s="48"/>
      <c r="B614" s="49"/>
      <c r="C614" s="47"/>
    </row>
    <row r="615" spans="1:3" ht="12.75" customHeight="1">
      <c r="A615" s="48"/>
      <c r="B615" s="49"/>
      <c r="C615" s="47"/>
    </row>
    <row r="616" spans="1:3" ht="12.75" customHeight="1">
      <c r="A616" s="48"/>
      <c r="B616" s="49"/>
      <c r="C616" s="47"/>
    </row>
    <row r="617" spans="1:3" ht="12.75" customHeight="1">
      <c r="A617" s="48"/>
      <c r="B617" s="49"/>
      <c r="C617" s="47"/>
    </row>
    <row r="618" spans="1:3" ht="25.5" customHeight="1">
      <c r="A618" s="48"/>
      <c r="B618" s="49"/>
      <c r="C618" s="47"/>
    </row>
    <row r="619" spans="1:3" ht="12.75" customHeight="1">
      <c r="A619" s="48"/>
      <c r="B619" s="49"/>
      <c r="C619" s="47"/>
    </row>
    <row r="620" spans="1:3" ht="12.75" customHeight="1">
      <c r="A620" s="48"/>
      <c r="B620" s="49"/>
      <c r="C620" s="47"/>
    </row>
    <row r="621" spans="1:3" ht="12.75" customHeight="1">
      <c r="A621" s="48"/>
      <c r="B621" s="49"/>
      <c r="C621" s="47"/>
    </row>
    <row r="622" spans="1:3" ht="12.75" customHeight="1">
      <c r="A622" s="48"/>
      <c r="B622" s="49"/>
      <c r="C622" s="47"/>
    </row>
    <row r="623" spans="1:3" ht="12.75" customHeight="1">
      <c r="A623" s="48"/>
      <c r="B623" s="49"/>
      <c r="C623" s="47"/>
    </row>
    <row r="624" spans="1:3" ht="12.75" customHeight="1">
      <c r="A624" s="48"/>
      <c r="B624" s="49"/>
      <c r="C624" s="47"/>
    </row>
    <row r="625" spans="1:3" ht="12.75" customHeight="1">
      <c r="A625" s="48"/>
      <c r="B625" s="49"/>
      <c r="C625" s="47"/>
    </row>
    <row r="626" spans="1:3" ht="25.5" customHeight="1">
      <c r="A626" s="48"/>
      <c r="B626" s="49"/>
      <c r="C626" s="47"/>
    </row>
    <row r="627" spans="1:3" ht="25.5" customHeight="1">
      <c r="A627" s="48"/>
      <c r="B627" s="49"/>
      <c r="C627" s="47"/>
    </row>
    <row r="628" spans="1:3" ht="12.75" customHeight="1">
      <c r="A628" s="48"/>
      <c r="B628" s="49"/>
      <c r="C628" s="47"/>
    </row>
    <row r="629" spans="1:3" ht="12.75" customHeight="1">
      <c r="A629" s="48"/>
      <c r="B629" s="49"/>
      <c r="C629" s="47"/>
    </row>
    <row r="630" spans="1:3" ht="25.5" customHeight="1">
      <c r="A630" s="48"/>
      <c r="B630" s="49"/>
      <c r="C630" s="47"/>
    </row>
    <row r="631" spans="1:3" ht="12.75" customHeight="1">
      <c r="A631" s="48"/>
      <c r="B631" s="49"/>
      <c r="C631" s="47"/>
    </row>
    <row r="632" spans="1:3" ht="25.5" customHeight="1">
      <c r="A632" s="48"/>
      <c r="B632" s="49"/>
      <c r="C632" s="47"/>
    </row>
    <row r="633" spans="1:3" ht="12.75" customHeight="1">
      <c r="A633" s="48"/>
      <c r="B633" s="49"/>
      <c r="C633" s="47"/>
    </row>
    <row r="634" spans="1:3" ht="12.75" customHeight="1">
      <c r="A634" s="48"/>
      <c r="B634" s="49"/>
      <c r="C634" s="47"/>
    </row>
    <row r="635" spans="1:3" ht="25.5" customHeight="1">
      <c r="A635" s="48"/>
      <c r="B635" s="49"/>
      <c r="C635" s="47"/>
    </row>
    <row r="636" spans="1:3" ht="25.5" customHeight="1">
      <c r="A636" s="48"/>
      <c r="B636" s="49"/>
      <c r="C636" s="47"/>
    </row>
    <row r="637" spans="1:3" ht="12.75" customHeight="1">
      <c r="A637" s="48"/>
      <c r="B637" s="49"/>
      <c r="C637" s="47"/>
    </row>
    <row r="638" spans="1:3" ht="12.75" customHeight="1">
      <c r="A638" s="48"/>
      <c r="B638" s="49"/>
      <c r="C638" s="47"/>
    </row>
    <row r="639" spans="1:3" ht="25.5" customHeight="1">
      <c r="A639" s="48"/>
      <c r="B639" s="49"/>
      <c r="C639" s="47"/>
    </row>
    <row r="640" spans="1:3" ht="25.5" customHeight="1">
      <c r="A640" s="48"/>
      <c r="B640" s="49"/>
      <c r="C640" s="47"/>
    </row>
    <row r="641" spans="1:3" ht="25.5" customHeight="1">
      <c r="A641" s="48"/>
      <c r="B641" s="49"/>
      <c r="C641" s="47"/>
    </row>
    <row r="642" spans="1:3" ht="12.75" customHeight="1">
      <c r="A642" s="48"/>
      <c r="B642" s="49"/>
      <c r="C642" s="47"/>
    </row>
    <row r="643" spans="1:3" ht="12.75" customHeight="1">
      <c r="A643" s="48"/>
      <c r="B643" s="49"/>
      <c r="C643" s="47"/>
    </row>
    <row r="644" spans="1:3" ht="12.75" customHeight="1">
      <c r="A644" s="48"/>
      <c r="B644" s="49"/>
      <c r="C644" s="47"/>
    </row>
    <row r="645" spans="1:3" ht="12.75" customHeight="1">
      <c r="A645" s="48"/>
      <c r="B645" s="49"/>
      <c r="C645" s="47"/>
    </row>
    <row r="646" spans="1:3" ht="12.75" customHeight="1">
      <c r="A646" s="48"/>
      <c r="B646" s="49"/>
      <c r="C646" s="47"/>
    </row>
    <row r="647" spans="1:3" ht="51" customHeight="1">
      <c r="A647" s="48"/>
      <c r="B647" s="49"/>
      <c r="C647" s="47"/>
    </row>
    <row r="648" spans="1:3" ht="38.25" customHeight="1">
      <c r="A648" s="48"/>
      <c r="B648" s="49"/>
      <c r="C648" s="47"/>
    </row>
    <row r="649" spans="1:3" ht="63.75" customHeight="1">
      <c r="A649" s="48"/>
      <c r="B649" s="49"/>
      <c r="C649" s="47"/>
    </row>
    <row r="650" spans="1:3" ht="38.25" customHeight="1">
      <c r="A650" s="48"/>
      <c r="B650" s="49"/>
      <c r="C650" s="47"/>
    </row>
    <row r="651" spans="1:3" ht="25.5" customHeight="1">
      <c r="A651" s="48"/>
      <c r="B651" s="49"/>
      <c r="C651" s="47"/>
    </row>
    <row r="652" spans="1:3" ht="38.25" customHeight="1">
      <c r="A652" s="48"/>
      <c r="B652" s="49"/>
      <c r="C652" s="47"/>
    </row>
    <row r="653" spans="1:3" ht="25.5" customHeight="1">
      <c r="A653" s="48"/>
      <c r="B653" s="49"/>
      <c r="C653" s="47"/>
    </row>
    <row r="654" spans="1:3" ht="12.75" customHeight="1">
      <c r="A654" s="48"/>
      <c r="B654" s="49"/>
      <c r="C654" s="47"/>
    </row>
    <row r="655" spans="1:3" ht="12.75" customHeight="1">
      <c r="A655" s="48"/>
      <c r="B655" s="49"/>
      <c r="C655" s="47"/>
    </row>
    <row r="656" spans="1:3" ht="12.75" customHeight="1">
      <c r="A656" s="48"/>
      <c r="B656" s="49"/>
      <c r="C656" s="47"/>
    </row>
    <row r="657" spans="1:3" ht="12.75" customHeight="1">
      <c r="A657" s="48"/>
      <c r="B657" s="49"/>
      <c r="C657" s="47"/>
    </row>
    <row r="658" spans="1:3" ht="12.75" customHeight="1">
      <c r="A658" s="48"/>
      <c r="B658" s="49"/>
      <c r="C658" s="47"/>
    </row>
    <row r="659" spans="1:3" ht="12.75" customHeight="1">
      <c r="A659" s="48"/>
      <c r="B659" s="49"/>
      <c r="C659" s="47"/>
    </row>
    <row r="660" spans="1:3" ht="12.75" customHeight="1">
      <c r="A660" s="48"/>
      <c r="B660" s="49"/>
      <c r="C660" s="47"/>
    </row>
    <row r="661" spans="1:3" ht="63.75" customHeight="1">
      <c r="A661" s="48"/>
      <c r="B661" s="49"/>
      <c r="C661" s="47"/>
    </row>
    <row r="662" spans="1:3" ht="12.75" customHeight="1">
      <c r="A662" s="48"/>
      <c r="B662" s="49"/>
      <c r="C662" s="47"/>
    </row>
    <row r="663" spans="1:3" ht="25.5" customHeight="1">
      <c r="A663" s="48"/>
      <c r="B663" s="49"/>
      <c r="C663" s="47"/>
    </row>
    <row r="664" spans="1:3" ht="12.75" customHeight="1">
      <c r="A664" s="48"/>
      <c r="B664" s="49"/>
      <c r="C664" s="47"/>
    </row>
    <row r="665" spans="1:3" ht="51" customHeight="1">
      <c r="A665" s="48"/>
      <c r="B665" s="49"/>
      <c r="C665" s="47"/>
    </row>
    <row r="666" spans="1:3" ht="12.75" customHeight="1">
      <c r="A666" s="48"/>
      <c r="B666" s="49"/>
      <c r="C666" s="47"/>
    </row>
    <row r="667" spans="1:3" ht="38.25" customHeight="1">
      <c r="A667" s="48"/>
      <c r="B667" s="49"/>
      <c r="C667" s="47"/>
    </row>
    <row r="668" spans="1:3" ht="12.75" customHeight="1">
      <c r="A668" s="48"/>
      <c r="B668" s="49"/>
      <c r="C668" s="47"/>
    </row>
    <row r="669" spans="1:3" ht="51" customHeight="1">
      <c r="A669" s="48"/>
      <c r="B669" s="49"/>
      <c r="C669" s="47"/>
    </row>
    <row r="670" spans="1:3" ht="12.75" customHeight="1">
      <c r="A670" s="48"/>
      <c r="B670" s="49"/>
      <c r="C670" s="47"/>
    </row>
    <row r="671" spans="1:3" ht="38.25" customHeight="1">
      <c r="A671" s="48"/>
      <c r="B671" s="49"/>
      <c r="C671" s="47"/>
    </row>
    <row r="672" spans="1:3" ht="12.75" customHeight="1">
      <c r="A672" s="48"/>
      <c r="B672" s="49"/>
      <c r="C672" s="47"/>
    </row>
    <row r="673" spans="1:3" ht="38.25" customHeight="1">
      <c r="A673" s="48"/>
      <c r="B673" s="49"/>
      <c r="C673" s="47"/>
    </row>
    <row r="674" spans="1:3" ht="12.75" customHeight="1">
      <c r="A674" s="48"/>
      <c r="B674" s="49"/>
      <c r="C674" s="47"/>
    </row>
    <row r="675" spans="1:3" ht="12.75" customHeight="1">
      <c r="A675" s="48"/>
      <c r="B675" s="49"/>
      <c r="C675" s="47"/>
    </row>
    <row r="676" spans="1:3" ht="12.75" customHeight="1">
      <c r="A676" s="48"/>
      <c r="B676" s="49"/>
      <c r="C676" s="47"/>
    </row>
    <row r="677" spans="1:3" ht="25.5" customHeight="1">
      <c r="A677" s="48"/>
      <c r="B677" s="49"/>
      <c r="C677" s="47"/>
    </row>
    <row r="678" spans="1:3" ht="38.25" customHeight="1">
      <c r="A678" s="48"/>
      <c r="B678" s="49"/>
      <c r="C678" s="47"/>
    </row>
    <row r="679" spans="1:3" ht="12.75" customHeight="1">
      <c r="A679" s="48"/>
      <c r="B679" s="49"/>
      <c r="C679" s="47"/>
    </row>
    <row r="680" spans="1:3" ht="25.5" customHeight="1">
      <c r="A680" s="48"/>
      <c r="B680" s="49"/>
      <c r="C680" s="47"/>
    </row>
    <row r="681" spans="1:3" ht="38.25" customHeight="1">
      <c r="A681" s="48"/>
      <c r="B681" s="49"/>
      <c r="C681" s="47"/>
    </row>
    <row r="682" spans="1:3" ht="12.75" customHeight="1">
      <c r="A682" s="48"/>
      <c r="B682" s="49"/>
      <c r="C682" s="47"/>
    </row>
    <row r="683" spans="1:3" ht="38.25" customHeight="1">
      <c r="A683" s="48"/>
      <c r="B683" s="49"/>
      <c r="C683" s="47"/>
    </row>
    <row r="684" spans="1:3" ht="25.5" customHeight="1">
      <c r="A684" s="48"/>
      <c r="B684" s="49"/>
      <c r="C684" s="47"/>
    </row>
    <row r="685" spans="1:3" ht="25.5" customHeight="1">
      <c r="A685" s="48"/>
      <c r="B685" s="49"/>
      <c r="C685" s="47"/>
    </row>
    <row r="686" spans="1:3" ht="38.25" customHeight="1">
      <c r="A686" s="48"/>
      <c r="B686" s="49"/>
      <c r="C686" s="47"/>
    </row>
    <row r="687" spans="1:3" ht="25.5" customHeight="1">
      <c r="A687" s="48"/>
      <c r="B687" s="49"/>
      <c r="C687" s="47"/>
    </row>
    <row r="688" spans="1:3" ht="38.25" customHeight="1">
      <c r="A688" s="48"/>
      <c r="B688" s="49"/>
      <c r="C688" s="47"/>
    </row>
    <row r="689" spans="1:3" ht="12.75" customHeight="1">
      <c r="A689" s="48"/>
      <c r="B689" s="49"/>
      <c r="C689" s="47"/>
    </row>
    <row r="690" spans="1:3" ht="12.75" customHeight="1">
      <c r="A690" s="48"/>
      <c r="B690" s="49"/>
      <c r="C690" s="47"/>
    </row>
    <row r="691" spans="1:3" ht="12.75" customHeight="1">
      <c r="A691" s="48"/>
      <c r="B691" s="49"/>
      <c r="C691" s="47"/>
    </row>
    <row r="692" spans="1:3" ht="12.75" customHeight="1">
      <c r="A692" s="48"/>
      <c r="B692" s="49"/>
      <c r="C692" s="47"/>
    </row>
    <row r="693" spans="1:3" ht="51" customHeight="1">
      <c r="A693" s="48"/>
      <c r="B693" s="49"/>
      <c r="C693" s="47"/>
    </row>
    <row r="694" spans="1:3" ht="12.75" customHeight="1">
      <c r="A694" s="48"/>
      <c r="B694" s="49"/>
      <c r="C694" s="47"/>
    </row>
    <row r="695" spans="1:3" ht="51" customHeight="1">
      <c r="A695" s="48"/>
      <c r="B695" s="49"/>
      <c r="C695" s="47"/>
    </row>
    <row r="696" spans="1:3" ht="12.75" customHeight="1">
      <c r="A696" s="48"/>
      <c r="B696" s="49"/>
      <c r="C696" s="47"/>
    </row>
    <row r="697" spans="1:3" ht="12.75" customHeight="1">
      <c r="A697" s="48"/>
      <c r="B697" s="49"/>
      <c r="C697" s="47"/>
    </row>
    <row r="698" spans="1:3" ht="25.5" customHeight="1">
      <c r="A698" s="48"/>
      <c r="B698" s="49"/>
      <c r="C698" s="47"/>
    </row>
    <row r="699" spans="1:3" ht="12.75" customHeight="1">
      <c r="A699" s="48"/>
      <c r="B699" s="49"/>
      <c r="C699" s="47"/>
    </row>
    <row r="700" spans="1:3" ht="12.75" customHeight="1">
      <c r="A700" s="48"/>
      <c r="B700" s="49"/>
      <c r="C700" s="47"/>
    </row>
    <row r="701" spans="1:3" ht="12.75" customHeight="1">
      <c r="A701" s="48"/>
      <c r="B701" s="49"/>
      <c r="C701" s="47"/>
    </row>
    <row r="705" ht="15">
      <c r="B705" s="49"/>
    </row>
    <row r="706" ht="15">
      <c r="B706" s="49"/>
    </row>
    <row r="707" ht="15">
      <c r="B707" s="49"/>
    </row>
    <row r="708" ht="15">
      <c r="B708" s="49"/>
    </row>
    <row r="709" ht="15">
      <c r="B709" s="49"/>
    </row>
    <row r="710" ht="15">
      <c r="B710" s="49"/>
    </row>
    <row r="711" ht="15">
      <c r="B711" s="49"/>
    </row>
    <row r="712" ht="15">
      <c r="B712" s="49"/>
    </row>
    <row r="713" ht="15">
      <c r="B713" s="49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82" customWidth="1"/>
    <col min="2" max="2" width="13.7109375" style="85" customWidth="1"/>
    <col min="3" max="3" width="4.7109375" style="85" customWidth="1"/>
    <col min="4" max="4" width="4.57421875" style="85" customWidth="1"/>
    <col min="5" max="5" width="9.8515625" style="85" customWidth="1"/>
    <col min="6" max="6" width="4.8515625" style="85" customWidth="1"/>
    <col min="7" max="7" width="47.8515625" style="82" customWidth="1"/>
    <col min="8" max="8" width="13.8515625" style="82" customWidth="1"/>
    <col min="9" max="9" width="9.140625" style="82" customWidth="1"/>
    <col min="10" max="10" width="25.140625" style="82" customWidth="1"/>
    <col min="11" max="16384" width="9.140625" style="82" customWidth="1"/>
  </cols>
  <sheetData>
    <row r="1" spans="2:13" ht="12.75">
      <c r="B1" s="82"/>
      <c r="C1" s="82"/>
      <c r="D1" s="82"/>
      <c r="E1" s="82"/>
      <c r="F1" s="82"/>
      <c r="H1" s="83" t="s">
        <v>203</v>
      </c>
      <c r="I1" s="84"/>
      <c r="J1" s="84"/>
      <c r="K1" s="84"/>
      <c r="L1" s="84"/>
      <c r="M1" s="84"/>
    </row>
    <row r="2" spans="2:13" ht="15.75" customHeight="1">
      <c r="B2" s="82"/>
      <c r="C2" s="82"/>
      <c r="D2" s="82"/>
      <c r="E2" s="82"/>
      <c r="F2" s="82"/>
      <c r="H2" s="83" t="s">
        <v>258</v>
      </c>
      <c r="I2" s="84"/>
      <c r="J2" s="84"/>
      <c r="K2" s="84"/>
      <c r="L2" s="84"/>
      <c r="M2" s="84"/>
    </row>
    <row r="3" spans="2:13" ht="15.75" customHeight="1">
      <c r="B3" s="82"/>
      <c r="C3" s="82"/>
      <c r="D3" s="82"/>
      <c r="E3" s="82"/>
      <c r="F3" s="82"/>
      <c r="H3" s="83" t="s">
        <v>117</v>
      </c>
      <c r="I3" s="84"/>
      <c r="J3" s="84"/>
      <c r="K3" s="84"/>
      <c r="L3" s="84"/>
      <c r="M3" s="84"/>
    </row>
    <row r="4" spans="2:11" ht="12.75">
      <c r="B4" s="82"/>
      <c r="C4" s="82"/>
      <c r="D4" s="82"/>
      <c r="E4" s="82"/>
      <c r="F4" s="82"/>
      <c r="H4" s="83" t="s">
        <v>97</v>
      </c>
      <c r="I4" s="85"/>
      <c r="J4" s="85"/>
      <c r="K4" s="85"/>
    </row>
    <row r="5" spans="2:11" ht="12.75">
      <c r="B5" s="82"/>
      <c r="C5" s="82"/>
      <c r="D5" s="82"/>
      <c r="E5" s="82"/>
      <c r="F5" s="82"/>
      <c r="H5" s="83"/>
      <c r="I5" s="85"/>
      <c r="J5" s="85"/>
      <c r="K5" s="85"/>
    </row>
    <row r="6" spans="2:11" ht="12.75">
      <c r="B6" s="82"/>
      <c r="C6" s="82"/>
      <c r="D6" s="82"/>
      <c r="E6" s="82"/>
      <c r="F6" s="82"/>
      <c r="H6" s="83"/>
      <c r="I6" s="85"/>
      <c r="J6" s="85"/>
      <c r="K6" s="85"/>
    </row>
    <row r="7" spans="1:8" ht="24.75" customHeight="1">
      <c r="A7" s="304" t="s">
        <v>204</v>
      </c>
      <c r="B7" s="304"/>
      <c r="C7" s="304"/>
      <c r="D7" s="304"/>
      <c r="E7" s="304"/>
      <c r="F7" s="304"/>
      <c r="G7" s="304"/>
      <c r="H7" s="304"/>
    </row>
    <row r="8" spans="1:17" ht="18.75" customHeight="1">
      <c r="A8" s="304" t="s">
        <v>230</v>
      </c>
      <c r="B8" s="304"/>
      <c r="C8" s="304"/>
      <c r="D8" s="304"/>
      <c r="E8" s="304"/>
      <c r="F8" s="304"/>
      <c r="G8" s="304"/>
      <c r="H8" s="304"/>
      <c r="I8" s="87"/>
      <c r="J8" s="87"/>
      <c r="K8" s="87"/>
      <c r="L8" s="87"/>
      <c r="M8" s="87"/>
      <c r="N8" s="87"/>
      <c r="O8" s="87"/>
      <c r="P8" s="87"/>
      <c r="Q8" s="87"/>
    </row>
    <row r="9" spans="1:17" ht="15" customHeight="1">
      <c r="A9" s="86"/>
      <c r="B9" s="86"/>
      <c r="C9" s="86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</row>
    <row r="10" spans="1:17" ht="18.75" customHeight="1">
      <c r="A10" s="86"/>
      <c r="B10" s="86"/>
      <c r="C10" s="86"/>
      <c r="D10" s="86"/>
      <c r="E10" s="86"/>
      <c r="F10" s="86"/>
      <c r="G10" s="86"/>
      <c r="H10" s="83" t="s">
        <v>0</v>
      </c>
      <c r="I10" s="87"/>
      <c r="J10" s="87"/>
      <c r="K10" s="87"/>
      <c r="L10" s="87"/>
      <c r="M10" s="87"/>
      <c r="N10" s="87"/>
      <c r="O10" s="87"/>
      <c r="P10" s="87"/>
      <c r="Q10" s="87"/>
    </row>
    <row r="11" spans="1:8" ht="32.25" customHeight="1">
      <c r="A11" s="88" t="s">
        <v>48</v>
      </c>
      <c r="B11" s="88" t="s">
        <v>205</v>
      </c>
      <c r="C11" s="88" t="s">
        <v>206</v>
      </c>
      <c r="D11" s="88" t="s">
        <v>207</v>
      </c>
      <c r="E11" s="88" t="s">
        <v>208</v>
      </c>
      <c r="F11" s="88" t="s">
        <v>209</v>
      </c>
      <c r="G11" s="88" t="s">
        <v>210</v>
      </c>
      <c r="H11" s="89" t="s">
        <v>227</v>
      </c>
    </row>
    <row r="12" spans="1:10" ht="12.75">
      <c r="A12" s="90" t="s">
        <v>211</v>
      </c>
      <c r="B12" s="91" t="s">
        <v>212</v>
      </c>
      <c r="C12" s="90" t="s">
        <v>213</v>
      </c>
      <c r="D12" s="91" t="s">
        <v>214</v>
      </c>
      <c r="E12" s="90" t="s">
        <v>215</v>
      </c>
      <c r="F12" s="91" t="s">
        <v>216</v>
      </c>
      <c r="G12" s="90" t="s">
        <v>217</v>
      </c>
      <c r="H12" s="91" t="s">
        <v>218</v>
      </c>
      <c r="J12" s="92"/>
    </row>
    <row r="13" spans="1:10" ht="36" customHeight="1">
      <c r="A13" s="93"/>
      <c r="B13" s="94" t="s">
        <v>219</v>
      </c>
      <c r="C13" s="95"/>
      <c r="D13" s="95"/>
      <c r="E13" s="95"/>
      <c r="F13" s="95"/>
      <c r="G13" s="96"/>
      <c r="H13" s="97"/>
      <c r="J13" s="92"/>
    </row>
    <row r="14" spans="1:10" ht="24.75" customHeight="1" hidden="1">
      <c r="A14" s="90"/>
      <c r="B14" s="98"/>
      <c r="C14" s="95"/>
      <c r="D14" s="95"/>
      <c r="E14" s="95"/>
      <c r="F14" s="95"/>
      <c r="G14" s="99" t="s">
        <v>220</v>
      </c>
      <c r="H14" s="97">
        <v>591644.7</v>
      </c>
      <c r="J14" s="92"/>
    </row>
    <row r="15" spans="1:8" ht="21.75" customHeight="1" hidden="1">
      <c r="A15" s="90"/>
      <c r="B15" s="98"/>
      <c r="C15" s="95"/>
      <c r="D15" s="95"/>
      <c r="E15" s="95"/>
      <c r="F15" s="95"/>
      <c r="G15" s="99" t="s">
        <v>221</v>
      </c>
      <c r="H15" s="97">
        <v>387393.2</v>
      </c>
    </row>
    <row r="16" spans="1:8" ht="36" customHeight="1">
      <c r="A16" s="93"/>
      <c r="B16" s="95"/>
      <c r="C16" s="91" t="s">
        <v>55</v>
      </c>
      <c r="D16" s="91" t="s">
        <v>33</v>
      </c>
      <c r="E16" s="91" t="s">
        <v>253</v>
      </c>
      <c r="F16" s="91" t="s">
        <v>229</v>
      </c>
      <c r="G16" s="100" t="s">
        <v>222</v>
      </c>
      <c r="H16" s="101">
        <v>184</v>
      </c>
    </row>
    <row r="17" spans="1:8" ht="31.5" customHeight="1">
      <c r="A17" s="93"/>
      <c r="B17" s="102"/>
      <c r="C17" s="91" t="s">
        <v>55</v>
      </c>
      <c r="D17" s="91" t="s">
        <v>33</v>
      </c>
      <c r="E17" s="91" t="s">
        <v>250</v>
      </c>
      <c r="F17" s="91" t="s">
        <v>229</v>
      </c>
      <c r="G17" s="103" t="s">
        <v>223</v>
      </c>
      <c r="H17" s="104">
        <v>217</v>
      </c>
    </row>
    <row r="18" spans="1:8" ht="39" customHeight="1">
      <c r="A18" s="93"/>
      <c r="B18" s="105"/>
      <c r="C18" s="91" t="s">
        <v>55</v>
      </c>
      <c r="D18" s="91" t="s">
        <v>33</v>
      </c>
      <c r="E18" s="91" t="s">
        <v>251</v>
      </c>
      <c r="F18" s="91" t="s">
        <v>229</v>
      </c>
      <c r="G18" s="100" t="s">
        <v>96</v>
      </c>
      <c r="H18" s="101">
        <v>4672.2</v>
      </c>
    </row>
    <row r="19" spans="1:8" ht="39" customHeight="1">
      <c r="A19" s="93"/>
      <c r="B19" s="105"/>
      <c r="C19" s="91" t="s">
        <v>55</v>
      </c>
      <c r="D19" s="91" t="s">
        <v>33</v>
      </c>
      <c r="E19" s="91" t="s">
        <v>252</v>
      </c>
      <c r="F19" s="91" t="s">
        <v>229</v>
      </c>
      <c r="G19" s="103" t="s">
        <v>169</v>
      </c>
      <c r="H19" s="101">
        <v>6744</v>
      </c>
    </row>
    <row r="20" spans="1:8" ht="12.75">
      <c r="A20" s="93"/>
      <c r="B20" s="95"/>
      <c r="C20" s="91" t="s">
        <v>55</v>
      </c>
      <c r="D20" s="91" t="s">
        <v>33</v>
      </c>
      <c r="E20" s="91" t="s">
        <v>248</v>
      </c>
      <c r="F20" s="91" t="s">
        <v>229</v>
      </c>
      <c r="G20" s="100" t="s">
        <v>170</v>
      </c>
      <c r="H20" s="101">
        <v>9868</v>
      </c>
    </row>
    <row r="21" spans="1:8" ht="30" customHeight="1">
      <c r="A21" s="93"/>
      <c r="B21" s="102"/>
      <c r="C21" s="91" t="s">
        <v>55</v>
      </c>
      <c r="D21" s="91" t="s">
        <v>33</v>
      </c>
      <c r="E21" s="91" t="s">
        <v>249</v>
      </c>
      <c r="F21" s="91" t="s">
        <v>229</v>
      </c>
      <c r="G21" s="103" t="s">
        <v>224</v>
      </c>
      <c r="H21" s="104">
        <v>3093</v>
      </c>
    </row>
    <row r="22" spans="1:8" ht="69" customHeight="1">
      <c r="A22" s="93"/>
      <c r="B22" s="102"/>
      <c r="C22" s="91" t="s">
        <v>55</v>
      </c>
      <c r="D22" s="91" t="s">
        <v>33</v>
      </c>
      <c r="E22" s="91" t="s">
        <v>247</v>
      </c>
      <c r="F22" s="91" t="s">
        <v>229</v>
      </c>
      <c r="G22" s="81" t="s">
        <v>228</v>
      </c>
      <c r="H22" s="104">
        <v>26156</v>
      </c>
    </row>
    <row r="23" spans="1:8" ht="56.25" customHeight="1">
      <c r="A23" s="93"/>
      <c r="B23" s="105" t="s">
        <v>225</v>
      </c>
      <c r="C23" s="91" t="s">
        <v>55</v>
      </c>
      <c r="D23" s="91" t="s">
        <v>54</v>
      </c>
      <c r="E23" s="91" t="s">
        <v>254</v>
      </c>
      <c r="F23" s="91" t="s">
        <v>229</v>
      </c>
      <c r="G23" s="100" t="s">
        <v>226</v>
      </c>
      <c r="H23" s="101">
        <v>3936</v>
      </c>
    </row>
    <row r="24" spans="1:8" ht="12.75">
      <c r="A24" s="93"/>
      <c r="B24" s="106" t="s">
        <v>16</v>
      </c>
      <c r="C24" s="107"/>
      <c r="D24" s="107"/>
      <c r="E24" s="107"/>
      <c r="F24" s="108"/>
      <c r="G24" s="109"/>
      <c r="H24" s="110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3.8515625" style="112" customWidth="1"/>
    <col min="2" max="2" width="5.8515625" style="113" customWidth="1"/>
    <col min="3" max="3" width="5.28125" style="113" customWidth="1"/>
    <col min="4" max="4" width="10.8515625" style="113" customWidth="1"/>
    <col min="5" max="5" width="5.421875" style="113" customWidth="1"/>
    <col min="6" max="6" width="10.421875" style="113" customWidth="1"/>
    <col min="7" max="7" width="10.140625" style="0" customWidth="1"/>
  </cols>
  <sheetData>
    <row r="1" spans="2:8" ht="12.75">
      <c r="B1" s="84"/>
      <c r="C1" s="305" t="s">
        <v>294</v>
      </c>
      <c r="D1" s="305"/>
      <c r="E1" s="305"/>
      <c r="F1" s="305"/>
      <c r="G1" s="305"/>
      <c r="H1" s="305"/>
    </row>
    <row r="2" spans="1:8" ht="12.75" customHeight="1">
      <c r="A2" s="130"/>
      <c r="B2" s="127"/>
      <c r="C2" s="293" t="s">
        <v>295</v>
      </c>
      <c r="D2" s="293"/>
      <c r="E2" s="293"/>
      <c r="F2" s="293"/>
      <c r="G2" s="293"/>
      <c r="H2" s="293"/>
    </row>
    <row r="3" spans="1:8" ht="12.75" customHeight="1">
      <c r="A3" s="130"/>
      <c r="B3" s="127"/>
      <c r="C3" s="127"/>
      <c r="D3" s="127"/>
      <c r="E3" s="127"/>
      <c r="H3" s="128" t="s">
        <v>289</v>
      </c>
    </row>
    <row r="4" spans="1:8" ht="12.75" customHeight="1">
      <c r="A4" s="306" t="s">
        <v>589</v>
      </c>
      <c r="B4" s="306"/>
      <c r="C4" s="306"/>
      <c r="D4" s="306"/>
      <c r="E4" s="306"/>
      <c r="F4" s="306"/>
      <c r="G4" s="306"/>
      <c r="H4" s="306"/>
    </row>
    <row r="5" spans="1:8" ht="12.75" customHeight="1">
      <c r="A5" s="306" t="s">
        <v>657</v>
      </c>
      <c r="B5" s="306"/>
      <c r="C5" s="306"/>
      <c r="D5" s="306"/>
      <c r="E5" s="306"/>
      <c r="F5" s="306"/>
      <c r="G5" s="306"/>
      <c r="H5" s="306"/>
    </row>
    <row r="6" spans="1:8" ht="12.75" customHeight="1">
      <c r="A6" s="294" t="s">
        <v>590</v>
      </c>
      <c r="B6" s="294"/>
      <c r="C6" s="294"/>
      <c r="D6" s="294"/>
      <c r="E6" s="294"/>
      <c r="F6" s="294"/>
      <c r="G6" s="294"/>
      <c r="H6" s="294"/>
    </row>
    <row r="7" ht="12.75">
      <c r="H7" s="128" t="s">
        <v>21</v>
      </c>
    </row>
    <row r="8" spans="1:8" ht="12.75" customHeight="1">
      <c r="A8" s="288" t="s">
        <v>52</v>
      </c>
      <c r="B8" s="288" t="s">
        <v>23</v>
      </c>
      <c r="C8" s="288" t="s">
        <v>24</v>
      </c>
      <c r="D8" s="288" t="s">
        <v>25</v>
      </c>
      <c r="E8" s="288" t="s">
        <v>26</v>
      </c>
      <c r="F8" s="290" t="s">
        <v>302</v>
      </c>
      <c r="G8" s="290" t="s">
        <v>301</v>
      </c>
      <c r="H8" s="290" t="s">
        <v>300</v>
      </c>
    </row>
    <row r="9" spans="1:8" ht="12.75">
      <c r="A9" s="289"/>
      <c r="B9" s="289"/>
      <c r="C9" s="289"/>
      <c r="D9" s="289"/>
      <c r="E9" s="289"/>
      <c r="F9" s="291"/>
      <c r="G9" s="291"/>
      <c r="H9" s="291"/>
    </row>
    <row r="10" spans="1:8" ht="15">
      <c r="A10" s="178" t="s">
        <v>27</v>
      </c>
      <c r="B10" s="179"/>
      <c r="C10" s="179"/>
      <c r="D10" s="179"/>
      <c r="E10" s="179"/>
      <c r="F10" s="191">
        <f>F11+F18+F31+F38+F43+F45+F54+F81+F85+F87+F89+F112+F114+F125+F149+F151</f>
        <v>454888.01580000005</v>
      </c>
      <c r="G10" s="191">
        <f>G11+G18+G31+G38+G43+G45+G54+G81+G85+G87+G89+G112+G114+G125+G149+G151</f>
        <v>111782.27999999998</v>
      </c>
      <c r="H10" s="191">
        <f>G10/F10*100</f>
        <v>24.573582094355974</v>
      </c>
    </row>
    <row r="11" spans="1:8" ht="31.5">
      <c r="A11" s="75" t="s">
        <v>412</v>
      </c>
      <c r="B11" s="180" t="s">
        <v>33</v>
      </c>
      <c r="C11" s="180"/>
      <c r="D11" s="181" t="s">
        <v>275</v>
      </c>
      <c r="E11" s="182"/>
      <c r="F11" s="77">
        <f>F12+F14+F16</f>
        <v>227</v>
      </c>
      <c r="G11" s="77">
        <f>G12+G14+G16</f>
        <v>0</v>
      </c>
      <c r="H11" s="71">
        <f aca="true" t="shared" si="0" ref="H11:H61">G11/F11*100</f>
        <v>0</v>
      </c>
    </row>
    <row r="12" spans="1:8" ht="33.75">
      <c r="A12" s="118" t="s">
        <v>413</v>
      </c>
      <c r="B12" s="183" t="s">
        <v>33</v>
      </c>
      <c r="C12" s="183" t="s">
        <v>55</v>
      </c>
      <c r="D12" s="184" t="s">
        <v>414</v>
      </c>
      <c r="E12" s="185"/>
      <c r="F12" s="120">
        <v>90</v>
      </c>
      <c r="G12" s="120"/>
      <c r="H12" s="73">
        <f t="shared" si="0"/>
        <v>0</v>
      </c>
    </row>
    <row r="13" spans="1:8" ht="22.5">
      <c r="A13" s="78" t="s">
        <v>104</v>
      </c>
      <c r="B13" s="186" t="s">
        <v>33</v>
      </c>
      <c r="C13" s="186" t="s">
        <v>55</v>
      </c>
      <c r="D13" s="187" t="s">
        <v>415</v>
      </c>
      <c r="E13" s="79">
        <v>200</v>
      </c>
      <c r="F13" s="73">
        <v>90</v>
      </c>
      <c r="G13" s="73"/>
      <c r="H13" s="73">
        <f t="shared" si="0"/>
        <v>0</v>
      </c>
    </row>
    <row r="14" spans="1:8" ht="12.75">
      <c r="A14" s="118" t="s">
        <v>416</v>
      </c>
      <c r="B14" s="183" t="s">
        <v>33</v>
      </c>
      <c r="C14" s="183" t="s">
        <v>72</v>
      </c>
      <c r="D14" s="184" t="s">
        <v>417</v>
      </c>
      <c r="E14" s="185"/>
      <c r="F14" s="120">
        <v>40</v>
      </c>
      <c r="G14" s="120"/>
      <c r="H14" s="73">
        <f t="shared" si="0"/>
        <v>0</v>
      </c>
    </row>
    <row r="15" spans="1:8" ht="22.5">
      <c r="A15" s="78" t="s">
        <v>104</v>
      </c>
      <c r="B15" s="186" t="s">
        <v>33</v>
      </c>
      <c r="C15" s="186" t="s">
        <v>72</v>
      </c>
      <c r="D15" s="187" t="s">
        <v>418</v>
      </c>
      <c r="E15" s="79">
        <v>200</v>
      </c>
      <c r="F15" s="73">
        <v>40</v>
      </c>
      <c r="G15" s="73"/>
      <c r="H15" s="192">
        <f t="shared" si="0"/>
        <v>0</v>
      </c>
    </row>
    <row r="16" spans="1:8" ht="12.75">
      <c r="A16" s="118" t="s">
        <v>268</v>
      </c>
      <c r="B16" s="183" t="s">
        <v>33</v>
      </c>
      <c r="C16" s="183" t="s">
        <v>72</v>
      </c>
      <c r="D16" s="184" t="s">
        <v>419</v>
      </c>
      <c r="E16" s="185"/>
      <c r="F16" s="120">
        <v>97</v>
      </c>
      <c r="G16" s="120"/>
      <c r="H16" s="192">
        <f t="shared" si="0"/>
        <v>0</v>
      </c>
    </row>
    <row r="17" spans="1:8" ht="22.5">
      <c r="A17" s="78" t="s">
        <v>104</v>
      </c>
      <c r="B17" s="186" t="s">
        <v>33</v>
      </c>
      <c r="C17" s="186" t="s">
        <v>72</v>
      </c>
      <c r="D17" s="187" t="s">
        <v>420</v>
      </c>
      <c r="E17" s="79">
        <v>200</v>
      </c>
      <c r="F17" s="73">
        <v>97</v>
      </c>
      <c r="G17" s="73"/>
      <c r="H17" s="192">
        <f t="shared" si="0"/>
        <v>0</v>
      </c>
    </row>
    <row r="18" spans="1:8" ht="31.5">
      <c r="A18" s="75" t="s">
        <v>284</v>
      </c>
      <c r="B18" s="76" t="s">
        <v>54</v>
      </c>
      <c r="C18" s="115" t="s">
        <v>46</v>
      </c>
      <c r="D18" s="76" t="s">
        <v>279</v>
      </c>
      <c r="E18" s="76" t="s">
        <v>30</v>
      </c>
      <c r="F18" s="77">
        <f>F19+F21+F23+F25+F27+F29</f>
        <v>1556.7</v>
      </c>
      <c r="G18" s="77">
        <f>G19+G21+G23+G25+G27+G29</f>
        <v>0</v>
      </c>
      <c r="H18" s="71">
        <f t="shared" si="0"/>
        <v>0</v>
      </c>
    </row>
    <row r="19" spans="1:8" ht="22.5">
      <c r="A19" s="118" t="s">
        <v>426</v>
      </c>
      <c r="B19" s="119" t="s">
        <v>54</v>
      </c>
      <c r="C19" s="119" t="s">
        <v>46</v>
      </c>
      <c r="D19" s="119" t="s">
        <v>427</v>
      </c>
      <c r="E19" s="119"/>
      <c r="F19" s="120">
        <v>250</v>
      </c>
      <c r="G19" s="120"/>
      <c r="H19" s="77">
        <f t="shared" si="0"/>
        <v>0</v>
      </c>
    </row>
    <row r="20" spans="1:8" ht="22.5">
      <c r="A20" s="78" t="s">
        <v>104</v>
      </c>
      <c r="B20" s="79" t="s">
        <v>54</v>
      </c>
      <c r="C20" s="79" t="s">
        <v>46</v>
      </c>
      <c r="D20" s="79" t="s">
        <v>428</v>
      </c>
      <c r="E20" s="79">
        <v>200</v>
      </c>
      <c r="F20" s="73">
        <v>250</v>
      </c>
      <c r="G20" s="73"/>
      <c r="H20" s="73">
        <f t="shared" si="0"/>
        <v>0</v>
      </c>
    </row>
    <row r="21" spans="1:8" ht="22.5">
      <c r="A21" s="118" t="s">
        <v>429</v>
      </c>
      <c r="B21" s="119" t="s">
        <v>54</v>
      </c>
      <c r="C21" s="119" t="s">
        <v>46</v>
      </c>
      <c r="D21" s="119" t="s">
        <v>430</v>
      </c>
      <c r="E21" s="119"/>
      <c r="F21" s="120">
        <v>196.7</v>
      </c>
      <c r="G21" s="120"/>
      <c r="H21" s="77">
        <f t="shared" si="0"/>
        <v>0</v>
      </c>
    </row>
    <row r="22" spans="1:8" ht="22.5">
      <c r="A22" s="78" t="s">
        <v>104</v>
      </c>
      <c r="B22" s="79" t="s">
        <v>54</v>
      </c>
      <c r="C22" s="79" t="s">
        <v>46</v>
      </c>
      <c r="D22" s="79" t="s">
        <v>431</v>
      </c>
      <c r="E22" s="79">
        <v>200</v>
      </c>
      <c r="F22" s="73">
        <v>196.7</v>
      </c>
      <c r="G22" s="73"/>
      <c r="H22" s="73">
        <f t="shared" si="0"/>
        <v>0</v>
      </c>
    </row>
    <row r="23" spans="1:8" ht="22.5">
      <c r="A23" s="118" t="s">
        <v>432</v>
      </c>
      <c r="B23" s="119" t="s">
        <v>54</v>
      </c>
      <c r="C23" s="119" t="s">
        <v>46</v>
      </c>
      <c r="D23" s="119" t="s">
        <v>433</v>
      </c>
      <c r="E23" s="119"/>
      <c r="F23" s="120">
        <v>150</v>
      </c>
      <c r="G23" s="120"/>
      <c r="H23" s="77">
        <f t="shared" si="0"/>
        <v>0</v>
      </c>
    </row>
    <row r="24" spans="1:8" ht="22.5">
      <c r="A24" s="78" t="s">
        <v>104</v>
      </c>
      <c r="B24" s="79" t="s">
        <v>54</v>
      </c>
      <c r="C24" s="79" t="s">
        <v>46</v>
      </c>
      <c r="D24" s="79" t="s">
        <v>434</v>
      </c>
      <c r="E24" s="79">
        <v>200</v>
      </c>
      <c r="F24" s="73">
        <v>150</v>
      </c>
      <c r="G24" s="73"/>
      <c r="H24" s="73">
        <f t="shared" si="0"/>
        <v>0</v>
      </c>
    </row>
    <row r="25" spans="1:8" ht="22.5">
      <c r="A25" s="118" t="s">
        <v>435</v>
      </c>
      <c r="B25" s="119" t="s">
        <v>54</v>
      </c>
      <c r="C25" s="119" t="s">
        <v>46</v>
      </c>
      <c r="D25" s="119" t="s">
        <v>436</v>
      </c>
      <c r="E25" s="119"/>
      <c r="F25" s="120">
        <v>940</v>
      </c>
      <c r="G25" s="120"/>
      <c r="H25" s="77">
        <f t="shared" si="0"/>
        <v>0</v>
      </c>
    </row>
    <row r="26" spans="1:8" ht="22.5">
      <c r="A26" s="78" t="s">
        <v>104</v>
      </c>
      <c r="B26" s="79" t="s">
        <v>54</v>
      </c>
      <c r="C26" s="79" t="s">
        <v>46</v>
      </c>
      <c r="D26" s="79" t="s">
        <v>437</v>
      </c>
      <c r="E26" s="79">
        <v>200</v>
      </c>
      <c r="F26" s="73">
        <v>940</v>
      </c>
      <c r="G26" s="73"/>
      <c r="H26" s="73">
        <f t="shared" si="0"/>
        <v>0</v>
      </c>
    </row>
    <row r="27" spans="1:8" ht="33.75">
      <c r="A27" s="118" t="s">
        <v>438</v>
      </c>
      <c r="B27" s="119" t="s">
        <v>54</v>
      </c>
      <c r="C27" s="119" t="s">
        <v>46</v>
      </c>
      <c r="D27" s="119" t="s">
        <v>439</v>
      </c>
      <c r="E27" s="119"/>
      <c r="F27" s="120">
        <v>15</v>
      </c>
      <c r="G27" s="120"/>
      <c r="H27" s="77">
        <f t="shared" si="0"/>
        <v>0</v>
      </c>
    </row>
    <row r="28" spans="1:8" ht="22.5">
      <c r="A28" s="78" t="s">
        <v>104</v>
      </c>
      <c r="B28" s="79" t="s">
        <v>54</v>
      </c>
      <c r="C28" s="79" t="s">
        <v>46</v>
      </c>
      <c r="D28" s="79" t="s">
        <v>440</v>
      </c>
      <c r="E28" s="79">
        <v>200</v>
      </c>
      <c r="F28" s="73">
        <v>15</v>
      </c>
      <c r="G28" s="73"/>
      <c r="H28" s="73">
        <f t="shared" si="0"/>
        <v>0</v>
      </c>
    </row>
    <row r="29" spans="1:8" ht="22.5">
      <c r="A29" s="118" t="s">
        <v>441</v>
      </c>
      <c r="B29" s="119" t="s">
        <v>54</v>
      </c>
      <c r="C29" s="119" t="s">
        <v>46</v>
      </c>
      <c r="D29" s="119" t="s">
        <v>442</v>
      </c>
      <c r="E29" s="119"/>
      <c r="F29" s="120">
        <v>5</v>
      </c>
      <c r="G29" s="120"/>
      <c r="H29" s="77">
        <f t="shared" si="0"/>
        <v>0</v>
      </c>
    </row>
    <row r="30" spans="1:8" ht="22.5">
      <c r="A30" s="78" t="s">
        <v>104</v>
      </c>
      <c r="B30" s="79" t="s">
        <v>54</v>
      </c>
      <c r="C30" s="79" t="s">
        <v>46</v>
      </c>
      <c r="D30" s="79" t="s">
        <v>443</v>
      </c>
      <c r="E30" s="79">
        <v>200</v>
      </c>
      <c r="F30" s="73">
        <v>5</v>
      </c>
      <c r="G30" s="73"/>
      <c r="H30" s="73">
        <f t="shared" si="0"/>
        <v>0</v>
      </c>
    </row>
    <row r="31" spans="1:8" ht="31.5">
      <c r="A31" s="75" t="s">
        <v>444</v>
      </c>
      <c r="B31" s="115" t="s">
        <v>54</v>
      </c>
      <c r="C31" s="115" t="s">
        <v>73</v>
      </c>
      <c r="D31" s="76" t="s">
        <v>280</v>
      </c>
      <c r="E31" s="76"/>
      <c r="F31" s="77">
        <f>F32+F34+F36</f>
        <v>6051.5</v>
      </c>
      <c r="G31" s="77">
        <f>G32+G34+G36</f>
        <v>99</v>
      </c>
      <c r="H31" s="77">
        <f t="shared" si="0"/>
        <v>1.6359580269354703</v>
      </c>
    </row>
    <row r="32" spans="1:8" ht="22.5">
      <c r="A32" s="118" t="s">
        <v>445</v>
      </c>
      <c r="B32" s="121" t="s">
        <v>54</v>
      </c>
      <c r="C32" s="121" t="s">
        <v>73</v>
      </c>
      <c r="D32" s="119" t="s">
        <v>446</v>
      </c>
      <c r="E32" s="119"/>
      <c r="F32" s="120">
        <v>5323.5</v>
      </c>
      <c r="G32" s="120">
        <v>99</v>
      </c>
      <c r="H32" s="209">
        <f t="shared" si="0"/>
        <v>1.8596787827557058</v>
      </c>
    </row>
    <row r="33" spans="1:8" ht="22.5">
      <c r="A33" s="78" t="s">
        <v>104</v>
      </c>
      <c r="B33" s="114" t="s">
        <v>54</v>
      </c>
      <c r="C33" s="114" t="s">
        <v>73</v>
      </c>
      <c r="D33" s="79" t="s">
        <v>447</v>
      </c>
      <c r="E33" s="79">
        <v>200</v>
      </c>
      <c r="F33" s="73">
        <v>5323.5</v>
      </c>
      <c r="G33" s="73">
        <v>99</v>
      </c>
      <c r="H33" s="192">
        <f t="shared" si="0"/>
        <v>1.8596787827557058</v>
      </c>
    </row>
    <row r="34" spans="1:8" ht="33.75">
      <c r="A34" s="118" t="s">
        <v>448</v>
      </c>
      <c r="B34" s="121" t="s">
        <v>54</v>
      </c>
      <c r="C34" s="121" t="s">
        <v>73</v>
      </c>
      <c r="D34" s="119" t="s">
        <v>449</v>
      </c>
      <c r="E34" s="119"/>
      <c r="F34" s="120">
        <v>428</v>
      </c>
      <c r="G34" s="120"/>
      <c r="H34" s="120">
        <f t="shared" si="0"/>
        <v>0</v>
      </c>
    </row>
    <row r="35" spans="1:8" ht="22.5">
      <c r="A35" s="78" t="s">
        <v>104</v>
      </c>
      <c r="B35" s="114" t="s">
        <v>54</v>
      </c>
      <c r="C35" s="114" t="s">
        <v>73</v>
      </c>
      <c r="D35" s="79" t="s">
        <v>450</v>
      </c>
      <c r="E35" s="79">
        <v>200</v>
      </c>
      <c r="F35" s="73">
        <v>428</v>
      </c>
      <c r="G35" s="73"/>
      <c r="H35" s="73">
        <f t="shared" si="0"/>
        <v>0</v>
      </c>
    </row>
    <row r="36" spans="1:8" ht="33.75">
      <c r="A36" s="118" t="s">
        <v>451</v>
      </c>
      <c r="B36" s="121" t="s">
        <v>54</v>
      </c>
      <c r="C36" s="121" t="s">
        <v>73</v>
      </c>
      <c r="D36" s="119" t="s">
        <v>452</v>
      </c>
      <c r="E36" s="119"/>
      <c r="F36" s="120">
        <v>300</v>
      </c>
      <c r="G36" s="120"/>
      <c r="H36" s="120">
        <f t="shared" si="0"/>
        <v>0</v>
      </c>
    </row>
    <row r="37" spans="1:8" ht="22.5">
      <c r="A37" s="78" t="s">
        <v>104</v>
      </c>
      <c r="B37" s="114" t="s">
        <v>54</v>
      </c>
      <c r="C37" s="114" t="s">
        <v>73</v>
      </c>
      <c r="D37" s="79" t="s">
        <v>453</v>
      </c>
      <c r="E37" s="79">
        <v>200</v>
      </c>
      <c r="F37" s="73">
        <v>300</v>
      </c>
      <c r="G37" s="73"/>
      <c r="H37" s="192">
        <f t="shared" si="0"/>
        <v>0</v>
      </c>
    </row>
    <row r="38" spans="1:8" ht="21">
      <c r="A38" s="75" t="s">
        <v>454</v>
      </c>
      <c r="B38" s="76" t="s">
        <v>54</v>
      </c>
      <c r="C38" s="76">
        <v>12</v>
      </c>
      <c r="D38" s="76" t="s">
        <v>281</v>
      </c>
      <c r="E38" s="79"/>
      <c r="F38" s="77">
        <v>200</v>
      </c>
      <c r="G38" s="77">
        <f>G39+G41</f>
        <v>25</v>
      </c>
      <c r="H38" s="71">
        <f t="shared" si="0"/>
        <v>12.5</v>
      </c>
    </row>
    <row r="39" spans="1:8" ht="22.5">
      <c r="A39" s="118" t="s">
        <v>455</v>
      </c>
      <c r="B39" s="119" t="s">
        <v>54</v>
      </c>
      <c r="C39" s="119">
        <v>12</v>
      </c>
      <c r="D39" s="119" t="s">
        <v>456</v>
      </c>
      <c r="E39" s="119"/>
      <c r="F39" s="120">
        <v>100</v>
      </c>
      <c r="G39" s="120"/>
      <c r="H39" s="77">
        <f t="shared" si="0"/>
        <v>0</v>
      </c>
    </row>
    <row r="40" spans="1:8" ht="22.5">
      <c r="A40" s="78" t="s">
        <v>104</v>
      </c>
      <c r="B40" s="79" t="s">
        <v>54</v>
      </c>
      <c r="C40" s="79">
        <v>12</v>
      </c>
      <c r="D40" s="79" t="s">
        <v>457</v>
      </c>
      <c r="E40" s="79">
        <v>200</v>
      </c>
      <c r="F40" s="73">
        <v>100</v>
      </c>
      <c r="G40" s="73"/>
      <c r="H40" s="73">
        <f t="shared" si="0"/>
        <v>0</v>
      </c>
    </row>
    <row r="41" spans="1:8" ht="22.5">
      <c r="A41" s="118" t="s">
        <v>458</v>
      </c>
      <c r="B41" s="119" t="s">
        <v>54</v>
      </c>
      <c r="C41" s="119">
        <v>12</v>
      </c>
      <c r="D41" s="119" t="s">
        <v>459</v>
      </c>
      <c r="E41" s="119"/>
      <c r="F41" s="120">
        <v>100</v>
      </c>
      <c r="G41" s="120">
        <v>25</v>
      </c>
      <c r="H41" s="77">
        <f t="shared" si="0"/>
        <v>25</v>
      </c>
    </row>
    <row r="42" spans="1:8" ht="22.5">
      <c r="A42" s="78" t="s">
        <v>104</v>
      </c>
      <c r="B42" s="79" t="s">
        <v>54</v>
      </c>
      <c r="C42" s="79">
        <v>12</v>
      </c>
      <c r="D42" s="79" t="s">
        <v>460</v>
      </c>
      <c r="E42" s="79">
        <v>200</v>
      </c>
      <c r="F42" s="73">
        <v>100</v>
      </c>
      <c r="G42" s="73">
        <v>25</v>
      </c>
      <c r="H42" s="73">
        <f t="shared" si="0"/>
        <v>25</v>
      </c>
    </row>
    <row r="43" spans="1:8" ht="52.5">
      <c r="A43" s="75" t="s">
        <v>461</v>
      </c>
      <c r="B43" s="76" t="s">
        <v>54</v>
      </c>
      <c r="C43" s="76">
        <v>12</v>
      </c>
      <c r="D43" s="76" t="s">
        <v>282</v>
      </c>
      <c r="E43" s="76"/>
      <c r="F43" s="77">
        <v>100</v>
      </c>
      <c r="G43" s="77">
        <v>26</v>
      </c>
      <c r="H43" s="77">
        <f t="shared" si="0"/>
        <v>26</v>
      </c>
    </row>
    <row r="44" spans="1:8" ht="22.5">
      <c r="A44" s="78" t="s">
        <v>104</v>
      </c>
      <c r="B44" s="79" t="s">
        <v>54</v>
      </c>
      <c r="C44" s="79">
        <v>12</v>
      </c>
      <c r="D44" s="79" t="s">
        <v>462</v>
      </c>
      <c r="E44" s="79">
        <v>200</v>
      </c>
      <c r="F44" s="73">
        <v>100</v>
      </c>
      <c r="G44" s="73">
        <v>26</v>
      </c>
      <c r="H44" s="73">
        <f t="shared" si="0"/>
        <v>26</v>
      </c>
    </row>
    <row r="45" spans="1:8" ht="21">
      <c r="A45" s="75" t="s">
        <v>464</v>
      </c>
      <c r="B45" s="76" t="s">
        <v>160</v>
      </c>
      <c r="C45" s="76" t="s">
        <v>161</v>
      </c>
      <c r="D45" s="76" t="s">
        <v>278</v>
      </c>
      <c r="E45" s="79"/>
      <c r="F45" s="77">
        <f>F46+F48+F50+F52</f>
        <v>4990.2</v>
      </c>
      <c r="G45" s="77">
        <f>G46+G48+G50+G52</f>
        <v>210.9</v>
      </c>
      <c r="H45" s="77">
        <f t="shared" si="0"/>
        <v>4.2262835156907546</v>
      </c>
    </row>
    <row r="46" spans="1:8" ht="33.75">
      <c r="A46" s="118" t="s">
        <v>465</v>
      </c>
      <c r="B46" s="119" t="s">
        <v>160</v>
      </c>
      <c r="C46" s="119" t="s">
        <v>161</v>
      </c>
      <c r="D46" s="119" t="s">
        <v>466</v>
      </c>
      <c r="E46" s="119"/>
      <c r="F46" s="120">
        <v>1072.7</v>
      </c>
      <c r="G46" s="120">
        <v>199.5</v>
      </c>
      <c r="H46" s="120">
        <f t="shared" si="0"/>
        <v>18.597930455859046</v>
      </c>
    </row>
    <row r="47" spans="1:8" ht="22.5">
      <c r="A47" s="78" t="s">
        <v>104</v>
      </c>
      <c r="B47" s="79" t="s">
        <v>160</v>
      </c>
      <c r="C47" s="79" t="s">
        <v>161</v>
      </c>
      <c r="D47" s="79" t="s">
        <v>467</v>
      </c>
      <c r="E47" s="79">
        <v>200</v>
      </c>
      <c r="F47" s="73">
        <v>1072.7</v>
      </c>
      <c r="G47" s="73">
        <v>199.5</v>
      </c>
      <c r="H47" s="73">
        <f t="shared" si="0"/>
        <v>18.597930455859046</v>
      </c>
    </row>
    <row r="48" spans="1:8" ht="22.5">
      <c r="A48" s="118" t="s">
        <v>468</v>
      </c>
      <c r="B48" s="119" t="s">
        <v>160</v>
      </c>
      <c r="C48" s="119" t="s">
        <v>161</v>
      </c>
      <c r="D48" s="119" t="s">
        <v>469</v>
      </c>
      <c r="E48" s="119"/>
      <c r="F48" s="120">
        <v>1392.5</v>
      </c>
      <c r="G48" s="120">
        <v>11.4</v>
      </c>
      <c r="H48" s="120">
        <f t="shared" si="0"/>
        <v>0.8186714542190306</v>
      </c>
    </row>
    <row r="49" spans="1:8" ht="22.5">
      <c r="A49" s="78" t="s">
        <v>104</v>
      </c>
      <c r="B49" s="79" t="s">
        <v>160</v>
      </c>
      <c r="C49" s="79" t="s">
        <v>161</v>
      </c>
      <c r="D49" s="79" t="s">
        <v>470</v>
      </c>
      <c r="E49" s="79">
        <v>200</v>
      </c>
      <c r="F49" s="73">
        <v>1392.5</v>
      </c>
      <c r="G49" s="73">
        <v>11.4</v>
      </c>
      <c r="H49" s="73">
        <f t="shared" si="0"/>
        <v>0.8186714542190306</v>
      </c>
    </row>
    <row r="50" spans="1:8" ht="33.75">
      <c r="A50" s="118" t="s">
        <v>285</v>
      </c>
      <c r="B50" s="119" t="s">
        <v>160</v>
      </c>
      <c r="C50" s="119" t="s">
        <v>161</v>
      </c>
      <c r="D50" s="119" t="s">
        <v>471</v>
      </c>
      <c r="E50" s="119"/>
      <c r="F50" s="120">
        <v>2500</v>
      </c>
      <c r="G50" s="120"/>
      <c r="H50" s="120">
        <f t="shared" si="0"/>
        <v>0</v>
      </c>
    </row>
    <row r="51" spans="1:8" ht="22.5">
      <c r="A51" s="78" t="s">
        <v>104</v>
      </c>
      <c r="B51" s="79" t="s">
        <v>160</v>
      </c>
      <c r="C51" s="79" t="s">
        <v>161</v>
      </c>
      <c r="D51" s="79" t="s">
        <v>472</v>
      </c>
      <c r="E51" s="79">
        <v>200</v>
      </c>
      <c r="F51" s="73">
        <v>2500</v>
      </c>
      <c r="G51" s="73"/>
      <c r="H51" s="73">
        <f t="shared" si="0"/>
        <v>0</v>
      </c>
    </row>
    <row r="52" spans="1:8" ht="22.5">
      <c r="A52" s="118" t="s">
        <v>473</v>
      </c>
      <c r="B52" s="119" t="s">
        <v>160</v>
      </c>
      <c r="C52" s="119" t="s">
        <v>161</v>
      </c>
      <c r="D52" s="119" t="s">
        <v>474</v>
      </c>
      <c r="E52" s="119"/>
      <c r="F52" s="120">
        <v>25</v>
      </c>
      <c r="G52" s="120"/>
      <c r="H52" s="120">
        <f t="shared" si="0"/>
        <v>0</v>
      </c>
    </row>
    <row r="53" spans="1:8" ht="22.5">
      <c r="A53" s="78" t="s">
        <v>104</v>
      </c>
      <c r="B53" s="79" t="s">
        <v>160</v>
      </c>
      <c r="C53" s="79" t="s">
        <v>161</v>
      </c>
      <c r="D53" s="79" t="s">
        <v>475</v>
      </c>
      <c r="E53" s="79">
        <v>200</v>
      </c>
      <c r="F53" s="73">
        <v>25</v>
      </c>
      <c r="G53" s="73"/>
      <c r="H53" s="73">
        <f t="shared" si="0"/>
        <v>0</v>
      </c>
    </row>
    <row r="54" spans="1:8" ht="21">
      <c r="A54" s="75" t="s">
        <v>477</v>
      </c>
      <c r="B54" s="76" t="s">
        <v>45</v>
      </c>
      <c r="C54" s="76" t="s">
        <v>157</v>
      </c>
      <c r="D54" s="76" t="s">
        <v>286</v>
      </c>
      <c r="E54" s="76"/>
      <c r="F54" s="77">
        <f>F55+F64+F76+F71</f>
        <v>330471.60000000003</v>
      </c>
      <c r="G54" s="77">
        <f>G55+G64+G76+G71</f>
        <v>84668.18</v>
      </c>
      <c r="H54" s="77">
        <f t="shared" si="0"/>
        <v>25.620410346910287</v>
      </c>
    </row>
    <row r="55" spans="1:8" ht="22.5">
      <c r="A55" s="118" t="s">
        <v>191</v>
      </c>
      <c r="B55" s="119" t="s">
        <v>45</v>
      </c>
      <c r="C55" s="119" t="s">
        <v>163</v>
      </c>
      <c r="D55" s="119" t="s">
        <v>478</v>
      </c>
      <c r="E55" s="119"/>
      <c r="F55" s="120">
        <f>F56+F61</f>
        <v>112392.3</v>
      </c>
      <c r="G55" s="120">
        <f>G56+G61</f>
        <v>30041.629999999997</v>
      </c>
      <c r="H55" s="71">
        <f t="shared" si="0"/>
        <v>26.729259922610353</v>
      </c>
    </row>
    <row r="56" spans="1:8" ht="33.75">
      <c r="A56" s="78" t="s">
        <v>164</v>
      </c>
      <c r="B56" s="79" t="s">
        <v>45</v>
      </c>
      <c r="C56" s="79" t="s">
        <v>163</v>
      </c>
      <c r="D56" s="79" t="s">
        <v>479</v>
      </c>
      <c r="E56" s="79" t="s">
        <v>101</v>
      </c>
      <c r="F56" s="73">
        <f>F57+F59</f>
        <v>111739.3</v>
      </c>
      <c r="G56" s="73">
        <f>G57+G59</f>
        <v>30041.629999999997</v>
      </c>
      <c r="H56" s="192">
        <f t="shared" si="0"/>
        <v>26.885464648516677</v>
      </c>
    </row>
    <row r="57" spans="1:8" ht="12.75">
      <c r="A57" s="78" t="s">
        <v>102</v>
      </c>
      <c r="B57" s="79" t="s">
        <v>45</v>
      </c>
      <c r="C57" s="79" t="s">
        <v>163</v>
      </c>
      <c r="D57" s="79" t="s">
        <v>479</v>
      </c>
      <c r="E57" s="79" t="s">
        <v>103</v>
      </c>
      <c r="F57" s="73">
        <f>F58</f>
        <v>92435.1</v>
      </c>
      <c r="G57" s="73">
        <f>G58</f>
        <v>25032.53</v>
      </c>
      <c r="H57" s="73">
        <f t="shared" si="0"/>
        <v>27.081195346789254</v>
      </c>
    </row>
    <row r="58" spans="1:8" ht="45">
      <c r="A58" s="78" t="s">
        <v>94</v>
      </c>
      <c r="B58" s="79" t="s">
        <v>45</v>
      </c>
      <c r="C58" s="79" t="s">
        <v>163</v>
      </c>
      <c r="D58" s="79" t="s">
        <v>479</v>
      </c>
      <c r="E58" s="79" t="s">
        <v>74</v>
      </c>
      <c r="F58" s="73">
        <v>92435.1</v>
      </c>
      <c r="G58" s="73">
        <v>25032.53</v>
      </c>
      <c r="H58" s="73">
        <f t="shared" si="0"/>
        <v>27.081195346789254</v>
      </c>
    </row>
    <row r="59" spans="1:8" ht="12.75">
      <c r="A59" s="78" t="s">
        <v>115</v>
      </c>
      <c r="B59" s="79" t="s">
        <v>45</v>
      </c>
      <c r="C59" s="79" t="s">
        <v>163</v>
      </c>
      <c r="D59" s="79" t="s">
        <v>479</v>
      </c>
      <c r="E59" s="79" t="s">
        <v>116</v>
      </c>
      <c r="F59" s="73">
        <f>F60</f>
        <v>19304.2</v>
      </c>
      <c r="G59" s="73">
        <f>G60</f>
        <v>5009.1</v>
      </c>
      <c r="H59" s="73">
        <f t="shared" si="0"/>
        <v>25.948239243273484</v>
      </c>
    </row>
    <row r="60" spans="1:8" ht="45">
      <c r="A60" s="78" t="s">
        <v>95</v>
      </c>
      <c r="B60" s="79" t="s">
        <v>45</v>
      </c>
      <c r="C60" s="79" t="s">
        <v>163</v>
      </c>
      <c r="D60" s="79" t="s">
        <v>479</v>
      </c>
      <c r="E60" s="79" t="s">
        <v>17</v>
      </c>
      <c r="F60" s="73">
        <v>19304.2</v>
      </c>
      <c r="G60" s="73">
        <v>5009.1</v>
      </c>
      <c r="H60" s="73">
        <f t="shared" si="0"/>
        <v>25.948239243273484</v>
      </c>
    </row>
    <row r="61" spans="1:8" ht="33.75">
      <c r="A61" s="78" t="s">
        <v>164</v>
      </c>
      <c r="B61" s="79" t="s">
        <v>45</v>
      </c>
      <c r="C61" s="79" t="s">
        <v>163</v>
      </c>
      <c r="D61" s="79" t="s">
        <v>480</v>
      </c>
      <c r="E61" s="79">
        <v>600</v>
      </c>
      <c r="F61" s="73">
        <f>F62+F63</f>
        <v>653</v>
      </c>
      <c r="G61" s="73">
        <f>G62+G63</f>
        <v>0</v>
      </c>
      <c r="H61" s="73">
        <f t="shared" si="0"/>
        <v>0</v>
      </c>
    </row>
    <row r="62" spans="1:8" ht="22.5">
      <c r="A62" s="78" t="s">
        <v>102</v>
      </c>
      <c r="B62" s="79" t="s">
        <v>45</v>
      </c>
      <c r="C62" s="79" t="s">
        <v>163</v>
      </c>
      <c r="D62" s="79" t="s">
        <v>480</v>
      </c>
      <c r="E62" s="79">
        <v>610</v>
      </c>
      <c r="F62" s="73">
        <v>551</v>
      </c>
      <c r="G62" s="73"/>
      <c r="H62" s="73">
        <f aca="true" t="shared" si="1" ref="H62:H93">G62/F62*100</f>
        <v>0</v>
      </c>
    </row>
    <row r="63" spans="1:8" ht="22.5">
      <c r="A63" s="78" t="s">
        <v>115</v>
      </c>
      <c r="B63" s="79" t="s">
        <v>45</v>
      </c>
      <c r="C63" s="79" t="s">
        <v>163</v>
      </c>
      <c r="D63" s="79" t="s">
        <v>480</v>
      </c>
      <c r="E63" s="79">
        <v>620</v>
      </c>
      <c r="F63" s="73">
        <v>102</v>
      </c>
      <c r="G63" s="73"/>
      <c r="H63" s="73">
        <f t="shared" si="1"/>
        <v>0</v>
      </c>
    </row>
    <row r="64" spans="1:8" ht="22.5">
      <c r="A64" s="118" t="s">
        <v>192</v>
      </c>
      <c r="B64" s="119" t="s">
        <v>45</v>
      </c>
      <c r="C64" s="119" t="s">
        <v>44</v>
      </c>
      <c r="D64" s="119" t="s">
        <v>481</v>
      </c>
      <c r="E64" s="119" t="s">
        <v>30</v>
      </c>
      <c r="F64" s="120">
        <f>F65+F69</f>
        <v>202211.1</v>
      </c>
      <c r="G64" s="120">
        <f>G65+G69</f>
        <v>51617.05</v>
      </c>
      <c r="H64" s="120">
        <f t="shared" si="1"/>
        <v>25.52631878269788</v>
      </c>
    </row>
    <row r="65" spans="1:8" ht="22.5">
      <c r="A65" s="78" t="s">
        <v>482</v>
      </c>
      <c r="B65" s="79" t="s">
        <v>45</v>
      </c>
      <c r="C65" s="79" t="s">
        <v>44</v>
      </c>
      <c r="D65" s="79" t="s">
        <v>483</v>
      </c>
      <c r="E65" s="79" t="s">
        <v>30</v>
      </c>
      <c r="F65" s="73">
        <f aca="true" t="shared" si="2" ref="F65:G67">F66</f>
        <v>200461.1</v>
      </c>
      <c r="G65" s="73">
        <f t="shared" si="2"/>
        <v>51617.05</v>
      </c>
      <c r="H65" s="73">
        <f t="shared" si="1"/>
        <v>25.749160310903214</v>
      </c>
    </row>
    <row r="66" spans="1:8" ht="33.75">
      <c r="A66" s="78" t="s">
        <v>164</v>
      </c>
      <c r="B66" s="79" t="s">
        <v>45</v>
      </c>
      <c r="C66" s="79" t="s">
        <v>44</v>
      </c>
      <c r="D66" s="79" t="s">
        <v>483</v>
      </c>
      <c r="E66" s="79" t="s">
        <v>101</v>
      </c>
      <c r="F66" s="73">
        <f t="shared" si="2"/>
        <v>200461.1</v>
      </c>
      <c r="G66" s="73">
        <f t="shared" si="2"/>
        <v>51617.05</v>
      </c>
      <c r="H66" s="73">
        <f t="shared" si="1"/>
        <v>25.749160310903214</v>
      </c>
    </row>
    <row r="67" spans="1:8" ht="12.75">
      <c r="A67" s="78" t="s">
        <v>102</v>
      </c>
      <c r="B67" s="79" t="s">
        <v>45</v>
      </c>
      <c r="C67" s="79" t="s">
        <v>44</v>
      </c>
      <c r="D67" s="79" t="s">
        <v>483</v>
      </c>
      <c r="E67" s="79" t="s">
        <v>103</v>
      </c>
      <c r="F67" s="73">
        <f t="shared" si="2"/>
        <v>200461.1</v>
      </c>
      <c r="G67" s="73">
        <f t="shared" si="2"/>
        <v>51617.05</v>
      </c>
      <c r="H67" s="73">
        <f t="shared" si="1"/>
        <v>25.749160310903214</v>
      </c>
    </row>
    <row r="68" spans="1:8" ht="45">
      <c r="A68" s="78" t="s">
        <v>94</v>
      </c>
      <c r="B68" s="79" t="s">
        <v>45</v>
      </c>
      <c r="C68" s="79" t="s">
        <v>44</v>
      </c>
      <c r="D68" s="79" t="s">
        <v>483</v>
      </c>
      <c r="E68" s="79" t="s">
        <v>74</v>
      </c>
      <c r="F68" s="73">
        <v>200461.1</v>
      </c>
      <c r="G68" s="73">
        <v>51617.05</v>
      </c>
      <c r="H68" s="73">
        <f t="shared" si="1"/>
        <v>25.749160310903214</v>
      </c>
    </row>
    <row r="69" spans="1:8" ht="33.75">
      <c r="A69" s="78" t="s">
        <v>164</v>
      </c>
      <c r="B69" s="79" t="s">
        <v>45</v>
      </c>
      <c r="C69" s="79" t="s">
        <v>44</v>
      </c>
      <c r="D69" s="79" t="s">
        <v>484</v>
      </c>
      <c r="E69" s="79" t="s">
        <v>101</v>
      </c>
      <c r="F69" s="73">
        <v>1750</v>
      </c>
      <c r="G69" s="73"/>
      <c r="H69" s="73">
        <f t="shared" si="1"/>
        <v>0</v>
      </c>
    </row>
    <row r="70" spans="1:8" ht="22.5">
      <c r="A70" s="78" t="s">
        <v>102</v>
      </c>
      <c r="B70" s="79" t="s">
        <v>45</v>
      </c>
      <c r="C70" s="79" t="s">
        <v>44</v>
      </c>
      <c r="D70" s="79" t="s">
        <v>484</v>
      </c>
      <c r="E70" s="79" t="s">
        <v>103</v>
      </c>
      <c r="F70" s="73">
        <v>1750</v>
      </c>
      <c r="G70" s="73"/>
      <c r="H70" s="73">
        <f t="shared" si="1"/>
        <v>0</v>
      </c>
    </row>
    <row r="71" spans="1:8" ht="22.5">
      <c r="A71" s="118" t="s">
        <v>266</v>
      </c>
      <c r="B71" s="119" t="s">
        <v>45</v>
      </c>
      <c r="C71" s="121" t="s">
        <v>33</v>
      </c>
      <c r="D71" s="119" t="s">
        <v>486</v>
      </c>
      <c r="E71" s="119" t="s">
        <v>30</v>
      </c>
      <c r="F71" s="120">
        <f aca="true" t="shared" si="3" ref="F71:G74">F72</f>
        <v>12094.2</v>
      </c>
      <c r="G71" s="120">
        <f t="shared" si="3"/>
        <v>3009.5</v>
      </c>
      <c r="H71" s="120">
        <f t="shared" si="1"/>
        <v>24.88382861206198</v>
      </c>
    </row>
    <row r="72" spans="1:8" ht="12.75">
      <c r="A72" s="78" t="s">
        <v>99</v>
      </c>
      <c r="B72" s="79" t="s">
        <v>45</v>
      </c>
      <c r="C72" s="114" t="s">
        <v>33</v>
      </c>
      <c r="D72" s="79" t="s">
        <v>487</v>
      </c>
      <c r="E72" s="79" t="s">
        <v>30</v>
      </c>
      <c r="F72" s="73">
        <f t="shared" si="3"/>
        <v>12094.2</v>
      </c>
      <c r="G72" s="73">
        <f t="shared" si="3"/>
        <v>3009.5</v>
      </c>
      <c r="H72" s="73">
        <f t="shared" si="1"/>
        <v>24.88382861206198</v>
      </c>
    </row>
    <row r="73" spans="1:8" ht="33.75">
      <c r="A73" s="78" t="s">
        <v>164</v>
      </c>
      <c r="B73" s="79" t="s">
        <v>45</v>
      </c>
      <c r="C73" s="114" t="s">
        <v>33</v>
      </c>
      <c r="D73" s="79" t="s">
        <v>487</v>
      </c>
      <c r="E73" s="79" t="s">
        <v>101</v>
      </c>
      <c r="F73" s="73">
        <f t="shared" si="3"/>
        <v>12094.2</v>
      </c>
      <c r="G73" s="73">
        <f t="shared" si="3"/>
        <v>3009.5</v>
      </c>
      <c r="H73" s="192">
        <f t="shared" si="1"/>
        <v>24.88382861206198</v>
      </c>
    </row>
    <row r="74" spans="1:8" ht="12.75">
      <c r="A74" s="78" t="s">
        <v>102</v>
      </c>
      <c r="B74" s="79" t="s">
        <v>45</v>
      </c>
      <c r="C74" s="114" t="s">
        <v>33</v>
      </c>
      <c r="D74" s="79" t="s">
        <v>487</v>
      </c>
      <c r="E74" s="79" t="s">
        <v>103</v>
      </c>
      <c r="F74" s="73">
        <f t="shared" si="3"/>
        <v>12094.2</v>
      </c>
      <c r="G74" s="73">
        <f t="shared" si="3"/>
        <v>3009.5</v>
      </c>
      <c r="H74" s="73">
        <f t="shared" si="1"/>
        <v>24.88382861206198</v>
      </c>
    </row>
    <row r="75" spans="1:8" ht="45">
      <c r="A75" s="78" t="s">
        <v>94</v>
      </c>
      <c r="B75" s="79" t="s">
        <v>45</v>
      </c>
      <c r="C75" s="114" t="s">
        <v>33</v>
      </c>
      <c r="D75" s="79" t="s">
        <v>487</v>
      </c>
      <c r="E75" s="79" t="s">
        <v>74</v>
      </c>
      <c r="F75" s="73">
        <v>12094.2</v>
      </c>
      <c r="G75" s="73">
        <v>3009.5</v>
      </c>
      <c r="H75" s="73">
        <f t="shared" si="1"/>
        <v>24.88382861206198</v>
      </c>
    </row>
    <row r="76" spans="1:8" ht="22.5">
      <c r="A76" s="118" t="s">
        <v>193</v>
      </c>
      <c r="B76" s="119" t="s">
        <v>45</v>
      </c>
      <c r="C76" s="119" t="s">
        <v>45</v>
      </c>
      <c r="D76" s="119" t="s">
        <v>490</v>
      </c>
      <c r="E76" s="119" t="s">
        <v>30</v>
      </c>
      <c r="F76" s="120">
        <v>3774</v>
      </c>
      <c r="G76" s="120"/>
      <c r="H76" s="120">
        <f t="shared" si="1"/>
        <v>0</v>
      </c>
    </row>
    <row r="77" spans="1:8" ht="22.5">
      <c r="A77" s="78" t="s">
        <v>491</v>
      </c>
      <c r="B77" s="79" t="s">
        <v>45</v>
      </c>
      <c r="C77" s="79" t="s">
        <v>45</v>
      </c>
      <c r="D77" s="79" t="s">
        <v>492</v>
      </c>
      <c r="E77" s="79" t="s">
        <v>30</v>
      </c>
      <c r="F77" s="73">
        <v>3774</v>
      </c>
      <c r="G77" s="73"/>
      <c r="H77" s="73">
        <f t="shared" si="1"/>
        <v>0</v>
      </c>
    </row>
    <row r="78" spans="1:8" ht="33.75">
      <c r="A78" s="78" t="s">
        <v>164</v>
      </c>
      <c r="B78" s="79" t="s">
        <v>45</v>
      </c>
      <c r="C78" s="79" t="s">
        <v>45</v>
      </c>
      <c r="D78" s="79" t="s">
        <v>492</v>
      </c>
      <c r="E78" s="79">
        <v>600</v>
      </c>
      <c r="F78" s="73">
        <v>3774</v>
      </c>
      <c r="G78" s="73"/>
      <c r="H78" s="73">
        <f t="shared" si="1"/>
        <v>0</v>
      </c>
    </row>
    <row r="79" spans="1:8" ht="12.75">
      <c r="A79" s="78" t="s">
        <v>102</v>
      </c>
      <c r="B79" s="79" t="s">
        <v>45</v>
      </c>
      <c r="C79" s="79" t="s">
        <v>45</v>
      </c>
      <c r="D79" s="79" t="s">
        <v>492</v>
      </c>
      <c r="E79" s="79">
        <v>610</v>
      </c>
      <c r="F79" s="73">
        <v>3774</v>
      </c>
      <c r="G79" s="73"/>
      <c r="H79" s="73">
        <f t="shared" si="1"/>
        <v>0</v>
      </c>
    </row>
    <row r="80" spans="1:8" ht="45">
      <c r="A80" s="78" t="s">
        <v>94</v>
      </c>
      <c r="B80" s="79" t="s">
        <v>45</v>
      </c>
      <c r="C80" s="79" t="s">
        <v>45</v>
      </c>
      <c r="D80" s="79" t="s">
        <v>492</v>
      </c>
      <c r="E80" s="79">
        <v>611</v>
      </c>
      <c r="F80" s="73">
        <v>3774</v>
      </c>
      <c r="G80" s="73"/>
      <c r="H80" s="73">
        <f t="shared" si="1"/>
        <v>0</v>
      </c>
    </row>
    <row r="81" spans="1:8" ht="42">
      <c r="A81" s="75" t="s">
        <v>493</v>
      </c>
      <c r="B81" s="76" t="s">
        <v>45</v>
      </c>
      <c r="C81" s="76" t="s">
        <v>46</v>
      </c>
      <c r="D81" s="76" t="s">
        <v>283</v>
      </c>
      <c r="E81" s="76"/>
      <c r="F81" s="77">
        <v>50</v>
      </c>
      <c r="G81" s="77"/>
      <c r="H81" s="71">
        <f t="shared" si="1"/>
        <v>0</v>
      </c>
    </row>
    <row r="82" spans="1:8" ht="12.75">
      <c r="A82" s="78" t="s">
        <v>165</v>
      </c>
      <c r="B82" s="79" t="s">
        <v>45</v>
      </c>
      <c r="C82" s="79" t="s">
        <v>46</v>
      </c>
      <c r="D82" s="79" t="s">
        <v>494</v>
      </c>
      <c r="E82" s="79" t="s">
        <v>30</v>
      </c>
      <c r="F82" s="73">
        <v>50</v>
      </c>
      <c r="G82" s="73"/>
      <c r="H82" s="73">
        <f t="shared" si="1"/>
        <v>0</v>
      </c>
    </row>
    <row r="83" spans="1:8" ht="12.75">
      <c r="A83" s="78" t="s">
        <v>166</v>
      </c>
      <c r="B83" s="79" t="s">
        <v>45</v>
      </c>
      <c r="C83" s="79" t="s">
        <v>46</v>
      </c>
      <c r="D83" s="79" t="s">
        <v>494</v>
      </c>
      <c r="E83" s="79" t="s">
        <v>30</v>
      </c>
      <c r="F83" s="73">
        <v>50</v>
      </c>
      <c r="G83" s="73"/>
      <c r="H83" s="73">
        <f t="shared" si="1"/>
        <v>0</v>
      </c>
    </row>
    <row r="84" spans="1:8" ht="22.5">
      <c r="A84" s="78" t="s">
        <v>104</v>
      </c>
      <c r="B84" s="79" t="s">
        <v>45</v>
      </c>
      <c r="C84" s="79" t="s">
        <v>46</v>
      </c>
      <c r="D84" s="79" t="s">
        <v>494</v>
      </c>
      <c r="E84" s="79" t="s">
        <v>105</v>
      </c>
      <c r="F84" s="73">
        <v>50</v>
      </c>
      <c r="G84" s="73"/>
      <c r="H84" s="73">
        <f t="shared" si="1"/>
        <v>0</v>
      </c>
    </row>
    <row r="85" spans="1:8" ht="21">
      <c r="A85" s="75" t="s">
        <v>267</v>
      </c>
      <c r="B85" s="76" t="s">
        <v>45</v>
      </c>
      <c r="C85" s="76" t="s">
        <v>45</v>
      </c>
      <c r="D85" s="76" t="s">
        <v>276</v>
      </c>
      <c r="E85" s="76"/>
      <c r="F85" s="77">
        <v>100</v>
      </c>
      <c r="G85" s="77">
        <v>12.45</v>
      </c>
      <c r="H85" s="77">
        <f t="shared" si="1"/>
        <v>12.45</v>
      </c>
    </row>
    <row r="86" spans="1:8" ht="22.5">
      <c r="A86" s="78" t="s">
        <v>104</v>
      </c>
      <c r="B86" s="79" t="s">
        <v>45</v>
      </c>
      <c r="C86" s="79" t="s">
        <v>45</v>
      </c>
      <c r="D86" s="79" t="s">
        <v>495</v>
      </c>
      <c r="E86" s="79">
        <v>200</v>
      </c>
      <c r="F86" s="73">
        <v>100</v>
      </c>
      <c r="G86" s="73">
        <v>12.45</v>
      </c>
      <c r="H86" s="73">
        <f t="shared" si="1"/>
        <v>12.45</v>
      </c>
    </row>
    <row r="87" spans="1:8" ht="31.5">
      <c r="A87" s="75" t="s">
        <v>508</v>
      </c>
      <c r="B87" s="76" t="s">
        <v>45</v>
      </c>
      <c r="C87" s="76" t="s">
        <v>73</v>
      </c>
      <c r="D87" s="76" t="s">
        <v>277</v>
      </c>
      <c r="E87" s="76" t="s">
        <v>30</v>
      </c>
      <c r="F87" s="77">
        <v>50</v>
      </c>
      <c r="G87" s="77"/>
      <c r="H87" s="77">
        <f t="shared" si="1"/>
        <v>0</v>
      </c>
    </row>
    <row r="88" spans="1:8" ht="22.5">
      <c r="A88" s="78" t="s">
        <v>104</v>
      </c>
      <c r="B88" s="79" t="s">
        <v>45</v>
      </c>
      <c r="C88" s="79" t="s">
        <v>73</v>
      </c>
      <c r="D88" s="79" t="s">
        <v>509</v>
      </c>
      <c r="E88" s="79" t="s">
        <v>105</v>
      </c>
      <c r="F88" s="73">
        <v>50</v>
      </c>
      <c r="G88" s="73"/>
      <c r="H88" s="73">
        <f t="shared" si="1"/>
        <v>0</v>
      </c>
    </row>
    <row r="89" spans="1:8" ht="21">
      <c r="A89" s="75" t="s">
        <v>511</v>
      </c>
      <c r="B89" s="76" t="s">
        <v>59</v>
      </c>
      <c r="C89" s="76"/>
      <c r="D89" s="76" t="s">
        <v>512</v>
      </c>
      <c r="E89" s="76" t="s">
        <v>30</v>
      </c>
      <c r="F89" s="77">
        <f>F90+F94++F106+F108+F102</f>
        <v>58681.2158</v>
      </c>
      <c r="G89" s="77">
        <f>G90+G94++G106+G108+G102</f>
        <v>13049.64</v>
      </c>
      <c r="H89" s="71">
        <f t="shared" si="1"/>
        <v>22.23818955025809</v>
      </c>
    </row>
    <row r="90" spans="1:8" ht="22.5">
      <c r="A90" s="118" t="s">
        <v>194</v>
      </c>
      <c r="B90" s="119" t="s">
        <v>59</v>
      </c>
      <c r="C90" s="119" t="s">
        <v>31</v>
      </c>
      <c r="D90" s="119" t="s">
        <v>513</v>
      </c>
      <c r="E90" s="119"/>
      <c r="F90" s="120">
        <f aca="true" t="shared" si="4" ref="F90:G92">F91</f>
        <v>18627.5</v>
      </c>
      <c r="G90" s="120">
        <f t="shared" si="4"/>
        <v>3627.43</v>
      </c>
      <c r="H90" s="120">
        <f t="shared" si="1"/>
        <v>19.47352033284123</v>
      </c>
    </row>
    <row r="91" spans="1:8" ht="33.75">
      <c r="A91" s="78" t="s">
        <v>164</v>
      </c>
      <c r="B91" s="79" t="s">
        <v>59</v>
      </c>
      <c r="C91" s="79" t="s">
        <v>31</v>
      </c>
      <c r="D91" s="79" t="s">
        <v>514</v>
      </c>
      <c r="E91" s="79" t="s">
        <v>101</v>
      </c>
      <c r="F91" s="73">
        <f t="shared" si="4"/>
        <v>18627.5</v>
      </c>
      <c r="G91" s="73">
        <f t="shared" si="4"/>
        <v>3627.43</v>
      </c>
      <c r="H91" s="73">
        <f t="shared" si="1"/>
        <v>19.47352033284123</v>
      </c>
    </row>
    <row r="92" spans="1:8" ht="12.75">
      <c r="A92" s="78" t="s">
        <v>102</v>
      </c>
      <c r="B92" s="79" t="s">
        <v>59</v>
      </c>
      <c r="C92" s="79" t="s">
        <v>31</v>
      </c>
      <c r="D92" s="79" t="s">
        <v>514</v>
      </c>
      <c r="E92" s="79" t="s">
        <v>103</v>
      </c>
      <c r="F92" s="73">
        <f t="shared" si="4"/>
        <v>18627.5</v>
      </c>
      <c r="G92" s="73">
        <f t="shared" si="4"/>
        <v>3627.43</v>
      </c>
      <c r="H92" s="73">
        <f t="shared" si="1"/>
        <v>19.47352033284123</v>
      </c>
    </row>
    <row r="93" spans="1:8" ht="45">
      <c r="A93" s="78" t="s">
        <v>94</v>
      </c>
      <c r="B93" s="79" t="s">
        <v>59</v>
      </c>
      <c r="C93" s="79" t="s">
        <v>31</v>
      </c>
      <c r="D93" s="79" t="s">
        <v>514</v>
      </c>
      <c r="E93" s="79" t="s">
        <v>74</v>
      </c>
      <c r="F93" s="73">
        <v>18627.5</v>
      </c>
      <c r="G93" s="73">
        <v>3627.43</v>
      </c>
      <c r="H93" s="73">
        <f t="shared" si="1"/>
        <v>19.47352033284123</v>
      </c>
    </row>
    <row r="94" spans="1:8" ht="22.5">
      <c r="A94" s="118" t="s">
        <v>195</v>
      </c>
      <c r="B94" s="119" t="s">
        <v>59</v>
      </c>
      <c r="C94" s="119" t="s">
        <v>31</v>
      </c>
      <c r="D94" s="119" t="s">
        <v>515</v>
      </c>
      <c r="E94" s="119" t="s">
        <v>30</v>
      </c>
      <c r="F94" s="120">
        <f>F95+F98</f>
        <v>7871.7158</v>
      </c>
      <c r="G94" s="120">
        <f>G95+G98</f>
        <v>1930.21</v>
      </c>
      <c r="H94" s="120">
        <f aca="true" t="shared" si="5" ref="H94:H146">G94/F94*100</f>
        <v>24.520829372422213</v>
      </c>
    </row>
    <row r="95" spans="1:8" ht="33.75">
      <c r="A95" s="78" t="s">
        <v>164</v>
      </c>
      <c r="B95" s="79" t="s">
        <v>59</v>
      </c>
      <c r="C95" s="79" t="s">
        <v>31</v>
      </c>
      <c r="D95" s="79" t="s">
        <v>515</v>
      </c>
      <c r="E95" s="79" t="s">
        <v>101</v>
      </c>
      <c r="F95" s="73">
        <f>F96</f>
        <v>7865.4</v>
      </c>
      <c r="G95" s="73">
        <f>G96</f>
        <v>1930.21</v>
      </c>
      <c r="H95" s="73">
        <f t="shared" si="5"/>
        <v>24.540519236148196</v>
      </c>
    </row>
    <row r="96" spans="1:8" ht="12.75">
      <c r="A96" s="78" t="s">
        <v>102</v>
      </c>
      <c r="B96" s="79" t="s">
        <v>59</v>
      </c>
      <c r="C96" s="79" t="s">
        <v>31</v>
      </c>
      <c r="D96" s="79" t="s">
        <v>516</v>
      </c>
      <c r="E96" s="79" t="s">
        <v>103</v>
      </c>
      <c r="F96" s="73">
        <f>F97</f>
        <v>7865.4</v>
      </c>
      <c r="G96" s="73">
        <f>G97</f>
        <v>1930.21</v>
      </c>
      <c r="H96" s="73">
        <f t="shared" si="5"/>
        <v>24.540519236148196</v>
      </c>
    </row>
    <row r="97" spans="1:8" ht="45">
      <c r="A97" s="78" t="s">
        <v>94</v>
      </c>
      <c r="B97" s="79" t="s">
        <v>59</v>
      </c>
      <c r="C97" s="79" t="s">
        <v>31</v>
      </c>
      <c r="D97" s="79" t="s">
        <v>516</v>
      </c>
      <c r="E97" s="79" t="s">
        <v>74</v>
      </c>
      <c r="F97" s="73">
        <v>7865.4</v>
      </c>
      <c r="G97" s="73">
        <v>1930.21</v>
      </c>
      <c r="H97" s="73">
        <f t="shared" si="5"/>
        <v>24.540519236148196</v>
      </c>
    </row>
    <row r="98" spans="1:8" ht="22.5">
      <c r="A98" s="78" t="s">
        <v>517</v>
      </c>
      <c r="B98" s="79" t="s">
        <v>59</v>
      </c>
      <c r="C98" s="79" t="s">
        <v>31</v>
      </c>
      <c r="D98" s="79" t="s">
        <v>518</v>
      </c>
      <c r="E98" s="79"/>
      <c r="F98" s="73">
        <v>6.3158</v>
      </c>
      <c r="G98" s="73"/>
      <c r="H98" s="73">
        <f t="shared" si="5"/>
        <v>0</v>
      </c>
    </row>
    <row r="99" spans="1:8" ht="33.75">
      <c r="A99" s="78" t="s">
        <v>164</v>
      </c>
      <c r="B99" s="79" t="s">
        <v>59</v>
      </c>
      <c r="C99" s="79" t="s">
        <v>31</v>
      </c>
      <c r="D99" s="79" t="s">
        <v>518</v>
      </c>
      <c r="E99" s="79" t="s">
        <v>101</v>
      </c>
      <c r="F99" s="73">
        <v>6.3158</v>
      </c>
      <c r="G99" s="73"/>
      <c r="H99" s="73">
        <f t="shared" si="5"/>
        <v>0</v>
      </c>
    </row>
    <row r="100" spans="1:8" ht="22.5">
      <c r="A100" s="78" t="s">
        <v>102</v>
      </c>
      <c r="B100" s="79" t="s">
        <v>59</v>
      </c>
      <c r="C100" s="79" t="s">
        <v>31</v>
      </c>
      <c r="D100" s="79" t="s">
        <v>518</v>
      </c>
      <c r="E100" s="79" t="s">
        <v>103</v>
      </c>
      <c r="F100" s="73">
        <v>6.3158</v>
      </c>
      <c r="G100" s="73"/>
      <c r="H100" s="73">
        <f t="shared" si="5"/>
        <v>0</v>
      </c>
    </row>
    <row r="101" spans="1:8" ht="22.5">
      <c r="A101" s="78" t="s">
        <v>519</v>
      </c>
      <c r="B101" s="79" t="s">
        <v>59</v>
      </c>
      <c r="C101" s="79" t="s">
        <v>31</v>
      </c>
      <c r="D101" s="79" t="s">
        <v>518</v>
      </c>
      <c r="E101" s="79">
        <v>612</v>
      </c>
      <c r="F101" s="73">
        <v>6.3158</v>
      </c>
      <c r="G101" s="73"/>
      <c r="H101" s="73">
        <f t="shared" si="5"/>
        <v>0</v>
      </c>
    </row>
    <row r="102" spans="1:8" ht="22.5">
      <c r="A102" s="118" t="s">
        <v>269</v>
      </c>
      <c r="B102" s="119" t="s">
        <v>45</v>
      </c>
      <c r="C102" s="121" t="s">
        <v>33</v>
      </c>
      <c r="D102" s="119" t="s">
        <v>488</v>
      </c>
      <c r="E102" s="119" t="s">
        <v>30</v>
      </c>
      <c r="F102" s="120">
        <v>11415.6</v>
      </c>
      <c r="G102" s="120">
        <f>G103</f>
        <v>2667.3</v>
      </c>
      <c r="H102" s="120">
        <f t="shared" si="5"/>
        <v>23.365394723010617</v>
      </c>
    </row>
    <row r="103" spans="1:8" ht="33.75">
      <c r="A103" s="78" t="s">
        <v>164</v>
      </c>
      <c r="B103" s="79" t="s">
        <v>45</v>
      </c>
      <c r="C103" s="114" t="s">
        <v>33</v>
      </c>
      <c r="D103" s="79" t="s">
        <v>488</v>
      </c>
      <c r="E103" s="79" t="s">
        <v>101</v>
      </c>
      <c r="F103" s="73">
        <v>11415.6</v>
      </c>
      <c r="G103" s="73">
        <f>G104</f>
        <v>2667.3</v>
      </c>
      <c r="H103" s="73">
        <f t="shared" si="5"/>
        <v>23.365394723010617</v>
      </c>
    </row>
    <row r="104" spans="1:8" ht="12.75">
      <c r="A104" s="78" t="s">
        <v>102</v>
      </c>
      <c r="B104" s="79" t="s">
        <v>45</v>
      </c>
      <c r="C104" s="114" t="s">
        <v>33</v>
      </c>
      <c r="D104" s="79" t="s">
        <v>489</v>
      </c>
      <c r="E104" s="79" t="s">
        <v>103</v>
      </c>
      <c r="F104" s="73">
        <v>11415.6</v>
      </c>
      <c r="G104" s="73">
        <f>G105</f>
        <v>2667.3</v>
      </c>
      <c r="H104" s="73">
        <f t="shared" si="5"/>
        <v>23.365394723010617</v>
      </c>
    </row>
    <row r="105" spans="1:8" ht="45">
      <c r="A105" s="78" t="s">
        <v>94</v>
      </c>
      <c r="B105" s="79" t="s">
        <v>45</v>
      </c>
      <c r="C105" s="114" t="s">
        <v>33</v>
      </c>
      <c r="D105" s="79" t="s">
        <v>489</v>
      </c>
      <c r="E105" s="79" t="s">
        <v>74</v>
      </c>
      <c r="F105" s="73">
        <v>11415.6</v>
      </c>
      <c r="G105" s="73">
        <v>2667.3</v>
      </c>
      <c r="H105" s="73">
        <f t="shared" si="5"/>
        <v>23.365394723010617</v>
      </c>
    </row>
    <row r="106" spans="1:8" ht="22.5">
      <c r="A106" s="118" t="s">
        <v>270</v>
      </c>
      <c r="B106" s="119" t="s">
        <v>59</v>
      </c>
      <c r="C106" s="121" t="s">
        <v>54</v>
      </c>
      <c r="D106" s="119" t="s">
        <v>520</v>
      </c>
      <c r="E106" s="119"/>
      <c r="F106" s="120">
        <v>700</v>
      </c>
      <c r="G106" s="120"/>
      <c r="H106" s="120">
        <f t="shared" si="5"/>
        <v>0</v>
      </c>
    </row>
    <row r="107" spans="1:8" ht="22.5">
      <c r="A107" s="78" t="s">
        <v>104</v>
      </c>
      <c r="B107" s="79" t="s">
        <v>59</v>
      </c>
      <c r="C107" s="79" t="s">
        <v>54</v>
      </c>
      <c r="D107" s="79" t="s">
        <v>521</v>
      </c>
      <c r="E107" s="79">
        <v>200</v>
      </c>
      <c r="F107" s="73">
        <v>700</v>
      </c>
      <c r="G107" s="73"/>
      <c r="H107" s="73">
        <f t="shared" si="5"/>
        <v>0</v>
      </c>
    </row>
    <row r="108" spans="1:8" ht="22.5">
      <c r="A108" s="118" t="s">
        <v>522</v>
      </c>
      <c r="B108" s="119" t="s">
        <v>59</v>
      </c>
      <c r="C108" s="119" t="s">
        <v>54</v>
      </c>
      <c r="D108" s="119" t="s">
        <v>523</v>
      </c>
      <c r="E108" s="119"/>
      <c r="F108" s="120">
        <f>F109+F110+F111</f>
        <v>20066.4</v>
      </c>
      <c r="G108" s="120">
        <f>G109+G110+G111</f>
        <v>4824.7</v>
      </c>
      <c r="H108" s="120">
        <f t="shared" si="5"/>
        <v>24.043674999003308</v>
      </c>
    </row>
    <row r="109" spans="1:8" ht="45">
      <c r="A109" s="78" t="s">
        <v>75</v>
      </c>
      <c r="B109" s="79" t="s">
        <v>59</v>
      </c>
      <c r="C109" s="79" t="s">
        <v>54</v>
      </c>
      <c r="D109" s="79" t="s">
        <v>524</v>
      </c>
      <c r="E109" s="79">
        <v>100</v>
      </c>
      <c r="F109" s="73">
        <v>19918.9</v>
      </c>
      <c r="G109" s="73">
        <v>4823.5</v>
      </c>
      <c r="H109" s="73">
        <f t="shared" si="5"/>
        <v>24.215694641772384</v>
      </c>
    </row>
    <row r="110" spans="1:8" ht="22.5">
      <c r="A110" s="78" t="s">
        <v>104</v>
      </c>
      <c r="B110" s="79" t="s">
        <v>59</v>
      </c>
      <c r="C110" s="79" t="s">
        <v>54</v>
      </c>
      <c r="D110" s="79" t="s">
        <v>524</v>
      </c>
      <c r="E110" s="79">
        <v>200</v>
      </c>
      <c r="F110" s="73">
        <v>135.5</v>
      </c>
      <c r="G110" s="73"/>
      <c r="H110" s="73">
        <f t="shared" si="5"/>
        <v>0</v>
      </c>
    </row>
    <row r="111" spans="1:8" ht="12.75">
      <c r="A111" s="78" t="s">
        <v>111</v>
      </c>
      <c r="B111" s="79" t="s">
        <v>59</v>
      </c>
      <c r="C111" s="79" t="s">
        <v>54</v>
      </c>
      <c r="D111" s="79" t="s">
        <v>524</v>
      </c>
      <c r="E111" s="79">
        <v>800</v>
      </c>
      <c r="F111" s="73">
        <v>12</v>
      </c>
      <c r="G111" s="73">
        <v>1.2</v>
      </c>
      <c r="H111" s="73">
        <f t="shared" si="5"/>
        <v>10</v>
      </c>
    </row>
    <row r="112" spans="1:8" ht="45">
      <c r="A112" s="118" t="s">
        <v>525</v>
      </c>
      <c r="B112" s="119" t="s">
        <v>59</v>
      </c>
      <c r="C112" s="119" t="s">
        <v>54</v>
      </c>
      <c r="D112" s="119" t="s">
        <v>526</v>
      </c>
      <c r="E112" s="119"/>
      <c r="F112" s="120">
        <v>100</v>
      </c>
      <c r="G112" s="120"/>
      <c r="H112" s="120">
        <f t="shared" si="5"/>
        <v>0</v>
      </c>
    </row>
    <row r="113" spans="1:8" ht="22.5">
      <c r="A113" s="78" t="s">
        <v>104</v>
      </c>
      <c r="B113" s="79" t="s">
        <v>59</v>
      </c>
      <c r="C113" s="79" t="s">
        <v>54</v>
      </c>
      <c r="D113" s="79" t="s">
        <v>527</v>
      </c>
      <c r="E113" s="79">
        <v>200</v>
      </c>
      <c r="F113" s="73">
        <v>100</v>
      </c>
      <c r="G113" s="73"/>
      <c r="H113" s="73">
        <f t="shared" si="5"/>
        <v>0</v>
      </c>
    </row>
    <row r="114" spans="1:8" ht="21">
      <c r="A114" s="75" t="s">
        <v>531</v>
      </c>
      <c r="B114" s="115" t="s">
        <v>73</v>
      </c>
      <c r="C114" s="115" t="s">
        <v>73</v>
      </c>
      <c r="D114" s="76" t="s">
        <v>532</v>
      </c>
      <c r="E114" s="76"/>
      <c r="F114" s="77">
        <f>F115+F117+F119+F121+F123</f>
        <v>250</v>
      </c>
      <c r="G114" s="77">
        <f>G115+G117+G119+G121+G123</f>
        <v>0</v>
      </c>
      <c r="H114" s="71">
        <f t="shared" si="5"/>
        <v>0</v>
      </c>
    </row>
    <row r="115" spans="1:8" ht="22.5">
      <c r="A115" s="118" t="s">
        <v>533</v>
      </c>
      <c r="B115" s="121" t="s">
        <v>73</v>
      </c>
      <c r="C115" s="121" t="s">
        <v>73</v>
      </c>
      <c r="D115" s="119" t="s">
        <v>534</v>
      </c>
      <c r="E115" s="119"/>
      <c r="F115" s="120">
        <v>146</v>
      </c>
      <c r="G115" s="120"/>
      <c r="H115" s="120">
        <f t="shared" si="5"/>
        <v>0</v>
      </c>
    </row>
    <row r="116" spans="1:8" ht="22.5">
      <c r="A116" s="78" t="s">
        <v>104</v>
      </c>
      <c r="B116" s="114" t="s">
        <v>73</v>
      </c>
      <c r="C116" s="114" t="s">
        <v>73</v>
      </c>
      <c r="D116" s="79" t="s">
        <v>535</v>
      </c>
      <c r="E116" s="79">
        <v>200</v>
      </c>
      <c r="F116" s="73">
        <v>146</v>
      </c>
      <c r="G116" s="73"/>
      <c r="H116" s="73">
        <f t="shared" si="5"/>
        <v>0</v>
      </c>
    </row>
    <row r="117" spans="1:8" ht="33.75">
      <c r="A117" s="188" t="s">
        <v>536</v>
      </c>
      <c r="B117" s="121" t="s">
        <v>73</v>
      </c>
      <c r="C117" s="121" t="s">
        <v>73</v>
      </c>
      <c r="D117" s="119" t="s">
        <v>537</v>
      </c>
      <c r="E117" s="119"/>
      <c r="F117" s="120">
        <v>7</v>
      </c>
      <c r="G117" s="120"/>
      <c r="H117" s="120">
        <f t="shared" si="5"/>
        <v>0</v>
      </c>
    </row>
    <row r="118" spans="1:8" ht="22.5">
      <c r="A118" s="78" t="s">
        <v>104</v>
      </c>
      <c r="B118" s="114" t="s">
        <v>73</v>
      </c>
      <c r="C118" s="114" t="s">
        <v>73</v>
      </c>
      <c r="D118" s="79" t="s">
        <v>538</v>
      </c>
      <c r="E118" s="79">
        <v>200</v>
      </c>
      <c r="F118" s="73">
        <v>7</v>
      </c>
      <c r="G118" s="73"/>
      <c r="H118" s="73">
        <f t="shared" si="5"/>
        <v>0</v>
      </c>
    </row>
    <row r="119" spans="1:8" ht="33.75">
      <c r="A119" s="188" t="s">
        <v>539</v>
      </c>
      <c r="B119" s="121" t="s">
        <v>73</v>
      </c>
      <c r="C119" s="121" t="s">
        <v>73</v>
      </c>
      <c r="D119" s="119" t="s">
        <v>540</v>
      </c>
      <c r="E119" s="119"/>
      <c r="F119" s="120">
        <v>30</v>
      </c>
      <c r="G119" s="120"/>
      <c r="H119" s="120">
        <f t="shared" si="5"/>
        <v>0</v>
      </c>
    </row>
    <row r="120" spans="1:8" ht="22.5">
      <c r="A120" s="78" t="s">
        <v>104</v>
      </c>
      <c r="B120" s="114" t="s">
        <v>73</v>
      </c>
      <c r="C120" s="114" t="s">
        <v>73</v>
      </c>
      <c r="D120" s="79" t="s">
        <v>541</v>
      </c>
      <c r="E120" s="79">
        <v>200</v>
      </c>
      <c r="F120" s="73">
        <v>30</v>
      </c>
      <c r="G120" s="73"/>
      <c r="H120" s="73">
        <f t="shared" si="5"/>
        <v>0</v>
      </c>
    </row>
    <row r="121" spans="1:8" ht="33.75">
      <c r="A121" s="118" t="s">
        <v>542</v>
      </c>
      <c r="B121" s="121" t="s">
        <v>73</v>
      </c>
      <c r="C121" s="121" t="s">
        <v>73</v>
      </c>
      <c r="D121" s="119" t="s">
        <v>543</v>
      </c>
      <c r="E121" s="119"/>
      <c r="F121" s="120">
        <v>51</v>
      </c>
      <c r="G121" s="120"/>
      <c r="H121" s="120">
        <f t="shared" si="5"/>
        <v>0</v>
      </c>
    </row>
    <row r="122" spans="1:8" ht="22.5">
      <c r="A122" s="78" t="s">
        <v>104</v>
      </c>
      <c r="B122" s="114" t="s">
        <v>73</v>
      </c>
      <c r="C122" s="114" t="s">
        <v>73</v>
      </c>
      <c r="D122" s="79" t="s">
        <v>544</v>
      </c>
      <c r="E122" s="79">
        <v>200</v>
      </c>
      <c r="F122" s="73">
        <v>51</v>
      </c>
      <c r="G122" s="73"/>
      <c r="H122" s="73">
        <f t="shared" si="5"/>
        <v>0</v>
      </c>
    </row>
    <row r="123" spans="1:8" ht="22.5">
      <c r="A123" s="118" t="s">
        <v>545</v>
      </c>
      <c r="B123" s="121" t="s">
        <v>73</v>
      </c>
      <c r="C123" s="121" t="s">
        <v>73</v>
      </c>
      <c r="D123" s="119" t="s">
        <v>546</v>
      </c>
      <c r="E123" s="119"/>
      <c r="F123" s="120">
        <v>16</v>
      </c>
      <c r="G123" s="120"/>
      <c r="H123" s="120">
        <f t="shared" si="5"/>
        <v>0</v>
      </c>
    </row>
    <row r="124" spans="1:8" ht="22.5">
      <c r="A124" s="78" t="s">
        <v>104</v>
      </c>
      <c r="B124" s="114" t="s">
        <v>73</v>
      </c>
      <c r="C124" s="114" t="s">
        <v>73</v>
      </c>
      <c r="D124" s="79" t="s">
        <v>547</v>
      </c>
      <c r="E124" s="79">
        <v>200</v>
      </c>
      <c r="F124" s="73">
        <v>16</v>
      </c>
      <c r="G124" s="73"/>
      <c r="H124" s="73">
        <f t="shared" si="5"/>
        <v>0</v>
      </c>
    </row>
    <row r="125" spans="1:8" ht="21">
      <c r="A125" s="75" t="s">
        <v>550</v>
      </c>
      <c r="B125" s="76" t="s">
        <v>55</v>
      </c>
      <c r="C125" s="189"/>
      <c r="D125" s="76" t="s">
        <v>551</v>
      </c>
      <c r="E125" s="76" t="s">
        <v>30</v>
      </c>
      <c r="F125" s="77">
        <f>F126+F143+F145+F147</f>
        <v>51181.799999999996</v>
      </c>
      <c r="G125" s="77">
        <f>G126+G143+G145+G147</f>
        <v>13638.910000000002</v>
      </c>
      <c r="H125" s="77">
        <f t="shared" si="5"/>
        <v>26.647968613843208</v>
      </c>
    </row>
    <row r="126" spans="1:8" ht="12.75">
      <c r="A126" s="75" t="s">
        <v>106</v>
      </c>
      <c r="B126" s="76" t="s">
        <v>55</v>
      </c>
      <c r="C126" s="76" t="s">
        <v>33</v>
      </c>
      <c r="D126" s="189"/>
      <c r="E126" s="76"/>
      <c r="F126" s="77">
        <f>F127+F129+F131+F133+F136+F138+F141</f>
        <v>20825.3</v>
      </c>
      <c r="G126" s="77">
        <f>G127+G129+G131+G133+G136+G138+G141</f>
        <v>5897.4400000000005</v>
      </c>
      <c r="H126" s="77">
        <f t="shared" si="5"/>
        <v>28.318631664369786</v>
      </c>
    </row>
    <row r="127" spans="1:8" ht="22.5">
      <c r="A127" s="78" t="s">
        <v>168</v>
      </c>
      <c r="B127" s="79" t="s">
        <v>55</v>
      </c>
      <c r="C127" s="79" t="s">
        <v>33</v>
      </c>
      <c r="D127" s="79" t="s">
        <v>552</v>
      </c>
      <c r="E127" s="79"/>
      <c r="F127" s="73">
        <v>151.8</v>
      </c>
      <c r="G127" s="73">
        <v>8.04</v>
      </c>
      <c r="H127" s="73">
        <f t="shared" si="5"/>
        <v>5.296442687747035</v>
      </c>
    </row>
    <row r="128" spans="1:8" ht="12.75">
      <c r="A128" s="78" t="s">
        <v>106</v>
      </c>
      <c r="B128" s="79" t="s">
        <v>55</v>
      </c>
      <c r="C128" s="79" t="s">
        <v>33</v>
      </c>
      <c r="D128" s="79" t="s">
        <v>552</v>
      </c>
      <c r="E128" s="79">
        <v>300</v>
      </c>
      <c r="F128" s="73">
        <v>151.8</v>
      </c>
      <c r="G128" s="73">
        <v>8.04</v>
      </c>
      <c r="H128" s="73">
        <f t="shared" si="5"/>
        <v>5.296442687747035</v>
      </c>
    </row>
    <row r="129" spans="1:8" ht="56.25">
      <c r="A129" s="78" t="s">
        <v>553</v>
      </c>
      <c r="B129" s="79" t="s">
        <v>55</v>
      </c>
      <c r="C129" s="79" t="s">
        <v>33</v>
      </c>
      <c r="D129" s="190" t="s">
        <v>554</v>
      </c>
      <c r="E129" s="79"/>
      <c r="F129" s="73">
        <v>75.8</v>
      </c>
      <c r="G129" s="73"/>
      <c r="H129" s="73">
        <f t="shared" si="5"/>
        <v>0</v>
      </c>
    </row>
    <row r="130" spans="1:8" ht="12.75">
      <c r="A130" s="78" t="s">
        <v>106</v>
      </c>
      <c r="B130" s="79" t="s">
        <v>55</v>
      </c>
      <c r="C130" s="79" t="s">
        <v>33</v>
      </c>
      <c r="D130" s="190" t="s">
        <v>554</v>
      </c>
      <c r="E130" s="79">
        <v>300</v>
      </c>
      <c r="F130" s="73">
        <v>75.8</v>
      </c>
      <c r="G130" s="73"/>
      <c r="H130" s="73">
        <f t="shared" si="5"/>
        <v>0</v>
      </c>
    </row>
    <row r="131" spans="1:8" ht="22.5">
      <c r="A131" s="78" t="s">
        <v>96</v>
      </c>
      <c r="B131" s="79" t="s">
        <v>55</v>
      </c>
      <c r="C131" s="79" t="s">
        <v>33</v>
      </c>
      <c r="D131" s="79" t="s">
        <v>555</v>
      </c>
      <c r="E131" s="79" t="s">
        <v>30</v>
      </c>
      <c r="F131" s="73">
        <v>3322</v>
      </c>
      <c r="G131" s="73">
        <v>1349</v>
      </c>
      <c r="H131" s="73">
        <f t="shared" si="5"/>
        <v>40.60806742925948</v>
      </c>
    </row>
    <row r="132" spans="1:8" ht="12.75">
      <c r="A132" s="78" t="s">
        <v>106</v>
      </c>
      <c r="B132" s="79" t="s">
        <v>55</v>
      </c>
      <c r="C132" s="79" t="s">
        <v>33</v>
      </c>
      <c r="D132" s="79" t="s">
        <v>555</v>
      </c>
      <c r="E132" s="79">
        <v>300</v>
      </c>
      <c r="F132" s="73">
        <v>3322</v>
      </c>
      <c r="G132" s="73">
        <v>1349</v>
      </c>
      <c r="H132" s="73">
        <f t="shared" si="5"/>
        <v>40.60806742925948</v>
      </c>
    </row>
    <row r="133" spans="1:8" ht="22.5">
      <c r="A133" s="78" t="s">
        <v>169</v>
      </c>
      <c r="B133" s="79" t="s">
        <v>55</v>
      </c>
      <c r="C133" s="79" t="s">
        <v>33</v>
      </c>
      <c r="D133" s="79" t="s">
        <v>556</v>
      </c>
      <c r="E133" s="79"/>
      <c r="F133" s="73">
        <v>6140</v>
      </c>
      <c r="G133" s="73">
        <v>2320</v>
      </c>
      <c r="H133" s="73">
        <f t="shared" si="5"/>
        <v>37.785016286644954</v>
      </c>
    </row>
    <row r="134" spans="1:8" ht="22.5">
      <c r="A134" s="78" t="s">
        <v>104</v>
      </c>
      <c r="B134" s="79" t="s">
        <v>55</v>
      </c>
      <c r="C134" s="79" t="s">
        <v>33</v>
      </c>
      <c r="D134" s="79" t="s">
        <v>556</v>
      </c>
      <c r="E134" s="79">
        <v>200</v>
      </c>
      <c r="F134" s="73">
        <v>9</v>
      </c>
      <c r="G134" s="73">
        <v>1.95</v>
      </c>
      <c r="H134" s="73">
        <f t="shared" si="5"/>
        <v>21.666666666666668</v>
      </c>
    </row>
    <row r="135" spans="1:8" ht="12.75">
      <c r="A135" s="78" t="s">
        <v>106</v>
      </c>
      <c r="B135" s="79" t="s">
        <v>55</v>
      </c>
      <c r="C135" s="79" t="s">
        <v>33</v>
      </c>
      <c r="D135" s="79" t="s">
        <v>556</v>
      </c>
      <c r="E135" s="79">
        <v>300</v>
      </c>
      <c r="F135" s="73">
        <v>6131</v>
      </c>
      <c r="G135" s="73">
        <v>2318.05</v>
      </c>
      <c r="H135" s="73">
        <f t="shared" si="5"/>
        <v>37.80867721415756</v>
      </c>
    </row>
    <row r="136" spans="1:8" ht="12.75">
      <c r="A136" s="78" t="s">
        <v>170</v>
      </c>
      <c r="B136" s="79" t="s">
        <v>55</v>
      </c>
      <c r="C136" s="79" t="s">
        <v>33</v>
      </c>
      <c r="D136" s="79" t="s">
        <v>557</v>
      </c>
      <c r="E136" s="79" t="s">
        <v>30</v>
      </c>
      <c r="F136" s="73">
        <v>6780.9</v>
      </c>
      <c r="G136" s="73">
        <v>1473.9</v>
      </c>
      <c r="H136" s="73">
        <f t="shared" si="5"/>
        <v>21.73605273636243</v>
      </c>
    </row>
    <row r="137" spans="1:8" ht="12.75">
      <c r="A137" s="78" t="s">
        <v>106</v>
      </c>
      <c r="B137" s="79" t="s">
        <v>55</v>
      </c>
      <c r="C137" s="79" t="s">
        <v>33</v>
      </c>
      <c r="D137" s="79" t="s">
        <v>557</v>
      </c>
      <c r="E137" s="79">
        <v>300</v>
      </c>
      <c r="F137" s="73">
        <v>6780.9</v>
      </c>
      <c r="G137" s="73">
        <v>1473.9</v>
      </c>
      <c r="H137" s="73">
        <f t="shared" si="5"/>
        <v>21.73605273636243</v>
      </c>
    </row>
    <row r="138" spans="1:8" ht="22.5">
      <c r="A138" s="78" t="s">
        <v>171</v>
      </c>
      <c r="B138" s="79" t="s">
        <v>55</v>
      </c>
      <c r="C138" s="79" t="s">
        <v>33</v>
      </c>
      <c r="D138" s="79" t="s">
        <v>558</v>
      </c>
      <c r="E138" s="79" t="s">
        <v>30</v>
      </c>
      <c r="F138" s="73">
        <v>3305.2</v>
      </c>
      <c r="G138" s="73">
        <v>746.5</v>
      </c>
      <c r="H138" s="73">
        <f t="shared" si="5"/>
        <v>22.58562265520997</v>
      </c>
    </row>
    <row r="139" spans="1:8" ht="22.5">
      <c r="A139" s="78" t="s">
        <v>104</v>
      </c>
      <c r="B139" s="79" t="s">
        <v>55</v>
      </c>
      <c r="C139" s="79" t="s">
        <v>33</v>
      </c>
      <c r="D139" s="79" t="s">
        <v>558</v>
      </c>
      <c r="E139" s="79">
        <v>200</v>
      </c>
      <c r="F139" s="73">
        <v>10</v>
      </c>
      <c r="G139" s="73">
        <v>1.1</v>
      </c>
      <c r="H139" s="73">
        <f t="shared" si="5"/>
        <v>11.000000000000002</v>
      </c>
    </row>
    <row r="140" spans="1:8" ht="12.75">
      <c r="A140" s="78" t="s">
        <v>106</v>
      </c>
      <c r="B140" s="79" t="s">
        <v>55</v>
      </c>
      <c r="C140" s="79" t="s">
        <v>33</v>
      </c>
      <c r="D140" s="79" t="s">
        <v>558</v>
      </c>
      <c r="E140" s="79">
        <v>300</v>
      </c>
      <c r="F140" s="73">
        <v>3295.2</v>
      </c>
      <c r="G140" s="73">
        <v>745.4</v>
      </c>
      <c r="H140" s="73">
        <f t="shared" si="5"/>
        <v>22.620781743141542</v>
      </c>
    </row>
    <row r="141" spans="1:8" ht="22.5">
      <c r="A141" s="78" t="s">
        <v>559</v>
      </c>
      <c r="B141" s="79" t="s">
        <v>55</v>
      </c>
      <c r="C141" s="79" t="s">
        <v>33</v>
      </c>
      <c r="D141" s="79" t="s">
        <v>560</v>
      </c>
      <c r="E141" s="79"/>
      <c r="F141" s="73">
        <v>1049.6</v>
      </c>
      <c r="G141" s="73"/>
      <c r="H141" s="73">
        <f t="shared" si="5"/>
        <v>0</v>
      </c>
    </row>
    <row r="142" spans="1:8" ht="12.75">
      <c r="A142" s="78" t="s">
        <v>106</v>
      </c>
      <c r="B142" s="79" t="s">
        <v>55</v>
      </c>
      <c r="C142" s="79" t="s">
        <v>33</v>
      </c>
      <c r="D142" s="79" t="s">
        <v>560</v>
      </c>
      <c r="E142" s="79">
        <v>300</v>
      </c>
      <c r="F142" s="73">
        <v>1049.6</v>
      </c>
      <c r="G142" s="73"/>
      <c r="H142" s="73">
        <f t="shared" si="5"/>
        <v>0</v>
      </c>
    </row>
    <row r="143" spans="1:8" ht="45">
      <c r="A143" s="78" t="s">
        <v>189</v>
      </c>
      <c r="B143" s="79" t="s">
        <v>55</v>
      </c>
      <c r="C143" s="79" t="s">
        <v>54</v>
      </c>
      <c r="D143" s="79" t="s">
        <v>564</v>
      </c>
      <c r="E143" s="79"/>
      <c r="F143" s="73">
        <v>27073.2</v>
      </c>
      <c r="G143" s="73">
        <v>5924.83</v>
      </c>
      <c r="H143" s="73">
        <f t="shared" si="5"/>
        <v>21.884483548306072</v>
      </c>
    </row>
    <row r="144" spans="1:8" ht="12.75">
      <c r="A144" s="78" t="s">
        <v>106</v>
      </c>
      <c r="B144" s="79" t="s">
        <v>55</v>
      </c>
      <c r="C144" s="79" t="s">
        <v>54</v>
      </c>
      <c r="D144" s="79" t="s">
        <v>564</v>
      </c>
      <c r="E144" s="79">
        <v>300</v>
      </c>
      <c r="F144" s="73">
        <v>27073.2</v>
      </c>
      <c r="G144" s="73">
        <v>5924.83</v>
      </c>
      <c r="H144" s="73">
        <f t="shared" si="5"/>
        <v>21.884483548306072</v>
      </c>
    </row>
    <row r="145" spans="1:8" ht="45">
      <c r="A145" s="78" t="s">
        <v>298</v>
      </c>
      <c r="B145" s="79" t="s">
        <v>55</v>
      </c>
      <c r="C145" s="79" t="s">
        <v>54</v>
      </c>
      <c r="D145" s="79" t="s">
        <v>565</v>
      </c>
      <c r="E145" s="79"/>
      <c r="F145" s="73">
        <v>2898.6</v>
      </c>
      <c r="G145" s="73">
        <v>1732.94</v>
      </c>
      <c r="H145" s="73">
        <f t="shared" si="5"/>
        <v>59.785413647967985</v>
      </c>
    </row>
    <row r="146" spans="1:8" ht="12.75">
      <c r="A146" s="78" t="s">
        <v>106</v>
      </c>
      <c r="B146" s="79" t="s">
        <v>55</v>
      </c>
      <c r="C146" s="79" t="s">
        <v>54</v>
      </c>
      <c r="D146" s="79" t="s">
        <v>565</v>
      </c>
      <c r="E146" s="79">
        <v>300</v>
      </c>
      <c r="F146" s="73">
        <v>2898.6</v>
      </c>
      <c r="G146" s="73">
        <v>1732.9</v>
      </c>
      <c r="H146" s="73">
        <f t="shared" si="5"/>
        <v>59.78403367142759</v>
      </c>
    </row>
    <row r="147" spans="1:8" ht="22.5">
      <c r="A147" s="78" t="s">
        <v>82</v>
      </c>
      <c r="B147" s="79" t="s">
        <v>55</v>
      </c>
      <c r="C147" s="79" t="s">
        <v>42</v>
      </c>
      <c r="D147" s="79" t="s">
        <v>569</v>
      </c>
      <c r="E147" s="79" t="s">
        <v>30</v>
      </c>
      <c r="F147" s="73">
        <v>384.7</v>
      </c>
      <c r="G147" s="73">
        <v>83.7</v>
      </c>
      <c r="H147" s="73">
        <f aca="true" t="shared" si="6" ref="H147:H152">G147/F147*100</f>
        <v>21.757213413049133</v>
      </c>
    </row>
    <row r="148" spans="1:8" ht="22.5">
      <c r="A148" s="78" t="s">
        <v>104</v>
      </c>
      <c r="B148" s="79" t="s">
        <v>55</v>
      </c>
      <c r="C148" s="79" t="s">
        <v>42</v>
      </c>
      <c r="D148" s="79" t="s">
        <v>569</v>
      </c>
      <c r="E148" s="79" t="s">
        <v>105</v>
      </c>
      <c r="F148" s="73">
        <v>384.7</v>
      </c>
      <c r="G148" s="73">
        <v>83.7</v>
      </c>
      <c r="H148" s="73">
        <f t="shared" si="6"/>
        <v>21.757213413049133</v>
      </c>
    </row>
    <row r="149" spans="1:8" ht="21">
      <c r="A149" s="75" t="s">
        <v>561</v>
      </c>
      <c r="B149" s="76" t="s">
        <v>55</v>
      </c>
      <c r="C149" s="76" t="s">
        <v>33</v>
      </c>
      <c r="D149" s="76" t="s">
        <v>562</v>
      </c>
      <c r="E149" s="76"/>
      <c r="F149" s="77">
        <v>500</v>
      </c>
      <c r="G149" s="77"/>
      <c r="H149" s="77">
        <f t="shared" si="6"/>
        <v>0</v>
      </c>
    </row>
    <row r="150" spans="1:8" ht="12.75">
      <c r="A150" s="78" t="s">
        <v>106</v>
      </c>
      <c r="B150" s="79" t="s">
        <v>55</v>
      </c>
      <c r="C150" s="79" t="s">
        <v>33</v>
      </c>
      <c r="D150" s="79" t="s">
        <v>563</v>
      </c>
      <c r="E150" s="79">
        <v>300</v>
      </c>
      <c r="F150" s="73">
        <v>500</v>
      </c>
      <c r="G150" s="73"/>
      <c r="H150" s="73">
        <f t="shared" si="6"/>
        <v>0</v>
      </c>
    </row>
    <row r="151" spans="1:8" ht="21">
      <c r="A151" s="75" t="s">
        <v>265</v>
      </c>
      <c r="B151" s="76" t="s">
        <v>66</v>
      </c>
      <c r="C151" s="76" t="s">
        <v>31</v>
      </c>
      <c r="D151" s="76" t="s">
        <v>571</v>
      </c>
      <c r="E151" s="76" t="s">
        <v>30</v>
      </c>
      <c r="F151" s="77">
        <v>378</v>
      </c>
      <c r="G151" s="77">
        <v>52.2</v>
      </c>
      <c r="H151" s="71">
        <f t="shared" si="6"/>
        <v>13.80952380952381</v>
      </c>
    </row>
    <row r="152" spans="1:8" ht="22.5">
      <c r="A152" s="78" t="s">
        <v>104</v>
      </c>
      <c r="B152" s="79" t="s">
        <v>66</v>
      </c>
      <c r="C152" s="79" t="s">
        <v>31</v>
      </c>
      <c r="D152" s="79" t="s">
        <v>572</v>
      </c>
      <c r="E152" s="79" t="s">
        <v>105</v>
      </c>
      <c r="F152" s="73">
        <v>378</v>
      </c>
      <c r="G152" s="73">
        <v>52.2</v>
      </c>
      <c r="H152" s="73">
        <f t="shared" si="6"/>
        <v>13.80952380952381</v>
      </c>
    </row>
  </sheetData>
  <sheetProtection/>
  <mergeCells count="13">
    <mergeCell ref="A8:A9"/>
    <mergeCell ref="B8:B9"/>
    <mergeCell ref="D8:D9"/>
    <mergeCell ref="E8:E9"/>
    <mergeCell ref="F8:F9"/>
    <mergeCell ref="C8:C9"/>
    <mergeCell ref="C1:H1"/>
    <mergeCell ref="C2:H2"/>
    <mergeCell ref="A4:H4"/>
    <mergeCell ref="A5:H5"/>
    <mergeCell ref="A6:H6"/>
    <mergeCell ref="G8:G9"/>
    <mergeCell ref="H8:H9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8515625" style="82" customWidth="1"/>
    <col min="2" max="2" width="11.421875" style="85" customWidth="1"/>
    <col min="3" max="3" width="4.28125" style="85" customWidth="1"/>
    <col min="4" max="4" width="3.8515625" style="85" customWidth="1"/>
    <col min="5" max="5" width="9.57421875" style="85" customWidth="1"/>
    <col min="6" max="6" width="4.28125" style="85" customWidth="1"/>
    <col min="7" max="7" width="33.7109375" style="82" customWidth="1"/>
    <col min="8" max="8" width="9.00390625" style="82" customWidth="1"/>
    <col min="9" max="9" width="10.421875" style="82" customWidth="1"/>
    <col min="10" max="10" width="9.57421875" style="82" customWidth="1"/>
  </cols>
  <sheetData>
    <row r="1" spans="2:10" ht="12.75">
      <c r="B1" s="82"/>
      <c r="C1" s="82"/>
      <c r="D1" s="82"/>
      <c r="E1" s="82"/>
      <c r="F1" s="82"/>
      <c r="J1" s="83" t="s">
        <v>591</v>
      </c>
    </row>
    <row r="2" spans="2:10" ht="12.75">
      <c r="B2" s="82"/>
      <c r="C2" s="82"/>
      <c r="D2" s="82"/>
      <c r="E2" s="82"/>
      <c r="F2" s="82"/>
      <c r="J2" s="83" t="s">
        <v>592</v>
      </c>
    </row>
    <row r="3" spans="2:10" ht="12.75">
      <c r="B3" s="82"/>
      <c r="C3" s="82"/>
      <c r="D3" s="82"/>
      <c r="E3" s="82"/>
      <c r="F3" s="82"/>
      <c r="J3" s="83" t="s">
        <v>289</v>
      </c>
    </row>
    <row r="4" spans="2:10" ht="12.75">
      <c r="B4" s="82"/>
      <c r="C4" s="82"/>
      <c r="D4" s="82"/>
      <c r="E4" s="82"/>
      <c r="F4" s="82"/>
      <c r="J4" s="83" t="s">
        <v>607</v>
      </c>
    </row>
    <row r="5" spans="2:10" ht="12.75">
      <c r="B5" s="82"/>
      <c r="C5" s="82"/>
      <c r="D5" s="82"/>
      <c r="E5" s="82"/>
      <c r="F5" s="82"/>
      <c r="J5" s="83" t="s">
        <v>656</v>
      </c>
    </row>
    <row r="6" spans="1:10" ht="15.75">
      <c r="A6" s="304" t="s">
        <v>593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0" ht="33" customHeight="1">
      <c r="A7" s="304" t="s">
        <v>594</v>
      </c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>
      <c r="A8" s="86"/>
      <c r="B8" s="86"/>
      <c r="C8" s="86"/>
      <c r="D8" s="86"/>
      <c r="E8" s="86"/>
      <c r="F8" s="86"/>
      <c r="G8" s="86"/>
      <c r="H8" s="86"/>
      <c r="I8" s="86"/>
      <c r="J8" s="83" t="s">
        <v>0</v>
      </c>
    </row>
    <row r="9" spans="1:10" ht="25.5">
      <c r="A9" s="88" t="s">
        <v>48</v>
      </c>
      <c r="B9" s="88" t="s">
        <v>205</v>
      </c>
      <c r="C9" s="88" t="s">
        <v>206</v>
      </c>
      <c r="D9" s="88" t="s">
        <v>207</v>
      </c>
      <c r="E9" s="88" t="s">
        <v>25</v>
      </c>
      <c r="F9" s="88" t="s">
        <v>209</v>
      </c>
      <c r="G9" s="88" t="s">
        <v>210</v>
      </c>
      <c r="H9" s="211" t="s">
        <v>302</v>
      </c>
      <c r="I9" s="88" t="s">
        <v>301</v>
      </c>
      <c r="J9" s="223" t="s">
        <v>300</v>
      </c>
    </row>
    <row r="10" spans="1:10" ht="12.75">
      <c r="A10" s="90" t="s">
        <v>211</v>
      </c>
      <c r="B10" s="91" t="s">
        <v>212</v>
      </c>
      <c r="C10" s="90" t="s">
        <v>213</v>
      </c>
      <c r="D10" s="91" t="s">
        <v>214</v>
      </c>
      <c r="E10" s="90" t="s">
        <v>215</v>
      </c>
      <c r="F10" s="91" t="s">
        <v>216</v>
      </c>
      <c r="G10" s="90" t="s">
        <v>217</v>
      </c>
      <c r="H10" s="90" t="s">
        <v>218</v>
      </c>
      <c r="I10" s="90" t="s">
        <v>595</v>
      </c>
      <c r="J10" s="224">
        <v>10</v>
      </c>
    </row>
    <row r="11" spans="1:10" ht="25.5">
      <c r="A11" s="212">
        <v>1</v>
      </c>
      <c r="B11" s="88" t="s">
        <v>219</v>
      </c>
      <c r="C11" s="95"/>
      <c r="D11" s="95"/>
      <c r="E11" s="95"/>
      <c r="F11" s="95"/>
      <c r="G11" s="96"/>
      <c r="H11" s="97"/>
      <c r="I11" s="213"/>
      <c r="J11" s="213"/>
    </row>
    <row r="12" spans="1:10" ht="38.25">
      <c r="A12" s="212"/>
      <c r="B12" s="95"/>
      <c r="C12" s="91" t="s">
        <v>55</v>
      </c>
      <c r="D12" s="91" t="s">
        <v>33</v>
      </c>
      <c r="E12" s="91" t="s">
        <v>596</v>
      </c>
      <c r="F12" s="91" t="s">
        <v>229</v>
      </c>
      <c r="G12" s="100" t="s">
        <v>222</v>
      </c>
      <c r="H12" s="214">
        <v>151.8</v>
      </c>
      <c r="I12" s="73">
        <v>8.04</v>
      </c>
      <c r="J12" s="214">
        <f>I12/H12%</f>
        <v>5.296442687747035</v>
      </c>
    </row>
    <row r="13" spans="1:10" ht="51">
      <c r="A13" s="212"/>
      <c r="B13" s="105"/>
      <c r="C13" s="91" t="s">
        <v>55</v>
      </c>
      <c r="D13" s="91" t="s">
        <v>33</v>
      </c>
      <c r="E13" s="91" t="s">
        <v>597</v>
      </c>
      <c r="F13" s="91" t="s">
        <v>229</v>
      </c>
      <c r="G13" s="215" t="s">
        <v>348</v>
      </c>
      <c r="H13" s="214">
        <v>75.8</v>
      </c>
      <c r="I13" s="217"/>
      <c r="J13" s="214">
        <f aca="true" t="shared" si="0" ref="J13:J20">I13/H13%</f>
        <v>0</v>
      </c>
    </row>
    <row r="14" spans="1:10" ht="12.75">
      <c r="A14" s="212"/>
      <c r="B14" s="102"/>
      <c r="C14" s="91" t="s">
        <v>55</v>
      </c>
      <c r="D14" s="91" t="s">
        <v>33</v>
      </c>
      <c r="E14" s="91" t="s">
        <v>598</v>
      </c>
      <c r="F14" s="91" t="s">
        <v>229</v>
      </c>
      <c r="G14" s="100" t="s">
        <v>170</v>
      </c>
      <c r="H14" s="216">
        <v>6780.9</v>
      </c>
      <c r="I14" s="225">
        <v>1473.9</v>
      </c>
      <c r="J14" s="214">
        <f t="shared" si="0"/>
        <v>21.73605273636243</v>
      </c>
    </row>
    <row r="15" spans="1:10" ht="38.25">
      <c r="A15" s="212"/>
      <c r="B15" s="102"/>
      <c r="C15" s="91" t="s">
        <v>55</v>
      </c>
      <c r="D15" s="91" t="s">
        <v>33</v>
      </c>
      <c r="E15" s="91" t="s">
        <v>599</v>
      </c>
      <c r="F15" s="91" t="s">
        <v>229</v>
      </c>
      <c r="G15" s="103" t="s">
        <v>224</v>
      </c>
      <c r="H15" s="216">
        <v>3305.2</v>
      </c>
      <c r="I15" s="73">
        <v>746.5</v>
      </c>
      <c r="J15" s="214">
        <f t="shared" si="0"/>
        <v>22.585622655209974</v>
      </c>
    </row>
    <row r="16" spans="1:10" ht="51">
      <c r="A16" s="212"/>
      <c r="B16" s="102"/>
      <c r="C16" s="91" t="s">
        <v>55</v>
      </c>
      <c r="D16" s="91" t="s">
        <v>33</v>
      </c>
      <c r="E16" s="91" t="s">
        <v>600</v>
      </c>
      <c r="F16" s="91" t="s">
        <v>229</v>
      </c>
      <c r="G16" s="219" t="s">
        <v>347</v>
      </c>
      <c r="H16" s="216">
        <v>1049.6</v>
      </c>
      <c r="I16" s="218"/>
      <c r="J16" s="214">
        <f t="shared" si="0"/>
        <v>0</v>
      </c>
    </row>
    <row r="17" spans="1:10" ht="89.25">
      <c r="A17" s="212"/>
      <c r="B17" s="105"/>
      <c r="C17" s="91" t="s">
        <v>55</v>
      </c>
      <c r="D17" s="91" t="s">
        <v>54</v>
      </c>
      <c r="E17" s="91" t="s">
        <v>601</v>
      </c>
      <c r="F17" s="91" t="s">
        <v>229</v>
      </c>
      <c r="G17" s="81" t="s">
        <v>228</v>
      </c>
      <c r="H17" s="214">
        <v>27073.2</v>
      </c>
      <c r="I17" s="73">
        <v>5924.83</v>
      </c>
      <c r="J17" s="214">
        <f t="shared" si="0"/>
        <v>21.884483548306072</v>
      </c>
    </row>
    <row r="18" spans="1:10" ht="76.5">
      <c r="A18" s="93"/>
      <c r="B18" s="106"/>
      <c r="C18" s="91" t="s">
        <v>55</v>
      </c>
      <c r="D18" s="91" t="s">
        <v>54</v>
      </c>
      <c r="E18" s="91" t="s">
        <v>602</v>
      </c>
      <c r="F18" s="91" t="s">
        <v>229</v>
      </c>
      <c r="G18" s="215" t="s">
        <v>603</v>
      </c>
      <c r="H18" s="214">
        <v>2898.6</v>
      </c>
      <c r="I18" s="225">
        <v>1732.9</v>
      </c>
      <c r="J18" s="214">
        <f t="shared" si="0"/>
        <v>59.784033671427586</v>
      </c>
    </row>
    <row r="19" spans="1:10" ht="76.5">
      <c r="A19" s="212">
        <v>2</v>
      </c>
      <c r="B19" s="105" t="s">
        <v>604</v>
      </c>
      <c r="C19" s="91" t="s">
        <v>55</v>
      </c>
      <c r="D19" s="91" t="s">
        <v>54</v>
      </c>
      <c r="E19" s="91" t="s">
        <v>605</v>
      </c>
      <c r="F19" s="91" t="s">
        <v>229</v>
      </c>
      <c r="G19" s="100" t="s">
        <v>226</v>
      </c>
      <c r="H19" s="214">
        <v>2524.6</v>
      </c>
      <c r="I19" s="214"/>
      <c r="J19" s="214">
        <f t="shared" si="0"/>
        <v>0</v>
      </c>
    </row>
    <row r="20" spans="1:10" ht="12.75">
      <c r="A20" s="220"/>
      <c r="B20" s="221" t="s">
        <v>606</v>
      </c>
      <c r="C20" s="107"/>
      <c r="D20" s="107"/>
      <c r="E20" s="107"/>
      <c r="F20" s="108"/>
      <c r="G20" s="109"/>
      <c r="H20" s="222">
        <f>SUM(H12:H19)</f>
        <v>43859.7</v>
      </c>
      <c r="I20" s="222">
        <f>SUM(I12:I19)</f>
        <v>9886.17</v>
      </c>
      <c r="J20" s="222">
        <f t="shared" si="0"/>
        <v>22.540441453087915</v>
      </c>
    </row>
  </sheetData>
  <sheetProtection/>
  <mergeCells count="2">
    <mergeCell ref="A6:J6"/>
    <mergeCell ref="A7:J7"/>
  </mergeCells>
  <printOptions/>
  <pageMargins left="0.26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7109375" style="226" customWidth="1"/>
    <col min="2" max="2" width="39.8515625" style="226" customWidth="1"/>
    <col min="3" max="3" width="16.57421875" style="226" customWidth="1"/>
    <col min="4" max="4" width="17.00390625" style="226" customWidth="1"/>
    <col min="5" max="5" width="16.8515625" style="226" customWidth="1"/>
  </cols>
  <sheetData>
    <row r="1" ht="12.75">
      <c r="E1" s="123" t="s">
        <v>608</v>
      </c>
    </row>
    <row r="2" ht="12.75">
      <c r="E2" s="83" t="s">
        <v>592</v>
      </c>
    </row>
    <row r="3" ht="12.75">
      <c r="E3" s="83" t="s">
        <v>289</v>
      </c>
    </row>
    <row r="4" ht="12.75">
      <c r="E4" s="83" t="s">
        <v>607</v>
      </c>
    </row>
    <row r="5" ht="12.75">
      <c r="E5" s="83" t="s">
        <v>654</v>
      </c>
    </row>
    <row r="6" ht="12.75">
      <c r="E6" s="123"/>
    </row>
    <row r="7" ht="12.75">
      <c r="E7" s="227" t="s">
        <v>609</v>
      </c>
    </row>
    <row r="8" spans="1:5" ht="15.75">
      <c r="A8" s="307" t="s">
        <v>204</v>
      </c>
      <c r="B8" s="307"/>
      <c r="C8" s="307"/>
      <c r="D8" s="307"/>
      <c r="E8" s="307"/>
    </row>
    <row r="9" spans="1:5" ht="33" customHeight="1">
      <c r="A9" s="307" t="s">
        <v>610</v>
      </c>
      <c r="B9" s="307"/>
      <c r="C9" s="307"/>
      <c r="D9" s="307"/>
      <c r="E9" s="307"/>
    </row>
    <row r="10" spans="1:5" ht="13.5" thickBot="1">
      <c r="A10" s="228"/>
      <c r="B10" s="228"/>
      <c r="C10" s="228"/>
      <c r="D10" s="228"/>
      <c r="E10" s="229" t="s">
        <v>0</v>
      </c>
    </row>
    <row r="11" spans="1:5" ht="32.25" thickBot="1">
      <c r="A11" s="230" t="s">
        <v>611</v>
      </c>
      <c r="B11" s="230" t="s">
        <v>612</v>
      </c>
      <c r="C11" s="231" t="s">
        <v>613</v>
      </c>
      <c r="D11" s="230" t="s">
        <v>301</v>
      </c>
      <c r="E11" s="3" t="s">
        <v>300</v>
      </c>
    </row>
    <row r="12" spans="1:5" ht="15.75">
      <c r="A12" s="232">
        <v>1</v>
      </c>
      <c r="B12" s="232">
        <v>2</v>
      </c>
      <c r="C12" s="232">
        <v>5</v>
      </c>
      <c r="D12" s="232">
        <v>4</v>
      </c>
      <c r="E12" s="232">
        <v>5</v>
      </c>
    </row>
    <row r="13" spans="1:5" ht="15.75">
      <c r="A13" s="233"/>
      <c r="B13" s="234" t="s">
        <v>614</v>
      </c>
      <c r="C13" s="235">
        <f>SUM(C14:C19)</f>
        <v>817.2</v>
      </c>
      <c r="D13" s="235">
        <f>SUM(D14:D19)</f>
        <v>204.29</v>
      </c>
      <c r="E13" s="275">
        <f aca="true" t="shared" si="0" ref="E13:E19">D13/C13*100</f>
        <v>24.998776309348994</v>
      </c>
    </row>
    <row r="14" spans="1:5" ht="15.75">
      <c r="A14" s="236">
        <v>1</v>
      </c>
      <c r="B14" s="237" t="s">
        <v>615</v>
      </c>
      <c r="C14" s="232">
        <v>112.6</v>
      </c>
      <c r="D14" s="232">
        <v>28.2</v>
      </c>
      <c r="E14" s="265">
        <f t="shared" si="0"/>
        <v>25.044404973357015</v>
      </c>
    </row>
    <row r="15" spans="1:5" ht="15.75">
      <c r="A15" s="236">
        <v>2</v>
      </c>
      <c r="B15" s="239" t="s">
        <v>616</v>
      </c>
      <c r="C15" s="232">
        <v>148</v>
      </c>
      <c r="D15" s="238">
        <v>36.97</v>
      </c>
      <c r="E15" s="265">
        <f t="shared" si="0"/>
        <v>24.97972972972973</v>
      </c>
    </row>
    <row r="16" spans="1:5" ht="15.75">
      <c r="A16" s="236">
        <v>3</v>
      </c>
      <c r="B16" s="237" t="s">
        <v>617</v>
      </c>
      <c r="C16" s="232">
        <v>148</v>
      </c>
      <c r="D16" s="238">
        <v>36.97</v>
      </c>
      <c r="E16" s="265">
        <f t="shared" si="0"/>
        <v>24.97972972972973</v>
      </c>
    </row>
    <row r="17" spans="1:5" ht="15.75">
      <c r="A17" s="236">
        <v>4</v>
      </c>
      <c r="B17" s="237" t="s">
        <v>618</v>
      </c>
      <c r="C17" s="232">
        <v>148</v>
      </c>
      <c r="D17" s="238">
        <v>37</v>
      </c>
      <c r="E17" s="265">
        <f t="shared" si="0"/>
        <v>25</v>
      </c>
    </row>
    <row r="18" spans="1:5" ht="15.75">
      <c r="A18" s="236">
        <v>5</v>
      </c>
      <c r="B18" s="237" t="s">
        <v>619</v>
      </c>
      <c r="C18" s="232">
        <v>112.6</v>
      </c>
      <c r="D18" s="238">
        <v>28.18</v>
      </c>
      <c r="E18" s="265">
        <f t="shared" si="0"/>
        <v>25.02664298401421</v>
      </c>
    </row>
    <row r="19" spans="1:5" ht="15.75">
      <c r="A19" s="236">
        <v>6</v>
      </c>
      <c r="B19" s="237" t="s">
        <v>620</v>
      </c>
      <c r="C19" s="232">
        <v>148</v>
      </c>
      <c r="D19" s="238">
        <v>36.97</v>
      </c>
      <c r="E19" s="265">
        <f t="shared" si="0"/>
        <v>24.97972972972973</v>
      </c>
    </row>
    <row r="20" spans="1:5" ht="12.75">
      <c r="A20" s="228"/>
      <c r="B20" s="228"/>
      <c r="C20" s="228"/>
      <c r="D20" s="228"/>
      <c r="E20" s="240"/>
    </row>
    <row r="21" spans="1:5" ht="12.75">
      <c r="A21" s="228"/>
      <c r="B21" s="228"/>
      <c r="C21" s="228"/>
      <c r="D21" s="228"/>
      <c r="E21" s="240"/>
    </row>
    <row r="22" spans="1:5" ht="12.75">
      <c r="A22" s="228"/>
      <c r="B22" s="228"/>
      <c r="C22" s="228"/>
      <c r="D22" s="228"/>
      <c r="E22" s="241"/>
    </row>
    <row r="23" spans="1:5" ht="12.75">
      <c r="A23" s="228"/>
      <c r="B23" s="228"/>
      <c r="C23" s="228"/>
      <c r="D23" s="228"/>
      <c r="E23" s="241"/>
    </row>
  </sheetData>
  <sheetProtection/>
  <mergeCells count="2"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2019-05-22T05:01:06Z</cp:lastPrinted>
  <dcterms:created xsi:type="dcterms:W3CDTF">2004-12-03T09:36:36Z</dcterms:created>
  <dcterms:modified xsi:type="dcterms:W3CDTF">2019-05-23T02:26:58Z</dcterms:modified>
  <cp:category/>
  <cp:version/>
  <cp:contentType/>
  <cp:contentStatus/>
</cp:coreProperties>
</file>