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75" yWindow="2250" windowWidth="12945" windowHeight="8025" tabRatio="849" firstSheet="1" activeTab="7"/>
  </bookViews>
  <sheets>
    <sheet name="пр1 ист" sheetId="105" state="hidden" r:id="rId1"/>
    <sheet name="Пр 4 " sheetId="127" r:id="rId2"/>
    <sheet name="Пр 8 функц " sheetId="131" r:id="rId3"/>
    <sheet name="Пр 12 ведом" sheetId="114" r:id="rId4"/>
    <sheet name="Пр14 Прогр расх" sheetId="115" state="hidden" r:id="rId5"/>
    <sheet name="Пр10 ПО" sheetId="121" state="hidden" r:id="rId6"/>
    <sheet name="Пр 14 мун.прог." sheetId="123" r:id="rId7"/>
    <sheet name="Пр 16 табл 1" sheetId="132" r:id="rId8"/>
    <sheet name="Пр 10" sheetId="133" r:id="rId9"/>
  </sheets>
  <definedNames>
    <definedName name="_xlnm._FilterDatabase" localSheetId="3" hidden="1">'Пр 12 ведом'!$A$11:$L$11</definedName>
    <definedName name="_xlnm._FilterDatabase" localSheetId="2" hidden="1">'Пр 8 функц '!$A$12:$H$306</definedName>
    <definedName name="_xlnm.Print_Titles" localSheetId="3">'Пр 12 ведом'!$9:$10</definedName>
    <definedName name="_xlnm.Print_Titles" localSheetId="1">'Пр 4 '!$11:$12</definedName>
    <definedName name="_xlnm.Print_Titles" localSheetId="2">'Пр 8 функц '!$9:$10</definedName>
    <definedName name="_xlnm.Print_Titles" localSheetId="0">'пр1 ист'!$9:$9</definedName>
    <definedName name="_xlnm.Print_Titles" localSheetId="4">'Пр14 Прогр расх'!$10:$10</definedName>
    <definedName name="_xlnm.Print_Area" localSheetId="1">'Пр 4 '!$A$1:$E$79</definedName>
    <definedName name="_xlnm.Print_Area" localSheetId="2">'Пр 8 функц '!$A$1:$H$306</definedName>
    <definedName name="_xlnm.Print_Area" localSheetId="0">'пр1 ист'!$A$1:$C$20</definedName>
    <definedName name="_xlnm.Print_Area" localSheetId="4">'Пр14 Прогр расх'!$A$1:$C$19</definedName>
  </definedNames>
  <calcPr calcId="144525"/>
</workbook>
</file>

<file path=xl/calcChain.xml><?xml version="1.0" encoding="utf-8"?>
<calcChain xmlns="http://schemas.openxmlformats.org/spreadsheetml/2006/main">
  <c r="I21" i="133" l="1"/>
  <c r="I16" i="133"/>
  <c r="I18" i="133"/>
  <c r="I20" i="133"/>
  <c r="I19" i="133"/>
  <c r="I13" i="133"/>
  <c r="H21" i="133"/>
  <c r="J21" i="133"/>
  <c r="G12" i="123" l="1"/>
  <c r="H12" i="123"/>
  <c r="F12" i="123"/>
  <c r="G135" i="123"/>
  <c r="H135" i="123"/>
  <c r="F135" i="123"/>
  <c r="G164" i="123"/>
  <c r="H164" i="123"/>
  <c r="F164" i="123"/>
  <c r="H158" i="123"/>
  <c r="H31" i="123"/>
  <c r="G31" i="123" s="1"/>
  <c r="G34" i="123"/>
  <c r="G169" i="123"/>
  <c r="G168" i="123"/>
  <c r="G167" i="123" s="1"/>
  <c r="H167" i="123"/>
  <c r="F167" i="123"/>
  <c r="G163" i="123"/>
  <c r="G162" i="123"/>
  <c r="H161" i="123"/>
  <c r="F161" i="123"/>
  <c r="F158" i="123" s="1"/>
  <c r="G160" i="123"/>
  <c r="G159" i="123"/>
  <c r="G157" i="123"/>
  <c r="G156" i="123"/>
  <c r="H154" i="123"/>
  <c r="F154" i="123"/>
  <c r="G151" i="123"/>
  <c r="G150" i="123"/>
  <c r="H149" i="123"/>
  <c r="G149" i="123" s="1"/>
  <c r="G148" i="123"/>
  <c r="G147" i="123"/>
  <c r="G146" i="123"/>
  <c r="G145" i="123"/>
  <c r="H144" i="123"/>
  <c r="G144" i="123" s="1"/>
  <c r="G143" i="123"/>
  <c r="G142" i="123" s="1"/>
  <c r="H142" i="123"/>
  <c r="F142" i="123"/>
  <c r="F137" i="123" s="1"/>
  <c r="G139" i="123"/>
  <c r="H138" i="123"/>
  <c r="G138" i="123" s="1"/>
  <c r="G134" i="123"/>
  <c r="G133" i="123" s="1"/>
  <c r="G132" i="123" s="1"/>
  <c r="H133" i="123"/>
  <c r="H132" i="123" s="1"/>
  <c r="F133" i="123"/>
  <c r="F132" i="123" s="1"/>
  <c r="G129" i="123"/>
  <c r="H128" i="123"/>
  <c r="G128" i="123" s="1"/>
  <c r="G127" i="123"/>
  <c r="G126" i="123"/>
  <c r="G125" i="123"/>
  <c r="H124" i="123"/>
  <c r="F124" i="123"/>
  <c r="G123" i="123"/>
  <c r="G122" i="123" s="1"/>
  <c r="H122" i="123"/>
  <c r="F122" i="123"/>
  <c r="G121" i="123"/>
  <c r="H120" i="123"/>
  <c r="F120" i="123"/>
  <c r="F119" i="123" s="1"/>
  <c r="F118" i="123" s="1"/>
  <c r="G117" i="123"/>
  <c r="G116" i="123" s="1"/>
  <c r="G115" i="123" s="1"/>
  <c r="H116" i="123"/>
  <c r="H115" i="123" s="1"/>
  <c r="F116" i="123"/>
  <c r="F115" i="123" s="1"/>
  <c r="G113" i="123"/>
  <c r="G112" i="123" s="1"/>
  <c r="G111" i="123" s="1"/>
  <c r="H112" i="123"/>
  <c r="H111" i="123" s="1"/>
  <c r="H110" i="123" s="1"/>
  <c r="F112" i="123"/>
  <c r="F111" i="123" s="1"/>
  <c r="F110" i="123" s="1"/>
  <c r="G107" i="123"/>
  <c r="G106" i="123"/>
  <c r="G105" i="123"/>
  <c r="G104" i="123"/>
  <c r="G103" i="123"/>
  <c r="G102" i="123"/>
  <c r="G101" i="123"/>
  <c r="G100" i="123"/>
  <c r="G99" i="123"/>
  <c r="G98" i="123" s="1"/>
  <c r="G97" i="123" s="1"/>
  <c r="G96" i="123" s="1"/>
  <c r="G95" i="123" s="1"/>
  <c r="H98" i="123"/>
  <c r="H97" i="123" s="1"/>
  <c r="H96" i="123" s="1"/>
  <c r="H95" i="123" s="1"/>
  <c r="G94" i="123"/>
  <c r="G93" i="123" s="1"/>
  <c r="G92" i="123" s="1"/>
  <c r="G91" i="123" s="1"/>
  <c r="H93" i="123"/>
  <c r="H92" i="123" s="1"/>
  <c r="H91" i="123" s="1"/>
  <c r="G90" i="123"/>
  <c r="G89" i="123" s="1"/>
  <c r="G88" i="123" s="1"/>
  <c r="G87" i="123" s="1"/>
  <c r="G86" i="123" s="1"/>
  <c r="H89" i="123"/>
  <c r="H88" i="123" s="1"/>
  <c r="H87" i="123" s="1"/>
  <c r="H86" i="123" s="1"/>
  <c r="F89" i="123"/>
  <c r="F88" i="123" s="1"/>
  <c r="F87" i="123" s="1"/>
  <c r="F86" i="123" s="1"/>
  <c r="F85" i="123" s="1"/>
  <c r="G82" i="123"/>
  <c r="G81" i="123" s="1"/>
  <c r="G80" i="123" s="1"/>
  <c r="G79" i="123" s="1"/>
  <c r="G78" i="123" s="1"/>
  <c r="H81" i="123"/>
  <c r="H80" i="123" s="1"/>
  <c r="H79" i="123" s="1"/>
  <c r="H78" i="123" s="1"/>
  <c r="F81" i="123"/>
  <c r="F80" i="123" s="1"/>
  <c r="F79" i="123" s="1"/>
  <c r="F78" i="123" s="1"/>
  <c r="H75" i="123"/>
  <c r="G75" i="123"/>
  <c r="F75" i="123"/>
  <c r="G74" i="123"/>
  <c r="G73" i="123" s="1"/>
  <c r="H73" i="123"/>
  <c r="F73" i="123"/>
  <c r="G72" i="123"/>
  <c r="G71" i="123" s="1"/>
  <c r="H71" i="123"/>
  <c r="F71" i="123"/>
  <c r="G66" i="123"/>
  <c r="G65" i="123"/>
  <c r="H64" i="123"/>
  <c r="G64" i="123" s="1"/>
  <c r="G63" i="123"/>
  <c r="H62" i="123"/>
  <c r="F62" i="123"/>
  <c r="G61" i="123"/>
  <c r="H60" i="123"/>
  <c r="F60" i="123"/>
  <c r="G59" i="123"/>
  <c r="G58" i="123"/>
  <c r="G57" i="123"/>
  <c r="H56" i="123"/>
  <c r="F56" i="123"/>
  <c r="G53" i="123"/>
  <c r="H52" i="123"/>
  <c r="F52" i="123"/>
  <c r="G51" i="123"/>
  <c r="H50" i="123"/>
  <c r="F50" i="123"/>
  <c r="G49" i="123"/>
  <c r="H48" i="123"/>
  <c r="F48" i="123"/>
  <c r="G46" i="123"/>
  <c r="G45" i="123"/>
  <c r="G44" i="123"/>
  <c r="G43" i="123"/>
  <c r="H42" i="123"/>
  <c r="G42" i="123" s="1"/>
  <c r="G41" i="123"/>
  <c r="H40" i="123"/>
  <c r="G40" i="123" s="1"/>
  <c r="F39" i="123"/>
  <c r="G36" i="123"/>
  <c r="H35" i="123"/>
  <c r="G35" i="123" s="1"/>
  <c r="G33" i="123"/>
  <c r="G32" i="123"/>
  <c r="G30" i="123"/>
  <c r="G29" i="123"/>
  <c r="G27" i="123"/>
  <c r="H26" i="123"/>
  <c r="G26" i="123" s="1"/>
  <c r="G25" i="123"/>
  <c r="H24" i="123"/>
  <c r="G24" i="123" s="1"/>
  <c r="F23" i="123"/>
  <c r="F22" i="123" s="1"/>
  <c r="G20" i="123"/>
  <c r="H19" i="123"/>
  <c r="G19" i="123" s="1"/>
  <c r="G18" i="123"/>
  <c r="G17" i="123"/>
  <c r="G16" i="123"/>
  <c r="G15" i="123"/>
  <c r="F14" i="123"/>
  <c r="F13" i="123" s="1"/>
  <c r="H335" i="114"/>
  <c r="H334" i="114" s="1"/>
  <c r="H313" i="114" s="1"/>
  <c r="I334" i="114"/>
  <c r="I313" i="114" s="1"/>
  <c r="G334" i="114"/>
  <c r="H331" i="114"/>
  <c r="I330" i="114"/>
  <c r="H330" i="114" s="1"/>
  <c r="H329" i="114"/>
  <c r="H328" i="114"/>
  <c r="I327" i="114"/>
  <c r="H327" i="114"/>
  <c r="H326" i="114"/>
  <c r="H325" i="114"/>
  <c r="H323" i="114"/>
  <c r="I322" i="114"/>
  <c r="H322" i="114"/>
  <c r="I320" i="114"/>
  <c r="H320" i="114" s="1"/>
  <c r="H321" i="114"/>
  <c r="H318" i="114"/>
  <c r="H317" i="114"/>
  <c r="H312" i="114"/>
  <c r="H311" i="114"/>
  <c r="H308" i="114"/>
  <c r="H307" i="114"/>
  <c r="H303" i="114"/>
  <c r="I284" i="114"/>
  <c r="I283" i="114"/>
  <c r="I282" i="114" s="1"/>
  <c r="I281" i="114" s="1"/>
  <c r="H285" i="114"/>
  <c r="H280" i="114"/>
  <c r="H273" i="114"/>
  <c r="H265" i="114"/>
  <c r="H264" i="114" s="1"/>
  <c r="I264" i="114"/>
  <c r="H263" i="114"/>
  <c r="H256" i="114"/>
  <c r="H255" i="114"/>
  <c r="H254" i="114"/>
  <c r="I253" i="114"/>
  <c r="H253" i="114" s="1"/>
  <c r="H252" i="114"/>
  <c r="H251" i="114"/>
  <c r="H250" i="114"/>
  <c r="I241" i="114"/>
  <c r="I240" i="114" s="1"/>
  <c r="I239" i="114" s="1"/>
  <c r="I242" i="114"/>
  <c r="H243" i="114"/>
  <c r="H248" i="114"/>
  <c r="H247" i="114" s="1"/>
  <c r="I247" i="114"/>
  <c r="H234" i="114"/>
  <c r="H230" i="114"/>
  <c r="H221" i="114"/>
  <c r="H220" i="114"/>
  <c r="I219" i="114"/>
  <c r="H218" i="114"/>
  <c r="H215" i="114"/>
  <c r="H214" i="114"/>
  <c r="I213" i="114"/>
  <c r="H212" i="114"/>
  <c r="H211" i="114"/>
  <c r="H209" i="114"/>
  <c r="H208" i="114"/>
  <c r="H207" i="114"/>
  <c r="H206" i="114"/>
  <c r="I205" i="114"/>
  <c r="H205" i="114"/>
  <c r="H204" i="114"/>
  <c r="H203" i="114"/>
  <c r="H202" i="114"/>
  <c r="H201" i="114"/>
  <c r="I200" i="114"/>
  <c r="H200" i="114" s="1"/>
  <c r="H199" i="114"/>
  <c r="H198" i="114" s="1"/>
  <c r="I198" i="114"/>
  <c r="H195" i="114"/>
  <c r="I194" i="114"/>
  <c r="H194" i="114"/>
  <c r="H187" i="114"/>
  <c r="H186" i="114"/>
  <c r="H185" i="114"/>
  <c r="H184" i="114" s="1"/>
  <c r="H183" i="114" s="1"/>
  <c r="I184" i="114"/>
  <c r="I183" i="114" s="1"/>
  <c r="H166" i="114"/>
  <c r="H165" i="114"/>
  <c r="H162" i="114"/>
  <c r="H146" i="114"/>
  <c r="H145" i="114"/>
  <c r="H150" i="114"/>
  <c r="I151" i="114"/>
  <c r="H152" i="114"/>
  <c r="H151" i="114" s="1"/>
  <c r="H153" i="114"/>
  <c r="H154" i="114"/>
  <c r="H149" i="114"/>
  <c r="H148" i="114"/>
  <c r="H147" i="114" s="1"/>
  <c r="I147" i="114"/>
  <c r="H144" i="114"/>
  <c r="H143" i="114"/>
  <c r="H142" i="114"/>
  <c r="H141" i="114"/>
  <c r="H129" i="114"/>
  <c r="H128" i="114" s="1"/>
  <c r="I128" i="114"/>
  <c r="I127" i="114" s="1"/>
  <c r="I126" i="114" s="1"/>
  <c r="I125" i="114" s="1"/>
  <c r="H124" i="114"/>
  <c r="H123" i="114"/>
  <c r="H120" i="114"/>
  <c r="H119" i="114"/>
  <c r="H116" i="114"/>
  <c r="H115" i="114"/>
  <c r="H114" i="114"/>
  <c r="H113" i="114"/>
  <c r="H112" i="114"/>
  <c r="H111" i="114"/>
  <c r="H108" i="114"/>
  <c r="I107" i="114"/>
  <c r="H107" i="114" s="1"/>
  <c r="H106" i="114"/>
  <c r="I105" i="114"/>
  <c r="H104" i="114"/>
  <c r="I103" i="114"/>
  <c r="H102" i="114"/>
  <c r="H101" i="114"/>
  <c r="H100" i="114"/>
  <c r="I99" i="114"/>
  <c r="H109" i="114"/>
  <c r="H96" i="114"/>
  <c r="I95" i="114"/>
  <c r="H95" i="114" s="1"/>
  <c r="H94" i="114"/>
  <c r="I93" i="114"/>
  <c r="H93" i="114" s="1"/>
  <c r="H92" i="114"/>
  <c r="I91" i="114"/>
  <c r="H91" i="114" s="1"/>
  <c r="H89" i="114"/>
  <c r="H88" i="114"/>
  <c r="I85" i="114"/>
  <c r="H85" i="114" s="1"/>
  <c r="H87" i="114"/>
  <c r="H86" i="114"/>
  <c r="H84" i="114"/>
  <c r="I83" i="114"/>
  <c r="I82" i="114" s="1"/>
  <c r="H80" i="114"/>
  <c r="I79" i="114"/>
  <c r="H79" i="114" s="1"/>
  <c r="H78" i="114"/>
  <c r="H77" i="114"/>
  <c r="H76" i="114"/>
  <c r="H75" i="114"/>
  <c r="H73" i="114"/>
  <c r="H72" i="114"/>
  <c r="H71" i="114"/>
  <c r="I64" i="114"/>
  <c r="H65" i="114"/>
  <c r="H63" i="114"/>
  <c r="H62" i="114"/>
  <c r="H43" i="114"/>
  <c r="H42" i="114"/>
  <c r="H41" i="114"/>
  <c r="I35" i="114"/>
  <c r="H35" i="114" s="1"/>
  <c r="H37" i="114"/>
  <c r="H36" i="114"/>
  <c r="H34" i="114"/>
  <c r="H32" i="114"/>
  <c r="H28" i="114"/>
  <c r="H26" i="114"/>
  <c r="H18" i="114"/>
  <c r="G319" i="114"/>
  <c r="G316" i="114"/>
  <c r="G310" i="114"/>
  <c r="G309" i="114" s="1"/>
  <c r="G306" i="114"/>
  <c r="G304" i="114" s="1"/>
  <c r="G302" i="114"/>
  <c r="G297" i="114"/>
  <c r="G293" i="114"/>
  <c r="G291" i="114"/>
  <c r="G288" i="114"/>
  <c r="G287" i="114" s="1"/>
  <c r="G279" i="114"/>
  <c r="G278" i="114" s="1"/>
  <c r="G277" i="114" s="1"/>
  <c r="G276" i="114" s="1"/>
  <c r="G272" i="114"/>
  <c r="G271" i="114" s="1"/>
  <c r="G270" i="114" s="1"/>
  <c r="G269" i="114" s="1"/>
  <c r="G266" i="114"/>
  <c r="G264" i="114"/>
  <c r="G262" i="114"/>
  <c r="G261" i="114" s="1"/>
  <c r="G260" i="114" s="1"/>
  <c r="G249" i="114"/>
  <c r="G244" i="114"/>
  <c r="G233" i="114"/>
  <c r="G232" i="114" s="1"/>
  <c r="G231" i="114" s="1"/>
  <c r="G229" i="114"/>
  <c r="G228" i="114" s="1"/>
  <c r="G227" i="114" s="1"/>
  <c r="G226" i="114" s="1"/>
  <c r="G219" i="114"/>
  <c r="G217" i="114" s="1"/>
  <c r="G216" i="114" s="1"/>
  <c r="G213" i="114"/>
  <c r="G210" i="114" s="1"/>
  <c r="G193" i="114"/>
  <c r="G192" i="114" s="1"/>
  <c r="G184" i="114"/>
  <c r="G183" i="114" s="1"/>
  <c r="G164" i="114"/>
  <c r="G161" i="114"/>
  <c r="G159" i="114"/>
  <c r="G158" i="114" s="1"/>
  <c r="G157" i="114" s="1"/>
  <c r="G156" i="114" s="1"/>
  <c r="G151" i="114"/>
  <c r="G139" i="114"/>
  <c r="G138" i="114" s="1"/>
  <c r="G128" i="114"/>
  <c r="G127" i="114" s="1"/>
  <c r="G126" i="114" s="1"/>
  <c r="G125" i="114" s="1"/>
  <c r="G121" i="114"/>
  <c r="G118" i="114"/>
  <c r="G105" i="114"/>
  <c r="G103" i="114"/>
  <c r="G99" i="114"/>
  <c r="G98" i="114" s="1"/>
  <c r="G97" i="114" s="1"/>
  <c r="G90" i="114"/>
  <c r="G82" i="114"/>
  <c r="G74" i="114"/>
  <c r="G70" i="114"/>
  <c r="G69" i="114" s="1"/>
  <c r="G68" i="114" s="1"/>
  <c r="G61" i="114"/>
  <c r="G56" i="114" s="1"/>
  <c r="G52" i="114"/>
  <c r="G40" i="114"/>
  <c r="G39" i="114" s="1"/>
  <c r="G38" i="114" s="1"/>
  <c r="G33" i="114"/>
  <c r="H33" i="114" s="1"/>
  <c r="G31" i="114"/>
  <c r="G27" i="114"/>
  <c r="G25" i="114" s="1"/>
  <c r="G24" i="114" s="1"/>
  <c r="G21" i="114"/>
  <c r="G19" i="114"/>
  <c r="G17" i="114"/>
  <c r="G16" i="114" s="1"/>
  <c r="G15" i="114" s="1"/>
  <c r="G14" i="114" s="1"/>
  <c r="G13" i="114" s="1"/>
  <c r="G305" i="131"/>
  <c r="G306" i="131"/>
  <c r="G304" i="131"/>
  <c r="G295" i="131"/>
  <c r="G294" i="131"/>
  <c r="G293" i="131"/>
  <c r="G291" i="131"/>
  <c r="G290" i="131"/>
  <c r="G286" i="131"/>
  <c r="G285" i="131"/>
  <c r="G275" i="131"/>
  <c r="G276" i="131"/>
  <c r="G277" i="131"/>
  <c r="G274" i="131"/>
  <c r="G270" i="131"/>
  <c r="G269" i="131"/>
  <c r="G267" i="131"/>
  <c r="G268" i="131"/>
  <c r="H260" i="131"/>
  <c r="G260" i="131" s="1"/>
  <c r="G258" i="131"/>
  <c r="G259" i="131"/>
  <c r="G255" i="131"/>
  <c r="H255" i="131"/>
  <c r="G250" i="131"/>
  <c r="G249" i="131"/>
  <c r="H249" i="131"/>
  <c r="G223" i="131"/>
  <c r="F223" i="131"/>
  <c r="H223" i="131"/>
  <c r="G230" i="131"/>
  <c r="H229" i="131"/>
  <c r="G229" i="131" s="1"/>
  <c r="G208" i="131"/>
  <c r="G207" i="131"/>
  <c r="G175" i="131"/>
  <c r="G176" i="131"/>
  <c r="G174" i="131"/>
  <c r="G173" i="131"/>
  <c r="G178" i="131"/>
  <c r="G177" i="131"/>
  <c r="H171" i="131"/>
  <c r="H170" i="131" s="1"/>
  <c r="H169" i="131" s="1"/>
  <c r="H168" i="131" s="1"/>
  <c r="H165" i="131"/>
  <c r="H164" i="131" s="1"/>
  <c r="H166" i="131"/>
  <c r="G147" i="131"/>
  <c r="G139" i="131"/>
  <c r="H137" i="131"/>
  <c r="H129" i="131"/>
  <c r="H115" i="131"/>
  <c r="G115" i="131" s="1"/>
  <c r="G117" i="131"/>
  <c r="G119" i="131"/>
  <c r="G118" i="131"/>
  <c r="G116" i="131"/>
  <c r="H113" i="131"/>
  <c r="G101" i="131"/>
  <c r="H108" i="131"/>
  <c r="H105" i="131"/>
  <c r="F271" i="131"/>
  <c r="H271" i="131"/>
  <c r="G272" i="131"/>
  <c r="G271" i="131" s="1"/>
  <c r="G104" i="131"/>
  <c r="G103" i="131"/>
  <c r="H100" i="131"/>
  <c r="G100" i="131" s="1"/>
  <c r="G99" i="131"/>
  <c r="H98" i="131"/>
  <c r="G98" i="131" s="1"/>
  <c r="G88" i="131"/>
  <c r="G87" i="131"/>
  <c r="G90" i="131"/>
  <c r="H89" i="131"/>
  <c r="G89" i="131" s="1"/>
  <c r="G86" i="131"/>
  <c r="G85" i="131"/>
  <c r="G82" i="131"/>
  <c r="G83" i="131"/>
  <c r="H69" i="131"/>
  <c r="G69" i="131" s="1"/>
  <c r="G68" i="131"/>
  <c r="G67" i="131"/>
  <c r="G50" i="131"/>
  <c r="G48" i="131"/>
  <c r="G42" i="131"/>
  <c r="G32" i="131"/>
  <c r="G33" i="131"/>
  <c r="G31" i="131"/>
  <c r="G21" i="131"/>
  <c r="G22" i="131"/>
  <c r="G20" i="131"/>
  <c r="G15" i="131"/>
  <c r="G16" i="131"/>
  <c r="G14" i="131"/>
  <c r="G13" i="131"/>
  <c r="F303" i="131"/>
  <c r="F302" i="131" s="1"/>
  <c r="F292" i="131"/>
  <c r="F289" i="131"/>
  <c r="F284" i="131"/>
  <c r="F282" i="131" s="1"/>
  <c r="F281" i="131" s="1"/>
  <c r="F278" i="131"/>
  <c r="F273" i="131" s="1"/>
  <c r="F265" i="131"/>
  <c r="F253" i="131"/>
  <c r="F248" i="131"/>
  <c r="F236" i="131"/>
  <c r="F235" i="131" s="1"/>
  <c r="F234" i="131" s="1"/>
  <c r="F233" i="131" s="1"/>
  <c r="F225" i="131"/>
  <c r="F221" i="131"/>
  <c r="F220" i="131" s="1"/>
  <c r="F219" i="131" s="1"/>
  <c r="F217" i="131"/>
  <c r="F216" i="131" s="1"/>
  <c r="F213" i="131"/>
  <c r="F212" i="131" s="1"/>
  <c r="F211" i="131" s="1"/>
  <c r="F204" i="131"/>
  <c r="F202" i="131" s="1"/>
  <c r="F197" i="131"/>
  <c r="F186" i="131"/>
  <c r="F184" i="131"/>
  <c r="F181" i="131"/>
  <c r="F180" i="131"/>
  <c r="F162" i="131"/>
  <c r="F161" i="131" s="1"/>
  <c r="F160" i="131" s="1"/>
  <c r="F159" i="131" s="1"/>
  <c r="F158" i="131" s="1"/>
  <c r="F154" i="131"/>
  <c r="F153" i="131" s="1"/>
  <c r="F152" i="131" s="1"/>
  <c r="F151" i="131" s="1"/>
  <c r="F148" i="131"/>
  <c r="F146" i="131"/>
  <c r="F144" i="131"/>
  <c r="F135" i="131"/>
  <c r="F133" i="131"/>
  <c r="F129" i="131"/>
  <c r="F125" i="131"/>
  <c r="F123" i="131"/>
  <c r="F121" i="131"/>
  <c r="F112" i="131"/>
  <c r="F97" i="131"/>
  <c r="F93" i="131"/>
  <c r="F84" i="131"/>
  <c r="F80" i="131"/>
  <c r="F79" i="131" s="1"/>
  <c r="F78" i="131" s="1"/>
  <c r="F66" i="131"/>
  <c r="F60" i="131" s="1"/>
  <c r="F57" i="131"/>
  <c r="F56" i="131" s="1"/>
  <c r="F49" i="131"/>
  <c r="F47" i="131" s="1"/>
  <c r="F44" i="131"/>
  <c r="F41" i="131"/>
  <c r="F39" i="131" s="1"/>
  <c r="F30" i="131"/>
  <c r="F29" i="131" s="1"/>
  <c r="F28" i="131" s="1"/>
  <c r="F25" i="131"/>
  <c r="F23" i="131" s="1"/>
  <c r="F19" i="131"/>
  <c r="F131" i="123" l="1"/>
  <c r="F130" i="123" s="1"/>
  <c r="H131" i="123"/>
  <c r="H130" i="123" s="1"/>
  <c r="G161" i="123"/>
  <c r="G158" i="123" s="1"/>
  <c r="H137" i="123"/>
  <c r="G62" i="123"/>
  <c r="H70" i="123"/>
  <c r="H69" i="123" s="1"/>
  <c r="H68" i="123" s="1"/>
  <c r="H67" i="123" s="1"/>
  <c r="G14" i="123"/>
  <c r="G13" i="123" s="1"/>
  <c r="F47" i="123"/>
  <c r="F21" i="123" s="1"/>
  <c r="G50" i="123"/>
  <c r="F70" i="123"/>
  <c r="F69" i="123" s="1"/>
  <c r="F68" i="123" s="1"/>
  <c r="F67" i="123" s="1"/>
  <c r="H14" i="123"/>
  <c r="H13" i="123" s="1"/>
  <c r="F55" i="123"/>
  <c r="F54" i="123" s="1"/>
  <c r="H85" i="123"/>
  <c r="H55" i="123"/>
  <c r="H54" i="123" s="1"/>
  <c r="G48" i="123"/>
  <c r="G60" i="123"/>
  <c r="G70" i="123"/>
  <c r="G69" i="123" s="1"/>
  <c r="G68" i="123" s="1"/>
  <c r="G67" i="123" s="1"/>
  <c r="G154" i="123"/>
  <c r="H47" i="123"/>
  <c r="G52" i="123"/>
  <c r="G56" i="123"/>
  <c r="G120" i="123"/>
  <c r="G131" i="123"/>
  <c r="G130" i="123" s="1"/>
  <c r="H39" i="123"/>
  <c r="G124" i="123"/>
  <c r="G137" i="123"/>
  <c r="G85" i="123"/>
  <c r="G39" i="123"/>
  <c r="F136" i="123"/>
  <c r="G23" i="123"/>
  <c r="G22" i="123" s="1"/>
  <c r="F114" i="123"/>
  <c r="F109" i="123" s="1"/>
  <c r="F108" i="123" s="1"/>
  <c r="G110" i="123"/>
  <c r="H23" i="123"/>
  <c r="H22" i="123" s="1"/>
  <c r="H119" i="123"/>
  <c r="G117" i="114"/>
  <c r="G110" i="114" s="1"/>
  <c r="H213" i="114"/>
  <c r="G81" i="114"/>
  <c r="H103" i="114"/>
  <c r="H219" i="114"/>
  <c r="G315" i="114"/>
  <c r="G314" i="114" s="1"/>
  <c r="G313" i="114" s="1"/>
  <c r="H83" i="114"/>
  <c r="H105" i="114"/>
  <c r="H99" i="114"/>
  <c r="H98" i="114" s="1"/>
  <c r="H97" i="114" s="1"/>
  <c r="I98" i="114"/>
  <c r="I97" i="114" s="1"/>
  <c r="G155" i="114"/>
  <c r="I90" i="114"/>
  <c r="H90" i="114" s="1"/>
  <c r="G225" i="114"/>
  <c r="G224" i="114" s="1"/>
  <c r="G286" i="114"/>
  <c r="H82" i="114"/>
  <c r="G259" i="114"/>
  <c r="G258" i="114" s="1"/>
  <c r="G257" i="114" s="1"/>
  <c r="G30" i="114"/>
  <c r="G29" i="114" s="1"/>
  <c r="G301" i="114"/>
  <c r="G191" i="114"/>
  <c r="G190" i="114" s="1"/>
  <c r="F143" i="131"/>
  <c r="F142" i="131" s="1"/>
  <c r="F141" i="131" s="1"/>
  <c r="F120" i="131"/>
  <c r="F215" i="131"/>
  <c r="F210" i="131" s="1"/>
  <c r="F209" i="131" s="1"/>
  <c r="F247" i="131"/>
  <c r="F38" i="131"/>
  <c r="F37" i="131" s="1"/>
  <c r="F128" i="131"/>
  <c r="F127" i="131" s="1"/>
  <c r="F179" i="131"/>
  <c r="F18" i="131"/>
  <c r="F17" i="131" s="1"/>
  <c r="F92" i="131"/>
  <c r="F196" i="131"/>
  <c r="F246" i="131"/>
  <c r="E41" i="127"/>
  <c r="D75" i="127"/>
  <c r="D66" i="127"/>
  <c r="D74" i="127"/>
  <c r="D63" i="127"/>
  <c r="D59" i="127"/>
  <c r="D60" i="127"/>
  <c r="D56" i="127"/>
  <c r="D57" i="127"/>
  <c r="D58" i="127"/>
  <c r="D55" i="127"/>
  <c r="G47" i="123" l="1"/>
  <c r="G21" i="123" s="1"/>
  <c r="G136" i="123"/>
  <c r="H136" i="123"/>
  <c r="G55" i="123"/>
  <c r="G54" i="123" s="1"/>
  <c r="H21" i="123"/>
  <c r="H118" i="123"/>
  <c r="G119" i="123"/>
  <c r="G12" i="114"/>
  <c r="F91" i="131"/>
  <c r="F12" i="131"/>
  <c r="F140" i="131"/>
  <c r="D44" i="127"/>
  <c r="D43" i="127"/>
  <c r="E29" i="127"/>
  <c r="D14" i="127"/>
  <c r="G118" i="123" l="1"/>
  <c r="G114" i="123" s="1"/>
  <c r="G109" i="123" s="1"/>
  <c r="H114" i="123"/>
  <c r="H109" i="123" s="1"/>
  <c r="F11" i="131"/>
  <c r="D14" i="132"/>
  <c r="D15" i="132"/>
  <c r="D16" i="132"/>
  <c r="D17" i="132"/>
  <c r="D18" i="132"/>
  <c r="D13" i="132"/>
  <c r="H108" i="123" l="1"/>
  <c r="G108" i="123"/>
  <c r="D19" i="132"/>
  <c r="E19" i="132" l="1"/>
  <c r="C19" i="132"/>
  <c r="G124" i="131" l="1"/>
  <c r="G122" i="131"/>
  <c r="G108" i="131" l="1"/>
  <c r="G109" i="131"/>
  <c r="G107" i="131"/>
  <c r="H265" i="131"/>
  <c r="I297" i="114"/>
  <c r="H299" i="114"/>
  <c r="H300" i="114"/>
  <c r="H283" i="114"/>
  <c r="H284" i="114"/>
  <c r="H282" i="114"/>
  <c r="H281" i="114"/>
  <c r="H161" i="114"/>
  <c r="I139" i="114"/>
  <c r="I138" i="114" s="1"/>
  <c r="H54" i="114"/>
  <c r="H55" i="114"/>
  <c r="H53" i="114"/>
  <c r="G132" i="131" l="1"/>
  <c r="G280" i="131"/>
  <c r="G224" i="131"/>
  <c r="G205" i="131"/>
  <c r="G206" i="131"/>
  <c r="G56" i="131"/>
  <c r="G59" i="131"/>
  <c r="G172" i="131"/>
  <c r="G171" i="131" s="1"/>
  <c r="G170" i="131" s="1"/>
  <c r="G169" i="131" s="1"/>
  <c r="G168" i="131" s="1"/>
  <c r="H225" i="131"/>
  <c r="H253" i="131"/>
  <c r="H248" i="131" s="1"/>
  <c r="G254" i="131"/>
  <c r="G253" i="131" s="1"/>
  <c r="G237" i="131"/>
  <c r="G236" i="131" s="1"/>
  <c r="H154" i="131"/>
  <c r="H144" i="131"/>
  <c r="H93" i="131"/>
  <c r="G145" i="131"/>
  <c r="H125" i="131"/>
  <c r="H123" i="131"/>
  <c r="G123" i="131" s="1"/>
  <c r="H121" i="131"/>
  <c r="G96" i="131"/>
  <c r="H57" i="131"/>
  <c r="H56" i="131" s="1"/>
  <c r="G49" i="131"/>
  <c r="G30" i="131"/>
  <c r="G29" i="131" s="1"/>
  <c r="G28" i="131" s="1"/>
  <c r="H30" i="131"/>
  <c r="H29" i="131" s="1"/>
  <c r="H28" i="131" s="1"/>
  <c r="G307" i="131"/>
  <c r="G240" i="131"/>
  <c r="H236" i="131"/>
  <c r="C41" i="127"/>
  <c r="C76" i="127"/>
  <c r="C38" i="127"/>
  <c r="C15" i="127"/>
  <c r="C17" i="127"/>
  <c r="C23" i="127"/>
  <c r="C54" i="127"/>
  <c r="H120" i="131" l="1"/>
  <c r="C13" i="127"/>
  <c r="C37" i="127"/>
  <c r="C36" i="127" s="1"/>
  <c r="C79" i="127" s="1"/>
  <c r="H297" i="114" l="1"/>
  <c r="H272" i="114"/>
  <c r="H271" i="114" s="1"/>
  <c r="H270" i="114" s="1"/>
  <c r="H269" i="114" s="1"/>
  <c r="I272" i="114"/>
  <c r="I271" i="114" s="1"/>
  <c r="I270" i="114" s="1"/>
  <c r="I269" i="114" s="1"/>
  <c r="I249" i="114"/>
  <c r="H242" i="114"/>
  <c r="H241" i="114" s="1"/>
  <c r="H240" i="114" s="1"/>
  <c r="H239" i="114" s="1"/>
  <c r="H210" i="114"/>
  <c r="H137" i="114"/>
  <c r="H136" i="114"/>
  <c r="H135" i="114"/>
  <c r="H134" i="114"/>
  <c r="H133" i="114"/>
  <c r="H132" i="114"/>
  <c r="H131" i="114"/>
  <c r="H130" i="114"/>
  <c r="I118" i="114"/>
  <c r="H23" i="114"/>
  <c r="H22" i="114"/>
  <c r="H127" i="114" l="1"/>
  <c r="H126" i="114" s="1"/>
  <c r="H125" i="114" s="1"/>
  <c r="H139" i="114"/>
  <c r="H138" i="114" s="1"/>
  <c r="G279" i="131" l="1"/>
  <c r="H278" i="131"/>
  <c r="H247" i="131" s="1"/>
  <c r="G248" i="131"/>
  <c r="G245" i="131"/>
  <c r="G244" i="131"/>
  <c r="G243" i="131"/>
  <c r="G242" i="131"/>
  <c r="G241" i="131"/>
  <c r="G239" i="131"/>
  <c r="G238" i="131"/>
  <c r="H221" i="131"/>
  <c r="H220" i="131" s="1"/>
  <c r="G220" i="131" s="1"/>
  <c r="G222" i="131"/>
  <c r="G192" i="131"/>
  <c r="G155" i="131"/>
  <c r="G138" i="131"/>
  <c r="G137" i="131"/>
  <c r="H135" i="131"/>
  <c r="G135" i="131" s="1"/>
  <c r="G136" i="131"/>
  <c r="H133" i="131"/>
  <c r="G133" i="131" s="1"/>
  <c r="G134" i="131"/>
  <c r="G129" i="131"/>
  <c r="G131" i="131"/>
  <c r="G130" i="131"/>
  <c r="G120" i="131"/>
  <c r="G126" i="131"/>
  <c r="G125" i="131"/>
  <c r="G121" i="131"/>
  <c r="G105" i="131"/>
  <c r="G106" i="131"/>
  <c r="G278" i="131" l="1"/>
  <c r="G265" i="131"/>
  <c r="G221" i="131"/>
  <c r="H219" i="131"/>
  <c r="G219" i="131" s="1"/>
  <c r="G46" i="131"/>
  <c r="G27" i="131"/>
  <c r="E76" i="127" l="1"/>
  <c r="G228" i="131" l="1"/>
  <c r="H20" i="114"/>
  <c r="G26" i="131"/>
  <c r="G24" i="131"/>
  <c r="G167" i="131" l="1"/>
  <c r="G166" i="131" s="1"/>
  <c r="G165" i="131" s="1"/>
  <c r="G164" i="131" s="1"/>
  <c r="H303" i="131"/>
  <c r="H302" i="131" s="1"/>
  <c r="G303" i="131"/>
  <c r="G302" i="131" s="1"/>
  <c r="H292" i="131"/>
  <c r="G292" i="131"/>
  <c r="H289" i="131"/>
  <c r="G289" i="131"/>
  <c r="H284" i="131"/>
  <c r="H282" i="131" s="1"/>
  <c r="H281" i="131" s="1"/>
  <c r="G284" i="131"/>
  <c r="G283" i="131"/>
  <c r="H273" i="131"/>
  <c r="G273" i="131"/>
  <c r="G262" i="131"/>
  <c r="G261" i="131"/>
  <c r="G257" i="131"/>
  <c r="G256" i="131"/>
  <c r="H235" i="131"/>
  <c r="H234" i="131" s="1"/>
  <c r="H233" i="131" s="1"/>
  <c r="G235" i="131"/>
  <c r="G234" i="131" s="1"/>
  <c r="G233" i="131" s="1"/>
  <c r="G232" i="131"/>
  <c r="G231" i="131"/>
  <c r="G227" i="131"/>
  <c r="G226" i="131"/>
  <c r="G218" i="131"/>
  <c r="G217" i="131" s="1"/>
  <c r="G216" i="131" s="1"/>
  <c r="G215" i="131" s="1"/>
  <c r="H217" i="131"/>
  <c r="H216" i="131" s="1"/>
  <c r="H215" i="131" s="1"/>
  <c r="G214" i="131"/>
  <c r="G213" i="131" s="1"/>
  <c r="G212" i="131" s="1"/>
  <c r="H213" i="131"/>
  <c r="H212" i="131" s="1"/>
  <c r="H211" i="131" s="1"/>
  <c r="H204" i="131"/>
  <c r="H202" i="131" s="1"/>
  <c r="G204" i="131"/>
  <c r="G203" i="131"/>
  <c r="G201" i="131"/>
  <c r="G200" i="131"/>
  <c r="G198" i="131"/>
  <c r="G197" i="131" s="1"/>
  <c r="H197" i="131"/>
  <c r="H186" i="131"/>
  <c r="G186" i="131"/>
  <c r="H184" i="131"/>
  <c r="G184" i="131"/>
  <c r="H181" i="131"/>
  <c r="H180" i="131" s="1"/>
  <c r="G181" i="131"/>
  <c r="G180" i="131" s="1"/>
  <c r="G163" i="131"/>
  <c r="G162" i="131" s="1"/>
  <c r="G161" i="131" s="1"/>
  <c r="G160" i="131" s="1"/>
  <c r="G159" i="131" s="1"/>
  <c r="H162" i="131"/>
  <c r="H161" i="131" s="1"/>
  <c r="H160" i="131" s="1"/>
  <c r="H159" i="131" s="1"/>
  <c r="H158" i="131" s="1"/>
  <c r="H153" i="131"/>
  <c r="H152" i="131" s="1"/>
  <c r="H151" i="131" s="1"/>
  <c r="G154" i="131"/>
  <c r="G153" i="131" s="1"/>
  <c r="G152" i="131" s="1"/>
  <c r="G151" i="131" s="1"/>
  <c r="H148" i="131"/>
  <c r="G148" i="131"/>
  <c r="H146" i="131"/>
  <c r="H143" i="131" s="1"/>
  <c r="G146" i="131"/>
  <c r="G144" i="131"/>
  <c r="H128" i="131"/>
  <c r="H127" i="131" s="1"/>
  <c r="G128" i="131"/>
  <c r="G127" i="131" s="1"/>
  <c r="G114" i="131"/>
  <c r="G113" i="131"/>
  <c r="G112" i="131" s="1"/>
  <c r="H112" i="131"/>
  <c r="H97" i="131"/>
  <c r="G97" i="131"/>
  <c r="G95" i="131"/>
  <c r="G94" i="131"/>
  <c r="H84" i="131"/>
  <c r="G84" i="131"/>
  <c r="G81" i="131"/>
  <c r="G80" i="131" s="1"/>
  <c r="G79" i="131" s="1"/>
  <c r="H80" i="131"/>
  <c r="H79" i="131" s="1"/>
  <c r="G77" i="131"/>
  <c r="G76" i="131"/>
  <c r="G75" i="131"/>
  <c r="G74" i="131"/>
  <c r="G73" i="131"/>
  <c r="G70" i="131"/>
  <c r="H66" i="131"/>
  <c r="H60" i="131" s="1"/>
  <c r="G66" i="131"/>
  <c r="G65" i="131"/>
  <c r="G64" i="131"/>
  <c r="G63" i="131"/>
  <c r="G62" i="131"/>
  <c r="H49" i="131"/>
  <c r="H47" i="131" s="1"/>
  <c r="G47" i="131"/>
  <c r="G45" i="131"/>
  <c r="G44" i="131" s="1"/>
  <c r="H44" i="131"/>
  <c r="H41" i="131"/>
  <c r="H25" i="131"/>
  <c r="H23" i="131" s="1"/>
  <c r="G25" i="131"/>
  <c r="G23" i="131" s="1"/>
  <c r="H19" i="131"/>
  <c r="G19" i="131"/>
  <c r="H246" i="131" l="1"/>
  <c r="H196" i="131"/>
  <c r="H39" i="131"/>
  <c r="G39" i="131" s="1"/>
  <c r="G41" i="131"/>
  <c r="G199" i="131"/>
  <c r="H210" i="131"/>
  <c r="H209" i="131" s="1"/>
  <c r="G225" i="131"/>
  <c r="H78" i="131"/>
  <c r="G158" i="131"/>
  <c r="G78" i="131"/>
  <c r="G202" i="131"/>
  <c r="G60" i="131"/>
  <c r="H92" i="131"/>
  <c r="H91" i="131" s="1"/>
  <c r="G282" i="131"/>
  <c r="G281" i="131" s="1"/>
  <c r="G246" i="131" s="1"/>
  <c r="G18" i="131"/>
  <c r="G17" i="131" s="1"/>
  <c r="G143" i="131"/>
  <c r="G142" i="131" s="1"/>
  <c r="G141" i="131" s="1"/>
  <c r="G93" i="131"/>
  <c r="G92" i="131" s="1"/>
  <c r="G91" i="131" s="1"/>
  <c r="H142" i="131"/>
  <c r="H141" i="131" s="1"/>
  <c r="G179" i="131"/>
  <c r="H179" i="131"/>
  <c r="H18" i="131"/>
  <c r="H17" i="131" s="1"/>
  <c r="G211" i="131"/>
  <c r="G247" i="131"/>
  <c r="D77" i="127"/>
  <c r="D76" i="127" s="1"/>
  <c r="G210" i="131" l="1"/>
  <c r="G196" i="131"/>
  <c r="G140" i="131" s="1"/>
  <c r="H38" i="131"/>
  <c r="H140" i="131"/>
  <c r="G209" i="131"/>
  <c r="G38" i="131" l="1"/>
  <c r="G37" i="131" s="1"/>
  <c r="G12" i="131" s="1"/>
  <c r="G11" i="131" s="1"/>
  <c r="H37" i="131"/>
  <c r="H12" i="131" s="1"/>
  <c r="H11" i="131" s="1"/>
  <c r="D17" i="127" l="1"/>
  <c r="H305" i="114" l="1"/>
  <c r="H249" i="114"/>
  <c r="H233" i="114"/>
  <c r="H232" i="114" s="1"/>
  <c r="H231" i="114" s="1"/>
  <c r="I233" i="114"/>
  <c r="I232" i="114" s="1"/>
  <c r="I231" i="114" s="1"/>
  <c r="H229" i="114"/>
  <c r="H228" i="114" s="1"/>
  <c r="I229" i="114"/>
  <c r="I228" i="114" s="1"/>
  <c r="I227" i="114" s="1"/>
  <c r="H227" i="114" s="1"/>
  <c r="H175" i="114"/>
  <c r="H176" i="114"/>
  <c r="H174" i="114"/>
  <c r="H173" i="114"/>
  <c r="H172" i="114"/>
  <c r="H122" i="114"/>
  <c r="H118" i="114"/>
  <c r="H81" i="114"/>
  <c r="I81" i="114"/>
  <c r="I70" i="114"/>
  <c r="H70" i="114"/>
  <c r="H64" i="114"/>
  <c r="H56" i="114" s="1"/>
  <c r="I40" i="114"/>
  <c r="I39" i="114" s="1"/>
  <c r="I38" i="114" s="1"/>
  <c r="H40" i="114"/>
  <c r="H39" i="114" s="1"/>
  <c r="H38" i="114" s="1"/>
  <c r="H31" i="114"/>
  <c r="I31" i="114"/>
  <c r="H27" i="114"/>
  <c r="H25" i="114" s="1"/>
  <c r="H24" i="114" s="1"/>
  <c r="I27" i="114"/>
  <c r="I25" i="114" s="1"/>
  <c r="I24" i="114" s="1"/>
  <c r="I21" i="114"/>
  <c r="I19" i="114" s="1"/>
  <c r="I226" i="114" l="1"/>
  <c r="I52" i="114" l="1"/>
  <c r="H52" i="114" s="1"/>
  <c r="H30" i="114" s="1"/>
  <c r="I61" i="114"/>
  <c r="I56" i="114" s="1"/>
  <c r="H69" i="114"/>
  <c r="I69" i="114"/>
  <c r="I74" i="114"/>
  <c r="H74" i="114" s="1"/>
  <c r="H121" i="114"/>
  <c r="I121" i="114"/>
  <c r="H159" i="114"/>
  <c r="I161" i="114"/>
  <c r="I159" i="114" s="1"/>
  <c r="H164" i="114"/>
  <c r="I164" i="114"/>
  <c r="H193" i="114"/>
  <c r="I193" i="114"/>
  <c r="I210" i="114"/>
  <c r="H217" i="114"/>
  <c r="H216" i="114" s="1"/>
  <c r="I217" i="114"/>
  <c r="I216" i="114" s="1"/>
  <c r="I244" i="114"/>
  <c r="I225" i="114" s="1"/>
  <c r="I224" i="114" s="1"/>
  <c r="H262" i="114"/>
  <c r="I262" i="114"/>
  <c r="H266" i="114"/>
  <c r="I266" i="114"/>
  <c r="H279" i="114"/>
  <c r="H278" i="114" s="1"/>
  <c r="H277" i="114" s="1"/>
  <c r="H276" i="114" s="1"/>
  <c r="I279" i="114"/>
  <c r="I278" i="114" s="1"/>
  <c r="I277" i="114" s="1"/>
  <c r="I276" i="114" s="1"/>
  <c r="H288" i="114"/>
  <c r="H287" i="114" s="1"/>
  <c r="I288" i="114"/>
  <c r="I287" i="114" s="1"/>
  <c r="H291" i="114"/>
  <c r="I291" i="114"/>
  <c r="H293" i="114"/>
  <c r="I293" i="114"/>
  <c r="H302" i="114"/>
  <c r="I302" i="114"/>
  <c r="H306" i="114"/>
  <c r="H304" i="114" s="1"/>
  <c r="I306" i="114"/>
  <c r="I304" i="114" s="1"/>
  <c r="H310" i="114"/>
  <c r="H309" i="114" s="1"/>
  <c r="I310" i="114"/>
  <c r="I309" i="114" s="1"/>
  <c r="H316" i="114"/>
  <c r="I316" i="114"/>
  <c r="H319" i="114"/>
  <c r="I319" i="114"/>
  <c r="H226" i="114"/>
  <c r="H225" i="114" s="1"/>
  <c r="H224" i="114" s="1"/>
  <c r="H68" i="114" l="1"/>
  <c r="I68" i="114"/>
  <c r="I192" i="114"/>
  <c r="I315" i="114"/>
  <c r="I314" i="114" s="1"/>
  <c r="I261" i="114"/>
  <c r="I260" i="114" s="1"/>
  <c r="H261" i="114"/>
  <c r="H260" i="114" s="1"/>
  <c r="H259" i="114" s="1"/>
  <c r="H286" i="114"/>
  <c r="H117" i="114"/>
  <c r="H110" i="114" s="1"/>
  <c r="H29" i="114" s="1"/>
  <c r="I30" i="114"/>
  <c r="I286" i="114"/>
  <c r="I117" i="114"/>
  <c r="I110" i="114" s="1"/>
  <c r="H192" i="114"/>
  <c r="I158" i="114"/>
  <c r="I157" i="114" s="1"/>
  <c r="I156" i="114" s="1"/>
  <c r="I155" i="114" s="1"/>
  <c r="H158" i="114"/>
  <c r="H157" i="114" s="1"/>
  <c r="H156" i="114" s="1"/>
  <c r="H155" i="114" s="1"/>
  <c r="H315" i="114"/>
  <c r="H314" i="114" s="1"/>
  <c r="I191" i="114"/>
  <c r="I190" i="114" s="1"/>
  <c r="H191" i="114"/>
  <c r="H190" i="114" s="1"/>
  <c r="I301" i="114"/>
  <c r="H301" i="114"/>
  <c r="I259" i="114" l="1"/>
  <c r="I258" i="114" s="1"/>
  <c r="I257" i="114" s="1"/>
  <c r="I29" i="114"/>
  <c r="H258" i="114"/>
  <c r="H257" i="114" s="1"/>
  <c r="E54" i="127" l="1"/>
  <c r="D71" i="127" l="1"/>
  <c r="D54" i="127" s="1"/>
  <c r="D40" i="127"/>
  <c r="D38" i="127" s="1"/>
  <c r="E15" i="127"/>
  <c r="E17" i="127"/>
  <c r="H21" i="114" l="1"/>
  <c r="H19" i="114" s="1"/>
  <c r="I17" i="114" l="1"/>
  <c r="H17" i="114"/>
  <c r="H16" i="114" l="1"/>
  <c r="H15" i="114" s="1"/>
  <c r="H14" i="114" s="1"/>
  <c r="I16" i="114"/>
  <c r="I15" i="114" s="1"/>
  <c r="I14" i="114" s="1"/>
  <c r="I13" i="114" l="1"/>
  <c r="I12" i="114" s="1"/>
  <c r="H13" i="114"/>
  <c r="H12" i="114" s="1"/>
  <c r="E38" i="127" l="1"/>
  <c r="D41" i="127"/>
  <c r="D37" i="127" l="1"/>
  <c r="D36" i="127" s="1"/>
  <c r="E37" i="127" l="1"/>
  <c r="E36" i="127" s="1"/>
  <c r="D30" i="127"/>
  <c r="D29" i="127"/>
  <c r="E23" i="127"/>
  <c r="E13" i="127" s="1"/>
  <c r="D23" i="127"/>
  <c r="D13" i="127" l="1"/>
  <c r="D79" i="127" s="1"/>
  <c r="E79" i="127"/>
  <c r="H24" i="121" l="1"/>
  <c r="C11" i="115"/>
</calcChain>
</file>

<file path=xl/sharedStrings.xml><?xml version="1.0" encoding="utf-8"?>
<sst xmlns="http://schemas.openxmlformats.org/spreadsheetml/2006/main" count="3683" uniqueCount="653">
  <si>
    <t>(тыс. рублей)</t>
  </si>
  <si>
    <t xml:space="preserve">Коды бюджетной классификации  </t>
  </si>
  <si>
    <t xml:space="preserve">      Наименование доходов </t>
  </si>
  <si>
    <t>1 00 00000 00 0000 000</t>
  </si>
  <si>
    <t>НАЛОГОВЫЕ И НЕНАЛОГОВЫЕ ДОХОДЫ</t>
  </si>
  <si>
    <t>1 03 00000 00 0000 000</t>
  </si>
  <si>
    <t>НАЛОГИ НА ТОВАРЫ (РАБОТЫ,  УСЛУГИ), РЕАЛИЗУЕМЫЕ НА ТЕРРИТОРИИ РОССИЙСКОЙ ФЕДЕРАЦИИ</t>
  </si>
  <si>
    <t xml:space="preserve"> 1 05 00000 00 0000 000</t>
  </si>
  <si>
    <t>НАЛОГИ НА СОВОКУПНЫЙ ДОХОД</t>
  </si>
  <si>
    <t>НАЛОГИ НА ИМУЩЕСТВО</t>
  </si>
  <si>
    <t>ГОСУДАРСТВЕННАЯ ПОШЛИНА</t>
  </si>
  <si>
    <t>Код</t>
  </si>
  <si>
    <t xml:space="preserve">Сумма                     </t>
  </si>
  <si>
    <t xml:space="preserve">Бюджетные кредиты от других бюджетов бюджетной системы Российской Федерации </t>
  </si>
  <si>
    <t>01 06 00 00 00 0000 000</t>
  </si>
  <si>
    <t>Иные источники внутреннего финансирования дефицита бюджета</t>
  </si>
  <si>
    <t>Всего</t>
  </si>
  <si>
    <t>621</t>
  </si>
  <si>
    <t>Субвенции</t>
  </si>
  <si>
    <t>530</t>
  </si>
  <si>
    <t>Приложение 14</t>
  </si>
  <si>
    <t>(тыс.рублей)</t>
  </si>
  <si>
    <t>Мин</t>
  </si>
  <si>
    <t>РЗ</t>
  </si>
  <si>
    <t>ПР</t>
  </si>
  <si>
    <t>ЦСР</t>
  </si>
  <si>
    <t>ВР</t>
  </si>
  <si>
    <t>В С Е Г О</t>
  </si>
  <si>
    <t xml:space="preserve">  </t>
  </si>
  <si>
    <t xml:space="preserve">         </t>
  </si>
  <si>
    <t xml:space="preserve">   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</si>
  <si>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</si>
  <si>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</si>
  <si>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</si>
  <si>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ДОХОДЫ ОТ ПРОДАЖИ МАТЕРИАЛЬНЫХ И НЕМАТЕРИАЛЬНЫХ АКТИВОВ</t>
  </si>
  <si>
    <t xml:space="preserve"> 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</si>
  <si>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</si>
  <si>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</si>
  <si>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</si>
  <si>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</si>
  <si>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</si>
  <si>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</si>
  <si>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</si>
  <si>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Функционирование высшего должностного лица субъекта Российской Федерации и муниципального образования</t>
  </si>
  <si>
    <t>02</t>
  </si>
  <si>
    <t>07</t>
  </si>
  <si>
    <t>05</t>
  </si>
  <si>
    <t>Периодическая печать и издательства</t>
  </si>
  <si>
    <t>№ п/п</t>
  </si>
  <si>
    <t>Другие вопросы в области социальной политики</t>
  </si>
  <si>
    <t>Охрана семьи и детства</t>
  </si>
  <si>
    <t>Сельское хозяйство и рыболовство</t>
  </si>
  <si>
    <t>Наименование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</si>
  <si>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</si>
  <si>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</si>
  <si>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10</t>
  </si>
  <si>
    <t>Другие общегосударственные вопросы</t>
  </si>
  <si>
    <t>13</t>
  </si>
  <si>
    <t>Учреждения по обеспечению хозяйственного обслуживания</t>
  </si>
  <si>
    <t>08</t>
  </si>
  <si>
    <t>12</t>
  </si>
  <si>
    <t>Мобилизационная и вневойсковая подготовка</t>
  </si>
  <si>
    <t>Иные межбюджетные трансферты</t>
  </si>
  <si>
    <t xml:space="preserve">ИТОГО ДОХОДОВ </t>
  </si>
  <si>
    <t xml:space="preserve">Приложение 1 </t>
  </si>
  <si>
    <t>Резервные фонды</t>
  </si>
  <si>
    <t>11</t>
  </si>
  <si>
    <t>Сумма на год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</si>
  <si>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</si>
  <si>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</si>
  <si>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1 12 00000 00 0000 000</t>
  </si>
  <si>
    <t xml:space="preserve">ПЛАТЕЖИ ПРИ ПОЛЬЗОВАНИИ ПРИРОДНЫМИ РЕСУРСАМИ </t>
  </si>
  <si>
    <t>14</t>
  </si>
  <si>
    <t>09</t>
  </si>
  <si>
    <t>611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</si>
  <si>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</si>
  <si>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Резервный фонд исполнительного органа государственной власти Республики Тыва</t>
  </si>
  <si>
    <t>Резервные средства</t>
  </si>
  <si>
    <t>870</t>
  </si>
  <si>
    <t>720</t>
  </si>
  <si>
    <t>510</t>
  </si>
  <si>
    <t>511</t>
  </si>
  <si>
    <t>Реализация государственных функций в области социальной политики</t>
  </si>
  <si>
    <t>Другие вопросы в области образования</t>
  </si>
  <si>
    <t>Дотации на выравнивание бюджетной обеспеченности субъектов Российской Федерации и муниципальных образований</t>
  </si>
  <si>
    <t>Субвенции на осуществление государственных полномочий по созданию, организации и обеспечению деятельности административных комиссий</t>
  </si>
  <si>
    <t>Субвенции на обеспечение выполнения передаваемых государственных полномочий в соответствии с действующим законодательством по расчету предоставления жилищных субсидий гражданам</t>
  </si>
  <si>
    <t>01 0 0000</t>
  </si>
  <si>
    <t>04 0 0000</t>
  </si>
  <si>
    <t>05 0 0000</t>
  </si>
  <si>
    <t>07 0 0000</t>
  </si>
  <si>
    <t>08 0 0000</t>
  </si>
  <si>
    <t>11 0 0000</t>
  </si>
  <si>
    <t>15 0 0000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</si>
  <si>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</si>
  <si>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</si>
  <si>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Оплата жилищно-коммунальных услуг отдельным категориям граждан</t>
  </si>
  <si>
    <t>на 2015 год и на плановый период 2016 и 2017 годов"</t>
  </si>
  <si>
    <t>РАСПРЕДЕЛЕНИЕ БЮДЖЕТНЫХ АССИГНОВАНИЙ НА 2015 ГОД</t>
  </si>
  <si>
    <t>Обеспечение деятельности подведомственных учреждений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</si>
  <si>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</si>
  <si>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600</t>
  </si>
  <si>
    <t>Субсидии бюджетным учреждениям</t>
  </si>
  <si>
    <t>610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</si>
  <si>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</si>
  <si>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</si>
  <si>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</si>
  <si>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500</t>
  </si>
  <si>
    <t>100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</si>
  <si>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</si>
  <si>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</si>
  <si>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</si>
  <si>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</si>
  <si>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Обслуживание государственного (муниципального) долга</t>
  </si>
  <si>
    <t>700</t>
  </si>
  <si>
    <t>Субсидии автономным учреждениям</t>
  </si>
  <si>
    <t>620</t>
  </si>
  <si>
    <t>"О кожуунном бюджете муниципального района</t>
  </si>
  <si>
    <t>НА РЕАЛИЗАЦИЮ МУНИЦИПАЛЬНЫХ ПРОГРАММ</t>
  </si>
  <si>
    <t>Единый налог на вмененный доход для отдельных видов деятельности</t>
  </si>
  <si>
    <t>Единый сельскохозяйственный налог</t>
  </si>
  <si>
    <t>Субсидии на долевое финансирование расходов на оплату коммунальных услуг ( в отношении расходов по оплате электрической и тепловой энергии, водоснабжения), приобретение котельно-печного топлива для казенных, бюджетных и автономных учреждений</t>
  </si>
  <si>
    <t>Субсидии на закупку и доставки угля учреждениям расположенных в труднодоступных населенных пунктах</t>
  </si>
  <si>
    <t>Субсидии на оздоровление детей и подростков</t>
  </si>
  <si>
    <t>Субвенции на реализацию Закона Республики Тыва " О предоставлении органам местного самоуправления муниципальных районов и городских округов на территории Республики Тыва субвенций на реализацию общеобразовательных программ в области общего образования</t>
  </si>
  <si>
    <t>Субвенции на реализацию Закона Республики Тыва " О предоставлении органам местного самоуправления муниципальных районов и городских округов на территории Республики Тыва субвенций на реализацию образовательных программ в области дошкольного образования</t>
  </si>
  <si>
    <t>Субвенции на реализацию Закона Республики Тыва " О мерах социальной поддержки ветеранов труда и труженников тыла"</t>
  </si>
  <si>
    <t>Субвенции на реализацию Закона Республики Тыва " О порядке назначения и выплаты ежемесячного пособия на ребенка"</t>
  </si>
  <si>
    <t>Субвенции на реализацию Закона Республики Тыва " О наделении органов местного самоуправления муниципальных районов отдельными государственными полномочиями по расчету и предоставлению дотаций поселениям Республики Тыва за счет средств республиканского бюджета Республики Тыва"</t>
  </si>
  <si>
    <t>Субвенции на осуществление государственных полномочий по установлению запрета на розничную продажу алкогольной продукции в РТ</t>
  </si>
  <si>
    <t>Субвенции на компенсацию части родительской платы за содержание ребенка в муниципальных образовательных учреждениях, реализующих основную образовательную программу дошкольного образования</t>
  </si>
  <si>
    <t>Субвенции на осуществление переданных полномочий по комиссии по делам несовершеннолетних</t>
  </si>
  <si>
    <t>Субвенции на реализацию Закона РТ " О погребении и похоронном деле в РТ"</t>
  </si>
  <si>
    <t>Финансовое управление администрации Тес-Хемского кожууна</t>
  </si>
  <si>
    <t>1 11 05035 05 0000 120</t>
  </si>
  <si>
    <t>1 11 05025 05 0000 120</t>
  </si>
  <si>
    <t>01 03 01 00 05 0000 710</t>
  </si>
  <si>
    <t>01 03 01 00 05 0000 810</t>
  </si>
  <si>
    <t>01 06 05 02 05 0000 640</t>
  </si>
  <si>
    <t>01 06 05 02 05 0000 540</t>
  </si>
  <si>
    <t>01 03 00 00 00 0000 000</t>
  </si>
  <si>
    <t>Получение бюджетных кредитов от  других бюджетов бюджетной системы Российской Федерации в валюте Российской Федерации</t>
  </si>
  <si>
    <t>Погашение бюджетных кредитов  от других бюджетов бюджетной системы Российской Федерации в валюте Росссийской Федерации</t>
  </si>
  <si>
    <t>Возврат бюджетных кредитов, предоставленных другим бюджетам бюджетной системы  Российской Федерации из бюджета муниципального района в валюте Российской Федерации</t>
  </si>
  <si>
    <t>Предоставление бюджетных кредитов другим бюджетам Российской Федерации из бюджета муниципального района в валюте Российской Федерации</t>
  </si>
  <si>
    <t>Источники внутреннего финансирования дефицита кожуунного бюджета  на 2015 год</t>
  </si>
  <si>
    <t>Общегосударственные вопросы</t>
  </si>
  <si>
    <t xml:space="preserve">Резервный фонд исполнительного органа </t>
  </si>
  <si>
    <t>Иные безвозмездные и безвозвратные перечисления</t>
  </si>
  <si>
    <t>Мероприятия по установлению запрета на розничную продажу алкогольной продукции РТ</t>
  </si>
  <si>
    <t>Безвозмездные перечисления бюджетам</t>
  </si>
  <si>
    <t>Перечисления другим бюджетам бюджетной системы</t>
  </si>
  <si>
    <t>Субвенции на осуществление переданных полномочий по созданию, организации и обеспечению деятельности административных комиссий в Республике Тыва</t>
  </si>
  <si>
    <t>Расходы на выплаты 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</si>
  <si>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</si>
  <si>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</si>
  <si>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</si>
  <si>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О0</t>
  </si>
  <si>
    <t>О9</t>
  </si>
  <si>
    <t>Национальная экономика</t>
  </si>
  <si>
    <t>О5</t>
  </si>
  <si>
    <t>О3</t>
  </si>
  <si>
    <t>Образование</t>
  </si>
  <si>
    <t>О1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</si>
  <si>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</si>
  <si>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Учебные заведения и курсы по переподготовке кадров</t>
  </si>
  <si>
    <t>Переподготовка и повышение квалификации кадров</t>
  </si>
  <si>
    <t>Социальная политика</t>
  </si>
  <si>
    <t>Федеральный закон от 12 января 1996 г. № 8-ФЗ "О погребении и похоронном деле"</t>
  </si>
  <si>
    <t>Предоставление гражданам субсидий на оплату жилого помещения и коммунальных услуг</t>
  </si>
  <si>
    <t>Ежемесячное пособие на ребенка</t>
  </si>
  <si>
    <t>Обеспечение мер социальной поддержки ветеранов труда и тружеников тыла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</si>
  <si>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</si>
  <si>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Физическая культура и спорт</t>
  </si>
  <si>
    <t>Средства массовой информации</t>
  </si>
  <si>
    <t>Периодические издания, учрежденные органами законодательной и исполнительной власти</t>
  </si>
  <si>
    <t>Обслуживание государственного и муниципального долга</t>
  </si>
  <si>
    <t>Процентные платежи по долговым обязательствам</t>
  </si>
  <si>
    <t xml:space="preserve">Процентные платежи по государственному долгу </t>
  </si>
  <si>
    <t>Обслуживание государственного (муниципального) долга Республики Тыва</t>
  </si>
  <si>
    <t>Межбюджетные трансферты общего характера бюджетам субъектов Российской Федерации и муниципальных образований</t>
  </si>
  <si>
    <t>Дотация на выравнивание бюджетной обеспеченности сельских из районного фонда финансовой поддержки</t>
  </si>
  <si>
    <t>Дотации на выравнивание уровня бюджетной обеспеченности субъектов Российской Федерации и муниципальных образований</t>
  </si>
  <si>
    <t>Администрация Тес-Хемского кожууна</t>
  </si>
  <si>
    <t>Функционирование местных администраций</t>
  </si>
  <si>
    <t>О98</t>
  </si>
  <si>
    <t>Управление культуры и туризма Тес-Хемского кожууна</t>
  </si>
  <si>
    <t>Государственное пособие лицам, не подлежащим обязательному социальному страхованию на случай временной нетрудоспособности и в связи с материнством, и лицам, уврленным в связи с ликвидацией организаций</t>
  </si>
  <si>
    <t xml:space="preserve">"О кожуунном бюджете муниципального района </t>
  </si>
  <si>
    <t>ПМП " Развитие дошкольного образования"</t>
  </si>
  <si>
    <t>ПМП " Развитие общего образования"</t>
  </si>
  <si>
    <t>ПМП " Отдых и оздоровление детей"</t>
  </si>
  <si>
    <t>ПМП " Организация досуга и предоставление услуг организаций культуры"</t>
  </si>
  <si>
    <t>ПМП " Библиотечное обслуживание населения"</t>
  </si>
  <si>
    <t>Муниципальная программа  "Безопасность в Тес-Хемском кожууне"</t>
  </si>
  <si>
    <t>Муниципальная программа  " Создание условий для устойчивого экономического развития"</t>
  </si>
  <si>
    <t>Муниципальная программа  "Содержание и развитие муниципального хозяйства Тес-Хемского кожууна Республики Тыва на 2015-2017 годы""</t>
  </si>
  <si>
    <t>Муниципальная программа  " Развитие образования на 2014-2020 годы""</t>
  </si>
  <si>
    <t>Муниципальная программа " Развитие культуры Тес-Хемского кожууна на 2015-2016 годы""</t>
  </si>
  <si>
    <t>Муниципальная  программа  "Развитие физической культуры и спорта в Тес-Хемском кожууне " на 2015-2016 годы</t>
  </si>
  <si>
    <t>Муниципальная  программа  "Энергосбережение и повышение энергетической эффективности муниципального района " Тес-Хемский кожуун Республики Тыва до 2020 года""</t>
  </si>
  <si>
    <t>Приложение 10</t>
  </si>
  <si>
    <t>РАСПРЕДЕЛЕНИЕ</t>
  </si>
  <si>
    <t>Исполнитель</t>
  </si>
  <si>
    <t>Рз</t>
  </si>
  <si>
    <t>Пр</t>
  </si>
  <si>
    <t>ЦС</t>
  </si>
  <si>
    <t>Вр</t>
  </si>
  <si>
    <t>Наименование программ</t>
  </si>
  <si>
    <t>1</t>
  </si>
  <si>
    <t>2</t>
  </si>
  <si>
    <t>3</t>
  </si>
  <si>
    <t>4</t>
  </si>
  <si>
    <t>5</t>
  </si>
  <si>
    <t>6</t>
  </si>
  <si>
    <t>7</t>
  </si>
  <si>
    <t>8</t>
  </si>
  <si>
    <t>Управление труда</t>
  </si>
  <si>
    <t>капитальные вложения</t>
  </si>
  <si>
    <t>мероприятия</t>
  </si>
  <si>
    <t>Субвенции на реализацию Закона Республики Т ыва"О погребении и похороннем деле в Республике Тыва"</t>
  </si>
  <si>
    <t>Обеспечение равной доступности услуг общественного транспорта для отдельных категорий граждан</t>
  </si>
  <si>
    <t>Обеспечение мер социальной поддержки ветеранов труда и труженников тыла</t>
  </si>
  <si>
    <t>Финансовое управление</t>
  </si>
  <si>
    <t>Компенсация части родительской платы за содержание ребенка муниципальных образовательных учреждениях, реализующих основную общеобразовательную программу дошкольного образования</t>
  </si>
  <si>
    <t>Лимит на 2015 год</t>
  </si>
  <si>
    <t>Государственное пособие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</t>
  </si>
  <si>
    <t>313</t>
  </si>
  <si>
    <t xml:space="preserve">бюджетных ассигнований на исполнение публичных нормативных обязательств на 2015 год </t>
  </si>
  <si>
    <t xml:space="preserve"> 1 13 00000 00 0000 000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</si>
  <si>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</si>
  <si>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01 03 01 00 00 0000 000</t>
  </si>
  <si>
    <t>01 03 01 00 00 0000 700</t>
  </si>
  <si>
    <t>Аппарат представительного органа муниципального образования</t>
  </si>
  <si>
    <t>Глава муниципального образования</t>
  </si>
  <si>
    <t>Аппарат исполнительного органа муниципального образования</t>
  </si>
  <si>
    <t>Финансовый орган муниципального образования</t>
  </si>
  <si>
    <t>Расходы на обеспечение функций финансового органа муниципального образования</t>
  </si>
  <si>
    <t>Контрольно-счетный орган</t>
  </si>
  <si>
    <t>Расходы на обеспечение функций контрольно-счетного органа муниципального образования</t>
  </si>
  <si>
    <t>Председатель администрации муниципального района</t>
  </si>
  <si>
    <t>Фонд оплаты труда государственных (муниципальных) органов и взносы по обязательному социальному страхованию</t>
  </si>
  <si>
    <t>Субвенции на осуществление воинского учета</t>
  </si>
  <si>
    <t>Расходы на выплаты персоналу казенных учреждений</t>
  </si>
  <si>
    <t>Образование и организация деятельности комиссий по делам несовершеннолетних</t>
  </si>
  <si>
    <t>041 53 80</t>
  </si>
  <si>
    <t>041 56 07</t>
  </si>
  <si>
    <t>042 56 06</t>
  </si>
  <si>
    <t>042 56 11</t>
  </si>
  <si>
    <t>042 52 50</t>
  </si>
  <si>
    <t>042 56 03</t>
  </si>
  <si>
    <t>042 56 12</t>
  </si>
  <si>
    <t>011 56 09</t>
  </si>
  <si>
    <t>Расходы на обеспечение функций органов местного самоуправления</t>
  </si>
  <si>
    <t>Расходы на выплаты персоналу муниципальных органов</t>
  </si>
  <si>
    <t xml:space="preserve">к  Решению Хурала представителей </t>
  </si>
  <si>
    <t xml:space="preserve">к   Решению Хурала представителей </t>
  </si>
  <si>
    <t>97 0 00 76130</t>
  </si>
  <si>
    <t>97 0 00 76100</t>
  </si>
  <si>
    <t>97 0 00 76050</t>
  </si>
  <si>
    <t>99 9 00 51180</t>
  </si>
  <si>
    <t>07 1 04 76090</t>
  </si>
  <si>
    <t>87 2 00 76140</t>
  </si>
  <si>
    <t>МП "Развитие физической культуры и спорта в Тес-Хемском кожууне на 2017-2019 годы"</t>
  </si>
  <si>
    <t>ПМП "Дополнительное образование и воспитание детей"</t>
  </si>
  <si>
    <t>МП "Реализация молодежной политики в Тес-Хемском кожууне на 2017-2019 годы"</t>
  </si>
  <si>
    <t>ПМП "Противодействие терроризму и экстремизму"</t>
  </si>
  <si>
    <t>ПМП " Развитие дополнительного образования детей"</t>
  </si>
  <si>
    <t>Субвенция на компенсацию расходов на оплату жилых помещений,отопления и освещения педагогическими работникам,проживающим и работающим в сельской местности</t>
  </si>
  <si>
    <t>94 1 09 17560</t>
  </si>
  <si>
    <t>95 1 09 27003</t>
  </si>
  <si>
    <t>95 1 02 70010</t>
  </si>
  <si>
    <t>Сумма</t>
  </si>
  <si>
    <t>01 0 00 00000</t>
  </si>
  <si>
    <t>09 0 00 00000</t>
  </si>
  <si>
    <t>10 0 00 00000</t>
  </si>
  <si>
    <t>06 0 00 00000</t>
  </si>
  <si>
    <t>02 0 00 00000</t>
  </si>
  <si>
    <t>03 0 00 00000</t>
  </si>
  <si>
    <t>04 0 00 00000</t>
  </si>
  <si>
    <t>05 0 00 00000</t>
  </si>
  <si>
    <t>08 0 00 00000</t>
  </si>
  <si>
    <t>МП " Развитие сельского хозяйства и расширение рынка сельскохозяйственной продукции в Тес-Хемском кожууне на 2018-2020 годы"</t>
  </si>
  <si>
    <t>ПМП" Обеспечение организаций ЖКХ Тес-Хемского кожууна специализированной техникой на 2018-2020 годы"</t>
  </si>
  <si>
    <t>07 0 00 00000</t>
  </si>
  <si>
    <t xml:space="preserve"> </t>
  </si>
  <si>
    <t>92 0 00 51200</t>
  </si>
  <si>
    <t>Тес-Хемского кожууна Республики Тыва</t>
  </si>
  <si>
    <t xml:space="preserve">Сумма </t>
  </si>
  <si>
    <t>Приложение № 4</t>
  </si>
  <si>
    <t xml:space="preserve">к  Решению Хурала представителей                            </t>
  </si>
  <si>
    <t xml:space="preserve">к   Решению Хурала представителей                            </t>
  </si>
  <si>
    <t>Приложение № 12</t>
  </si>
  <si>
    <t>Приложение № 14</t>
  </si>
  <si>
    <t>к   Решению   Хурала   представителей</t>
  </si>
  <si>
    <t xml:space="preserve">"Тес-Хемский кожуун Республики Тыва" </t>
  </si>
  <si>
    <t xml:space="preserve">"О  внесении изменений в бюджет муниципального района </t>
  </si>
  <si>
    <t xml:space="preserve">" О внесении изменений в бюджет муниципального района "Тес-Хемский кожуун </t>
  </si>
  <si>
    <t xml:space="preserve">           " О внесении изменений в бюджет муниципального района "Тес-Хемский кожуун</t>
  </si>
  <si>
    <t xml:space="preserve">" О внесении в бюджет муниципального района "Тес-Хемский кожуун </t>
  </si>
  <si>
    <t>изм ( +,-)</t>
  </si>
  <si>
    <t>изм.(+,-)</t>
  </si>
  <si>
    <t>изм. (+,-)</t>
  </si>
  <si>
    <t>изм. ( +,-)</t>
  </si>
  <si>
    <t>Субвенции на компенсацию расходов на оплату жилых помещений, отопления и освящения педагогическим работникам, проживающими и работающим в сельской местности</t>
  </si>
  <si>
    <t>Субсидии на строительство и реконструкцию локальных систем водоснабжения на 2018 год</t>
  </si>
  <si>
    <t xml:space="preserve">Ежемесячное пособие на первого ребенка, рожденного с 1 января 2018, в соответствии с Федеральным Законом от 28.12.2017 № 418-ФЗ " О ежемесячных выплатах семьям, имеющим детей" на 2018 год </t>
  </si>
  <si>
    <t>Субсидии на поддержку культуры</t>
  </si>
  <si>
    <t>Субсидии бюджетным учреждениям на иные цели</t>
  </si>
  <si>
    <t>Управление образования Тес-Хемского кожууна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</si>
  <si>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</si>
  <si>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</si>
  <si>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</si>
  <si>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</si>
  <si>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</si>
  <si>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</si>
  <si>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</si>
  <si>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ОБЩЕГОСУДАРСТВЕННЫЕ ВОПРОСЫ</t>
  </si>
  <si>
    <t>НАЦИОНАЛЬНАЯ ОБОРОНА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</si>
  <si>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</si>
  <si>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</si>
  <si>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>Выравнивание бюджетной обеспеченности</t>
  </si>
  <si>
    <t>ЗДРАВООХРАНЕНИЕ</t>
  </si>
  <si>
    <t xml:space="preserve"> на 2019 год и на плановый период 2020 и 2021 годов "</t>
  </si>
  <si>
    <t xml:space="preserve">Поступление доходов в бюджет муниципального района "Тес-Хемский кожуун </t>
  </si>
  <si>
    <t>Республики Тыва" на 2019 год</t>
  </si>
  <si>
    <t>1  01 02000 01 0000 110</t>
  </si>
  <si>
    <t>10302250010000110</t>
  </si>
  <si>
    <t>10502000020000110</t>
  </si>
  <si>
    <t>10503000010000110</t>
  </si>
  <si>
    <t>10504000020000110</t>
  </si>
  <si>
    <t>10600000000000000</t>
  </si>
  <si>
    <t>10800000000000000</t>
  </si>
  <si>
    <t>1 12 01010 01 0000 120</t>
  </si>
  <si>
    <t>1 12 01041 01 0000 120</t>
  </si>
  <si>
    <t>1 13 02995 05 0000 130</t>
  </si>
  <si>
    <t>1 14 00000 00 0000 000</t>
  </si>
  <si>
    <t>1 14 06000 00 0000 430</t>
  </si>
  <si>
    <t>1 17 00000 00 0000 000</t>
  </si>
  <si>
    <t>1 17 05050 05 0000 180</t>
  </si>
  <si>
    <t>2 02 10000 00 0000 150</t>
  </si>
  <si>
    <t>2 02 15001 05 0000 150</t>
  </si>
  <si>
    <t>2 02 15002 05 0000 150</t>
  </si>
  <si>
    <t>2 02 20000 00 0000 150</t>
  </si>
  <si>
    <t>2 02 25097 05 0000 150</t>
  </si>
  <si>
    <t>2 02 25519 05 0000 150</t>
  </si>
  <si>
    <t>2 02 29999 05 0000 150</t>
  </si>
  <si>
    <t>2 02 30000 00 0000 150</t>
  </si>
  <si>
    <t>2 02 35118 05 0000 150</t>
  </si>
  <si>
    <t>2 02 35120 05 0000 150</t>
  </si>
  <si>
    <t>2 02 35250 05 0000 150</t>
  </si>
  <si>
    <t>2 02 35380 05 0000 150</t>
  </si>
  <si>
    <t>2 02 35573 05 0000 150</t>
  </si>
  <si>
    <t>2 02 40000 00 0000 150</t>
  </si>
  <si>
    <t>2 02 40014 05 0000 150</t>
  </si>
  <si>
    <t>НАЛОГ НА ДОХОДЫ ФИЗИЧЕСКИХ ЛИЦ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</si>
  <si>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</si>
  <si>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</si>
  <si>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</si>
  <si>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</si>
  <si>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</si>
  <si>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</t>
  </si>
  <si>
    <t>Прочие доходы от компенсации затрат бюджетов муниципальных районов</t>
  </si>
  <si>
    <t>Доходы от продажи земельных участков, находящихся в государственной и муниципальной собственности</t>
  </si>
  <si>
    <t>ПРОЧИЕ НЕНАЛОГОВЫЕ ДОХОДЫ</t>
  </si>
  <si>
    <t>Прочие неналоговые доходы бюджетов муниципальных районов</t>
  </si>
  <si>
    <t>Дотации бюджетам бюджетной системы Российской Федераци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</si>
  <si>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</si>
  <si>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</si>
  <si>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</si>
  <si>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</si>
  <si>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Субвенции бюджетам бюджетной системы Российской Федерации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</si>
  <si>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</si>
  <si>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</si>
  <si>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</si>
  <si>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</si>
  <si>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</si>
  <si>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</si>
  <si>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муниципальных районов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</si>
  <si>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</si>
  <si>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2 02 30022 05 0000 150</t>
  </si>
  <si>
    <t>2 02 30024 05 0000 150</t>
  </si>
  <si>
    <t>Субсидии на обеспечение специализированной коммунальной техникой предприятий жилищно-коммунального комплекса</t>
  </si>
  <si>
    <t>Субвенции на оплату части затрат на транспортировку угля граждан, проживающих в труднодоступных населенных пунктах</t>
  </si>
  <si>
    <t>Субвенции на обеспечение равной доступности услуг общественного транспорта для отдельных категорий граждан</t>
  </si>
  <si>
    <t>Приложение № 8</t>
  </si>
  <si>
    <t xml:space="preserve"> Республики Тыва" на 2019 год и на плановый период 2020 и 2021 годов "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</si>
  <si>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бюджета муниципального района "Тес-Хемский кожуун Республики Тыва" на 2019 год </t>
  </si>
  <si>
    <t xml:space="preserve">Обеспечение функционирования Председателя администрации муниципального района и его заместителей, Аппарата исполнительного органа муниципального образования </t>
  </si>
  <si>
    <t>78 0 00 00000</t>
  </si>
  <si>
    <t>78 0 00 00111</t>
  </si>
  <si>
    <t>Обеспечение деятельности Хурала представителей МР "Тес-Хемский кожуун РТ"</t>
  </si>
  <si>
    <t>79 0 00 00000</t>
  </si>
  <si>
    <t>79 0 00 00191</t>
  </si>
  <si>
    <t>79 0 00 00193</t>
  </si>
  <si>
    <t>Расходы на обеспечение функций представительного органа муниципального образования</t>
  </si>
  <si>
    <t>78 0 00 00193</t>
  </si>
  <si>
    <t>Судебная система</t>
  </si>
  <si>
    <t>92 0 00 00000</t>
  </si>
  <si>
    <t>Составление списков кандитатов в прсяжные заседатели федеральных судов общей юрисдикции в Республике Тыва</t>
  </si>
  <si>
    <t>89 0 00 10000</t>
  </si>
  <si>
    <t>89 0 00 10110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</si>
  <si>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</si>
  <si>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</si>
  <si>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</si>
  <si>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</si>
  <si>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89 0 00 10190</t>
  </si>
  <si>
    <t>93 0 00 00000</t>
  </si>
  <si>
    <t>93 0 00 00110</t>
  </si>
  <si>
    <t>93 0 00 00190</t>
  </si>
  <si>
    <t>Обеспечение проведения выборов и референдумов</t>
  </si>
  <si>
    <t>94 0 00 00000</t>
  </si>
  <si>
    <t>Проведение выборов и референдумов</t>
  </si>
  <si>
    <t>94 0 00 00192</t>
  </si>
  <si>
    <t>97 0 00 00000</t>
  </si>
  <si>
    <t>97 0 00 04000</t>
  </si>
  <si>
    <t>89 0 00 20000</t>
  </si>
  <si>
    <t>89 0 00 20110</t>
  </si>
  <si>
    <t>Членский взнос АСМО РТ</t>
  </si>
  <si>
    <t>86 7 00 00119</t>
  </si>
  <si>
    <t>99 0 00 00000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</si>
  <si>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</si>
  <si>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ЕДДС</t>
  </si>
  <si>
    <t>89 0 00 30000</t>
  </si>
  <si>
    <t>89 0 00 30110</t>
  </si>
  <si>
    <t>Расходы на обеспечение функций органов муниципального образования</t>
  </si>
  <si>
    <t>89 0 00 30190</t>
  </si>
  <si>
    <t>МП "Обеспечение общественного порядка и противодействие преступности в Тес-Хемском кожууне на 2019-2021 годы"</t>
  </si>
  <si>
    <t>ПМП "Предупреждение и ликвидация последствий чрезвычайных ситуаций, реализация мер пожарной безопасности"</t>
  </si>
  <si>
    <t>01 1 00 00000</t>
  </si>
  <si>
    <t>01 1 00 25400</t>
  </si>
  <si>
    <t>ПМП "Профилактика правонарушений"</t>
  </si>
  <si>
    <t>01 2 00 00000</t>
  </si>
  <si>
    <t>01 2 00 25400</t>
  </si>
  <si>
    <t>01 3 00 00000</t>
  </si>
  <si>
    <t>01 3 00 25400</t>
  </si>
  <si>
    <t>Обеспечение деятельности аппарата управления сельского хозяйства муниципального образования</t>
  </si>
  <si>
    <t>89 0 00 40000</t>
  </si>
  <si>
    <t>89 0 00 40110</t>
  </si>
  <si>
    <t>89 0 00 40190</t>
  </si>
  <si>
    <t>Мероприятие "Развитие мелиорации земель сельскохозяйственного назначения"</t>
  </si>
  <si>
    <t>02 1 00 00000</t>
  </si>
  <si>
    <t>02 1 00 17200</t>
  </si>
  <si>
    <t>Мероприятие "Развитие овцеводства"</t>
  </si>
  <si>
    <t>02 2 00 00000</t>
  </si>
  <si>
    <t>02 2 00 17200</t>
  </si>
  <si>
    <t>Мероприятие "Развитие скотоводства"</t>
  </si>
  <si>
    <t>02 3 00 00000</t>
  </si>
  <si>
    <t>02 3 00 17200</t>
  </si>
  <si>
    <t>Мероприятие "Устойчивое развитие сельских территорий"</t>
  </si>
  <si>
    <t>02 4 00 00000</t>
  </si>
  <si>
    <t>02 4 00 17200</t>
  </si>
  <si>
    <t>Мероприятие "Меры по профилактике злоупотребления наркотиками и их незаконному обороту на 2018-2020 годы"</t>
  </si>
  <si>
    <t>02 5 00 00000</t>
  </si>
  <si>
    <t>02 5 00 17200</t>
  </si>
  <si>
    <t>ПМП "Охрана окружающей среды в Тес-Хемском кожууне"</t>
  </si>
  <si>
    <t>02 6 00 00000</t>
  </si>
  <si>
    <t>02 6 00 17200</t>
  </si>
  <si>
    <t>МП "Развитие транспортной системы на территории  Тес-Хемского района Республики Тыва на 2018-2020 годы"</t>
  </si>
  <si>
    <t>ПМП " Развитие улично-дорожной сети Тес-Хемского района на 2018-2020 годы"</t>
  </si>
  <si>
    <t>03 1 00 00000</t>
  </si>
  <si>
    <t>03 1 00 07300</t>
  </si>
  <si>
    <t>ПМП "Организация транспортного обслуживания населения на территории Тес-Хемского кожууна на 2018-2020 годы"</t>
  </si>
  <si>
    <t>03 2 00 00000</t>
  </si>
  <si>
    <t>03 2 00 07300</t>
  </si>
  <si>
    <t>ПМП "Повышение безопасности дорожного движения на территории Тес-Хемского района на 2018-2020 годы"</t>
  </si>
  <si>
    <t>03 3 00 00000</t>
  </si>
  <si>
    <t>03 3 00 07300</t>
  </si>
  <si>
    <t>МП "Создание благоприятных условий для ведения бизнеса в Тес-Хемском кожууне на 2017-2019 годы"</t>
  </si>
  <si>
    <t>ПМП "Улучшение инвестиционного климата в Тес-Хемском кожууне"</t>
  </si>
  <si>
    <t>04 1 00 00000</t>
  </si>
  <si>
    <t>04 1 00 25700</t>
  </si>
  <si>
    <t>ПМП "Развитие малого и среднего предпринимательства в Тес-Хемском кожууне"</t>
  </si>
  <si>
    <t>04 2 00 00000</t>
  </si>
  <si>
    <t>04 2 00 25700</t>
  </si>
  <si>
    <t>МП "Разработка генеральных планов, правил землепользования и застройки, проектов планировки, межевания территорий, реконструкция и строительства объектов на территории Тес-Хемского района Республики Тыва на 2019-2021 годы"</t>
  </si>
  <si>
    <t>05 0 00 25800</t>
  </si>
  <si>
    <t>МП "Развитие жилищно-коммунального хозяйства на территории Тес-Хемского кожууна на 2018-2020 годы"</t>
  </si>
  <si>
    <t>ПМП "Формирование современной городской среды муниципального района на территории Тес-Хемского кожууна Республики Тыва на 2018-2020 годы"</t>
  </si>
  <si>
    <t>06 1 00 00000</t>
  </si>
  <si>
    <t>06 1 00 27400</t>
  </si>
  <si>
    <t>ПМП "Снабжение населения Тес-Хемского кожууна чистой водопроводной водой на 2018-2020 годы</t>
  </si>
  <si>
    <t>06 2 00 00000</t>
  </si>
  <si>
    <t>06 2 00 75030</t>
  </si>
  <si>
    <t>06 3 00 00000</t>
  </si>
  <si>
    <t>06 3 00 75080</t>
  </si>
  <si>
    <t>ПМП "Организация полигона бытовых отходов на территории Тес-Хемского кожууна  на 2018-2020 годы"</t>
  </si>
  <si>
    <t>06 4 00 00000</t>
  </si>
  <si>
    <t>06 4 00 27400</t>
  </si>
  <si>
    <t>МП" Развитие образования и воспитания в Тес-Хемском кожууне на 2018-2020 гг."</t>
  </si>
  <si>
    <t>07 1 00 00000</t>
  </si>
  <si>
    <t>07 1 01 76020</t>
  </si>
  <si>
    <t>07 1 02 7602У</t>
  </si>
  <si>
    <t>07 2 00 00000</t>
  </si>
  <si>
    <t>Школы - детские сады, школы начальные, неполные средние и средние</t>
  </si>
  <si>
    <t>07 2 01 76020</t>
  </si>
  <si>
    <t>07 2 02 7602У</t>
  </si>
  <si>
    <t>07 3 00 00000</t>
  </si>
  <si>
    <t>07 3 05 37500</t>
  </si>
  <si>
    <t>07 4 00 00000</t>
  </si>
  <si>
    <t>Мероприятия по проведению оздоровительной кампании детей</t>
  </si>
  <si>
    <t>07 4 06 75040</t>
  </si>
  <si>
    <t>МП "Профессиональная переподготовка, повышение квалификации лиц, замещающих муниципальные должности, муниципальных служащих администрации Тес-Хемского кожууна на 2019-2021 годы"</t>
  </si>
  <si>
    <t>08 0 00 77800</t>
  </si>
  <si>
    <t>09 0 00 07701</t>
  </si>
  <si>
    <t>00</t>
  </si>
  <si>
    <t>87 2 00 00000</t>
  </si>
  <si>
    <t>87 2 00 76040</t>
  </si>
  <si>
    <t>Иные выплаты персоналу учреждений, за исключением фонда оплаты труда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</si>
  <si>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</si>
  <si>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Обеспечение деятельности аппарата управления образования</t>
  </si>
  <si>
    <t>89 0 00 50000</t>
  </si>
  <si>
    <t>89 0 00 50110</t>
  </si>
  <si>
    <t>89 0 00 60000</t>
  </si>
  <si>
    <t>89 0 00 60110</t>
  </si>
  <si>
    <t>89 0 00 60190</t>
  </si>
  <si>
    <t>МП "Профилактика безнадзорности и правонарушений несовершеннолетних на территории Тес-Хемского кожууна на 2019-2021 годы"</t>
  </si>
  <si>
    <t>10 0 00 47200</t>
  </si>
  <si>
    <t>МП " Развитие культуры и туризма  Тес-Хемского кожууна на 2019-2021 годы"</t>
  </si>
  <si>
    <t>11 0 00 00000</t>
  </si>
  <si>
    <t>11 1 00 00000</t>
  </si>
  <si>
    <t>11 1 00 17600</t>
  </si>
  <si>
    <t>11 2 00 00000</t>
  </si>
  <si>
    <t>11 2 00 17600</t>
  </si>
  <si>
    <t>11 3 00 00000</t>
  </si>
  <si>
    <t>11 3 00 37500</t>
  </si>
  <si>
    <t>ПМП "Создание условий для развития туризма"</t>
  </si>
  <si>
    <t>11 4 00 00000</t>
  </si>
  <si>
    <t>ПМП "Создание условий для развития культуры и туризма"</t>
  </si>
  <si>
    <t>11 5 00 00000</t>
  </si>
  <si>
    <t>МП "Гармонизация межнациональных и межконфессиональных отношений, укрепление толерантности в Тес-Хемском кожууне на 2019-2021 годы"</t>
  </si>
  <si>
    <t>12 0 00 00000</t>
  </si>
  <si>
    <t>89 0 00 70000</t>
  </si>
  <si>
    <t>89 0 00 70110</t>
  </si>
  <si>
    <t>МП "Развитие здравоохранения Тес-Хемского кожууна на 2019-2021 годы"</t>
  </si>
  <si>
    <t>13 0 00 00000</t>
  </si>
  <si>
    <t>ПМП "Неотложные меры борьбы с туберкулезом в Тес-Хемском кожууне на 2019-2021 гг"</t>
  </si>
  <si>
    <t>13 1 00 00000</t>
  </si>
  <si>
    <t>13 1 00 47100</t>
  </si>
  <si>
    <t>ПМП "Профилактика и ранее выявление злокачественных новообразований в Тес-Хемском кожууне на 2019-2021 гг"</t>
  </si>
  <si>
    <t>13 2 00 00000</t>
  </si>
  <si>
    <t>13 2 00 47200</t>
  </si>
  <si>
    <t>ПМП "Первоочередные меры по предупреждению распространения инфекций, передающихся половым путем в Тес-Хемском кожууне на 2019-2021 гг"</t>
  </si>
  <si>
    <t>13 3 00 00000</t>
  </si>
  <si>
    <t>13 3 00 47300</t>
  </si>
  <si>
    <t>ПМП "Противодействие распространения алкоголизма, наркомании в Тес-Хемском кожууне на 2019-2021 гг"</t>
  </si>
  <si>
    <t>13 4 00 00000</t>
  </si>
  <si>
    <t>13 4 00 47400</t>
  </si>
  <si>
    <t>ПМП "Неотложные меры борьбы с ВИЧ/СПИД в Тес-Хемском кожууне на 2019-2021 гг"</t>
  </si>
  <si>
    <t>13 5 00 00000</t>
  </si>
  <si>
    <t>13 5 00 47500</t>
  </si>
  <si>
    <t>МП "Социальная поддержка граждан в Тес-Хемском кожууне на 2019-2021 годы"</t>
  </si>
  <si>
    <t>14 0 00 00000</t>
  </si>
  <si>
    <t>14 1 00 76120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</si>
  <si>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Республики Тыва</t>
  </si>
  <si>
    <t>14 2 00 76110</t>
  </si>
  <si>
    <t>14 3 00 52500</t>
  </si>
  <si>
    <t>14 4 00 76030</t>
  </si>
  <si>
    <t>14 5 00 76070</t>
  </si>
  <si>
    <t>14 6 00 76060</t>
  </si>
  <si>
    <t>Оплата  части затрат на транспортировку угля граждан, проживающих в труднодоступных населенных пунктах</t>
  </si>
  <si>
    <t>14 7 00 76100</t>
  </si>
  <si>
    <t>МП "Обеспечение жильем молодых семей в Тес-Хемском районе на 2019-2021 годы"</t>
  </si>
  <si>
    <t>15 0 00 00000</t>
  </si>
  <si>
    <t>15 0 00 75000</t>
  </si>
  <si>
    <t>14 8 00 53800</t>
  </si>
  <si>
    <t>14 9 00 55730</t>
  </si>
  <si>
    <t>89 0 00 80000</t>
  </si>
  <si>
    <t>89 0 00 80110</t>
  </si>
  <si>
    <t>89 0 00 80190</t>
  </si>
  <si>
    <t>14 1 10 76040</t>
  </si>
  <si>
    <t>16 0 00 00000</t>
  </si>
  <si>
    <t>16 0 00 07700</t>
  </si>
  <si>
    <t>94 1 09 00000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</si>
  <si>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</si>
  <si>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</si>
  <si>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95 1 09 00000</t>
  </si>
  <si>
    <t>95 1 02 00000</t>
  </si>
  <si>
    <t>Дотация на выравнивание бюджетной обеспеченности сельских поселений из районного фонда финансовой поддержки</t>
  </si>
  <si>
    <t>11 2 00 L5190</t>
  </si>
  <si>
    <t xml:space="preserve"> Республики Тыва" на 2019 год и на плановый период 2020 и 2021 годов " </t>
  </si>
  <si>
    <t>Распределение бюджетных ассигнований на реализацию муниципальных программ на 2019 год</t>
  </si>
  <si>
    <t>Ведомственная структура расходов</t>
  </si>
  <si>
    <t>бюджета муниципального района "Тес-Хемский кожуун Республики Тыва" на 2019 год</t>
  </si>
  <si>
    <t>Здравоохранение</t>
  </si>
  <si>
    <t>Выравнивание бюджетной обеспечености</t>
  </si>
  <si>
    <t>Управление сельского хозяйства Тес-Хемского кожууна</t>
  </si>
  <si>
    <t>Другие вопросы в области здравоохранения</t>
  </si>
  <si>
    <t>11 5 00 37500</t>
  </si>
  <si>
    <t>Местный Хурал представителей Тес-Хемского кожууна</t>
  </si>
  <si>
    <t>Управление труда и социального развития Тес-Хемского кожууна</t>
  </si>
  <si>
    <t>ДОХОДЫ ОТ ОКАЗАНИЯ ПЛАТНЫХ УСЛУГ  И КОМПЕНСАЦИИ ЗАТРАТ ГОСУДАРСТВА</t>
  </si>
  <si>
    <t>08 2 02 L0970</t>
  </si>
  <si>
    <t>Дополнительное образование детей</t>
  </si>
  <si>
    <t>Субсидии на поддержку отрасли культуры на 2019 год</t>
  </si>
  <si>
    <t>Межбюджетные трансферты на поощрение муниципальных образований за результаты огородничества</t>
  </si>
  <si>
    <t>2 02 49999 05 0000 150</t>
  </si>
  <si>
    <t>2 02 25555 05 0000 150</t>
  </si>
  <si>
    <t>Субсидии на поддержку муниципальных программ формирования современной городской среды</t>
  </si>
  <si>
    <t>2 02 25497 05 0000 150</t>
  </si>
  <si>
    <t>Субсидии на реализацию мероприятий по обеспечению жильем молодых семей</t>
  </si>
  <si>
    <t>Специальные расходы</t>
  </si>
  <si>
    <t>06 1 F2 L5550</t>
  </si>
  <si>
    <t>08 2 E2 L0970</t>
  </si>
  <si>
    <t>08 2 00 L0970</t>
  </si>
  <si>
    <t>15 0 F1 L4970</t>
  </si>
  <si>
    <t>94 0 00 00500</t>
  </si>
  <si>
    <t>14 9 P1 55730</t>
  </si>
  <si>
    <t>Прочие межбюджетные трансферты общего характера</t>
  </si>
  <si>
    <t>95 1 02 80010</t>
  </si>
  <si>
    <t>15 0 F1 54970</t>
  </si>
  <si>
    <t>08 2 E2 50970</t>
  </si>
  <si>
    <t>11 4 00 37500</t>
  </si>
  <si>
    <t>12 0 00 37500</t>
  </si>
  <si>
    <t>06 1 F2 55550</t>
  </si>
  <si>
    <t>приложения  № 16</t>
  </si>
  <si>
    <t xml:space="preserve">к Решению Хурала представителей </t>
  </si>
  <si>
    <t>"О внесении изменений в бюджет муниципального района "Тес-Хемский кожуун</t>
  </si>
  <si>
    <t xml:space="preserve"> Республики Тыва" на 2019 год и на плановый период 2020 и 2021 годов"</t>
  </si>
  <si>
    <t>№</t>
  </si>
  <si>
    <t>(изм. +,-)</t>
  </si>
  <si>
    <t>Администрация сумона Шуурмак</t>
  </si>
  <si>
    <t>Администрация сумона Чыргаланды</t>
  </si>
  <si>
    <t>Администрация сумона Берт-Даг</t>
  </si>
  <si>
    <t>Администрация сумона Кызыл-Чыраа</t>
  </si>
  <si>
    <t>Администрация сумона У-Шынаа</t>
  </si>
  <si>
    <t>Администрация сумона О-Шынаа</t>
  </si>
  <si>
    <t xml:space="preserve"> дотаций на выравнивание бюджетной обеспеченности бюджетам сельских поселений на 2019 год</t>
  </si>
  <si>
    <t>Итого</t>
  </si>
  <si>
    <t>Наименование ОМСУ</t>
  </si>
  <si>
    <t>2 02 25299 05 0000 150</t>
  </si>
  <si>
    <t>Субсидии на обустройство и восстановление воинских захоронений</t>
  </si>
  <si>
    <t>Субсидии на компенсацию дополнительных расходов на повышение оплаты труда</t>
  </si>
  <si>
    <t>2 02 20041 05 0000 150</t>
  </si>
  <si>
    <t>Субсидии на ремонт автомобильных дорог</t>
  </si>
  <si>
    <t>03 2 00 L5550</t>
  </si>
  <si>
    <t>06 4 00 L299F</t>
  </si>
  <si>
    <t>Приложение  № 10</t>
  </si>
  <si>
    <t>Объем</t>
  </si>
  <si>
    <t xml:space="preserve">бюджетных ассигнований, направляемых на исполнение публичных нормативных обязательств на 2019 год </t>
  </si>
  <si>
    <t>9</t>
  </si>
  <si>
    <t>1410076120</t>
  </si>
  <si>
    <t>1420076110</t>
  </si>
  <si>
    <t>1450076070</t>
  </si>
  <si>
    <t>1460076060</t>
  </si>
  <si>
    <t>1470076100</t>
  </si>
  <si>
    <t>1480053800</t>
  </si>
  <si>
    <t>1490055730</t>
  </si>
  <si>
    <t>Субвенции на выплату ежемесячных пособий на 1 ребенка, рожденного с 1 января 2018., соответствии с Федеральным законом от 28.12.2017 № 418-ФЗ "О ежемесячных выплатах семьям, имеющим детей"</t>
  </si>
  <si>
    <t>Управление образования</t>
  </si>
  <si>
    <t>0710476090</t>
  </si>
  <si>
    <t>ВСЕГО</t>
  </si>
  <si>
    <t>Таблица 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</si>
</sst>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_р_._-;\-* #,##0.00_р_._-;_-* &quot;-&quot;??_р_._-;_-@_-"/>
    <numFmt numFmtId="165" formatCode="_(* #,##0.00_);_(* \(#,##0.00\);_(* &quot;-&quot;??_);_(@_)"/>
    <numFmt numFmtId="166" formatCode="[$-F800]dddd\,\ mmmm\ dd\,\ yyyy"/>
    <numFmt numFmtId="167" formatCode="#,##0.0_ ;[Red]\-#,##0.0\ "/>
    <numFmt numFmtId="168" formatCode="#,##0.0"/>
    <numFmt numFmtId="169" formatCode="0.0%"/>
    <numFmt numFmtId="170" formatCode="&quot;Да&quot;;&quot;Да&quot;;&quot;Нет&quot;"/>
    <numFmt numFmtId="171" formatCode="_(* #,##0.0_);_(* \(#,##0.0\);_(* &quot;-&quot;??_);_(@_)"/>
    <numFmt numFmtId="172" formatCode="_-* #,##0_р_._-;\-* #,##0_р_._-;_-* &quot;-&quot;??_р_._-;_-@_-"/>
    <numFmt numFmtId="173" formatCode="_-* #,##0.0_р_._-;\-* #,##0.0_р_._-;_-* &quot;-&quot;??_р_._-;_-@_-"/>
    <numFmt numFmtId="174" formatCode="0.0"/>
    <numFmt numFmtId="175" formatCode="_-* #,##0.0_р_._-;\-* #,##0.0_р_._-;_-* &quot;-&quot;?_р_._-;_-@_-"/>
    <numFmt numFmtId="176" formatCode="_-* #,##0.0\ _₽_-;\-* #,##0.0\ _₽_-;_-* &quot;-&quot;?\ _₽_-;_-@_-"/>
  </numFmts>
  <fonts count="71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1"/>
      <name val="Times New Roman Cyr"/>
      <family val="1"/>
      <charset val="204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1"/>
      <name val="Arial Cyr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 CYR"/>
      <family val="1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Times New Roman Cyr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i/>
      <sz val="11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8"/>
      <name val="Arial"/>
      <family val="2"/>
      <charset val="204"/>
    </font>
    <font>
      <b/>
      <i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58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42" fillId="0" borderId="0"/>
    <xf numFmtId="0" fontId="55" fillId="0" borderId="0"/>
    <xf numFmtId="0" fontId="46" fillId="0" borderId="0"/>
    <xf numFmtId="0" fontId="5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0" fillId="4" borderId="0" applyNumberFormat="0" applyBorder="0" applyAlignment="0" applyProtection="0"/>
    <xf numFmtId="0" fontId="5" fillId="0" borderId="0"/>
  </cellStyleXfs>
  <cellXfs count="286">
    <xf numFmtId="0" fontId="0" fillId="0" borderId="0" xfId="0"/>
    <xf numFmtId="0" fontId="4" fillId="0" borderId="0" xfId="41" applyFont="1" applyFill="1"/>
    <xf numFmtId="0" fontId="8" fillId="0" borderId="0" xfId="0" applyFont="1" applyFill="1" applyAlignment="1">
      <alignment horizontal="right"/>
    </xf>
    <xf numFmtId="0" fontId="4" fillId="0" borderId="0" xfId="45" applyFont="1" applyFill="1"/>
    <xf numFmtId="0" fontId="3" fillId="0" borderId="0" xfId="45" applyFont="1" applyFill="1"/>
    <xf numFmtId="0" fontId="10" fillId="0" borderId="0" xfId="45" applyFont="1" applyFill="1"/>
    <xf numFmtId="0" fontId="11" fillId="0" borderId="0" xfId="45" applyFont="1" applyFill="1" applyBorder="1" applyAlignment="1">
      <alignment horizontal="center" vertical="top" wrapText="1"/>
    </xf>
    <xf numFmtId="0" fontId="2" fillId="0" borderId="0" xfId="45" applyFont="1" applyFill="1" applyBorder="1" applyAlignment="1">
      <alignment horizontal="center" vertical="top" wrapText="1"/>
    </xf>
    <xf numFmtId="0" fontId="5" fillId="0" borderId="0" xfId="44"/>
    <xf numFmtId="0" fontId="7" fillId="0" borderId="0" xfId="44" applyFont="1" applyAlignment="1">
      <alignment horizontal="right"/>
    </xf>
    <xf numFmtId="0" fontId="3" fillId="0" borderId="12" xfId="45" applyFont="1" applyFill="1" applyBorder="1" applyAlignment="1">
      <alignment horizontal="center" vertical="center" wrapText="1"/>
    </xf>
    <xf numFmtId="0" fontId="19" fillId="0" borderId="13" xfId="44" applyFont="1" applyBorder="1" applyAlignment="1">
      <alignment horizontal="left" vertical="center" wrapText="1"/>
    </xf>
    <xf numFmtId="0" fontId="4" fillId="0" borderId="14" xfId="44" applyFont="1" applyBorder="1" applyAlignment="1">
      <alignment horizontal="center" vertical="center"/>
    </xf>
    <xf numFmtId="0" fontId="8" fillId="0" borderId="13" xfId="44" applyFont="1" applyFill="1" applyBorder="1" applyAlignment="1">
      <alignment vertical="center" wrapText="1"/>
    </xf>
    <xf numFmtId="0" fontId="21" fillId="0" borderId="0" xfId="44" applyFont="1"/>
    <xf numFmtId="0" fontId="8" fillId="0" borderId="13" xfId="44" applyFont="1" applyBorder="1" applyAlignment="1">
      <alignment horizontal="justify"/>
    </xf>
    <xf numFmtId="49" fontId="9" fillId="0" borderId="15" xfId="44" applyNumberFormat="1" applyFont="1" applyBorder="1" applyAlignment="1">
      <alignment horizontal="center" vertical="top"/>
    </xf>
    <xf numFmtId="0" fontId="18" fillId="0" borderId="16" xfId="44" applyFont="1" applyBorder="1" applyAlignment="1">
      <alignment horizontal="center" vertical="top" wrapText="1"/>
    </xf>
    <xf numFmtId="0" fontId="22" fillId="0" borderId="0" xfId="44" applyFont="1" applyBorder="1" applyAlignment="1">
      <alignment vertical="top"/>
    </xf>
    <xf numFmtId="0" fontId="22" fillId="0" borderId="0" xfId="44" applyFont="1" applyBorder="1" applyAlignment="1">
      <alignment horizontal="justify" vertical="top" wrapText="1"/>
    </xf>
    <xf numFmtId="0" fontId="5" fillId="0" borderId="0" xfId="44" applyBorder="1"/>
    <xf numFmtId="0" fontId="5" fillId="0" borderId="0" xfId="44" applyFont="1" applyBorder="1" applyAlignment="1">
      <alignment horizontal="right"/>
    </xf>
    <xf numFmtId="0" fontId="5" fillId="0" borderId="0" xfId="44" applyFont="1" applyAlignment="1">
      <alignment horizontal="right"/>
    </xf>
    <xf numFmtId="0" fontId="4" fillId="0" borderId="14" xfId="44" applyFont="1" applyFill="1" applyBorder="1" applyAlignment="1">
      <alignment horizontal="center" vertical="center"/>
    </xf>
    <xf numFmtId="0" fontId="20" fillId="0" borderId="13" xfId="44" applyFont="1" applyBorder="1" applyAlignment="1">
      <alignment horizontal="left" vertical="center" wrapText="1"/>
    </xf>
    <xf numFmtId="0" fontId="17" fillId="0" borderId="0" xfId="44" applyFont="1" applyAlignment="1">
      <alignment horizontal="center" wrapText="1"/>
    </xf>
    <xf numFmtId="168" fontId="4" fillId="0" borderId="17" xfId="44" applyNumberFormat="1" applyFont="1" applyFill="1" applyBorder="1" applyAlignment="1">
      <alignment horizontal="center" vertical="center"/>
    </xf>
    <xf numFmtId="168" fontId="3" fillId="0" borderId="17" xfId="44" applyNumberFormat="1" applyFont="1" applyBorder="1" applyAlignment="1">
      <alignment horizontal="center" vertical="center"/>
    </xf>
    <xf numFmtId="168" fontId="4" fillId="0" borderId="17" xfId="44" applyNumberFormat="1" applyFont="1" applyBorder="1" applyAlignment="1">
      <alignment horizontal="center" vertical="center"/>
    </xf>
    <xf numFmtId="168" fontId="7" fillId="0" borderId="17" xfId="44" applyNumberFormat="1" applyFont="1" applyBorder="1" applyAlignment="1">
      <alignment horizontal="center" vertical="center"/>
    </xf>
    <xf numFmtId="168" fontId="41" fillId="0" borderId="18" xfId="44" applyNumberFormat="1" applyFont="1" applyBorder="1" applyAlignment="1">
      <alignment horizontal="center" vertical="center"/>
    </xf>
    <xf numFmtId="168" fontId="5" fillId="0" borderId="0" xfId="44" applyNumberFormat="1"/>
    <xf numFmtId="169" fontId="5" fillId="0" borderId="0" xfId="44" applyNumberFormat="1"/>
    <xf numFmtId="168" fontId="5" fillId="0" borderId="0" xfId="44" applyNumberFormat="1" applyFont="1" applyAlignment="1">
      <alignment horizontal="right"/>
    </xf>
    <xf numFmtId="0" fontId="57" fillId="0" borderId="0" xfId="36" applyFont="1"/>
    <xf numFmtId="0" fontId="57" fillId="0" borderId="0" xfId="36" applyFont="1" applyAlignment="1">
      <alignment wrapText="1" shrinkToFit="1"/>
    </xf>
    <xf numFmtId="0" fontId="57" fillId="0" borderId="0" xfId="36" applyFont="1" applyFill="1"/>
    <xf numFmtId="0" fontId="12" fillId="0" borderId="19" xfId="36" applyNumberFormat="1" applyFont="1" applyFill="1" applyBorder="1" applyAlignment="1">
      <alignment horizontal="right" vertical="center" wrapText="1"/>
    </xf>
    <xf numFmtId="0" fontId="44" fillId="0" borderId="0" xfId="36" applyNumberFormat="1" applyFont="1" applyFill="1" applyBorder="1" applyAlignment="1">
      <alignment horizontal="left" vertical="center" wrapText="1" shrinkToFit="1"/>
    </xf>
    <xf numFmtId="168" fontId="44" fillId="0" borderId="0" xfId="36" applyNumberFormat="1" applyFont="1" applyFill="1" applyBorder="1" applyAlignment="1">
      <alignment horizontal="right" vertical="center" wrapText="1"/>
    </xf>
    <xf numFmtId="0" fontId="58" fillId="0" borderId="0" xfId="36" applyFont="1" applyFill="1"/>
    <xf numFmtId="168" fontId="12" fillId="0" borderId="0" xfId="36" applyNumberFormat="1" applyFont="1" applyFill="1" applyBorder="1" applyAlignment="1">
      <alignment horizontal="right" vertical="center" wrapText="1"/>
    </xf>
    <xf numFmtId="0" fontId="12" fillId="0" borderId="0" xfId="36" applyNumberFormat="1" applyFont="1" applyFill="1" applyBorder="1" applyAlignment="1">
      <alignment horizontal="left" vertical="center" wrapText="1" shrinkToFit="1"/>
    </xf>
    <xf numFmtId="0" fontId="12" fillId="0" borderId="0" xfId="36" applyNumberFormat="1" applyFont="1" applyFill="1" applyBorder="1" applyAlignment="1">
      <alignment horizontal="center" vertical="center" wrapText="1"/>
    </xf>
    <xf numFmtId="0" fontId="4" fillId="0" borderId="0" xfId="36" applyFont="1" applyFill="1" applyAlignment="1"/>
    <xf numFmtId="0" fontId="3" fillId="0" borderId="0" xfId="36" applyFont="1" applyFill="1"/>
    <xf numFmtId="167" fontId="4" fillId="0" borderId="0" xfId="36" applyNumberFormat="1" applyFont="1" applyFill="1"/>
    <xf numFmtId="0" fontId="4" fillId="0" borderId="0" xfId="36" applyFont="1" applyFill="1"/>
    <xf numFmtId="0" fontId="15" fillId="0" borderId="0" xfId="36" applyFont="1" applyFill="1"/>
    <xf numFmtId="0" fontId="23" fillId="0" borderId="0" xfId="36" applyFont="1" applyAlignment="1">
      <alignment horizontal="center" vertical="top" wrapText="1"/>
    </xf>
    <xf numFmtId="0" fontId="23" fillId="0" borderId="0" xfId="36" applyFont="1" applyAlignment="1">
      <alignment horizontal="justify" vertical="top" wrapText="1"/>
    </xf>
    <xf numFmtId="0" fontId="23" fillId="0" borderId="0" xfId="36" applyFont="1" applyAlignment="1">
      <alignment horizontal="justify" vertical="top"/>
    </xf>
    <xf numFmtId="0" fontId="23" fillId="0" borderId="0" xfId="36" applyFont="1"/>
    <xf numFmtId="0" fontId="43" fillId="0" borderId="0" xfId="36" applyFont="1"/>
    <xf numFmtId="0" fontId="12" fillId="0" borderId="12" xfId="36" applyNumberFormat="1" applyFont="1" applyFill="1" applyBorder="1" applyAlignment="1">
      <alignment horizontal="center" vertical="center" wrapText="1" shrinkToFit="1"/>
    </xf>
    <xf numFmtId="0" fontId="12" fillId="0" borderId="12" xfId="36" applyNumberFormat="1" applyFont="1" applyFill="1" applyBorder="1" applyAlignment="1">
      <alignment horizontal="center" vertical="center" wrapText="1"/>
    </xf>
    <xf numFmtId="168" fontId="12" fillId="25" borderId="0" xfId="0" applyNumberFormat="1" applyFont="1" applyFill="1" applyBorder="1" applyAlignment="1">
      <alignment horizontal="left" vertical="center" wrapText="1"/>
    </xf>
    <xf numFmtId="0" fontId="14" fillId="25" borderId="0" xfId="36" applyNumberFormat="1" applyFont="1" applyFill="1" applyBorder="1" applyAlignment="1">
      <alignment horizontal="center" vertical="center" wrapText="1"/>
    </xf>
    <xf numFmtId="168" fontId="12" fillId="25" borderId="0" xfId="0" applyNumberFormat="1" applyFont="1" applyFill="1" applyBorder="1" applyAlignment="1">
      <alignment horizontal="right" vertical="center" wrapText="1"/>
    </xf>
    <xf numFmtId="168" fontId="4" fillId="25" borderId="0" xfId="0" applyNumberFormat="1" applyFont="1" applyFill="1" applyBorder="1" applyAlignment="1">
      <alignment horizontal="right" vertical="center" wrapText="1"/>
    </xf>
    <xf numFmtId="0" fontId="42" fillId="0" borderId="0" xfId="0" applyFont="1"/>
    <xf numFmtId="0" fontId="20" fillId="0" borderId="13" xfId="44" applyFont="1" applyBorder="1" applyAlignment="1">
      <alignment vertical="top" wrapText="1"/>
    </xf>
    <xf numFmtId="0" fontId="48" fillId="0" borderId="0" xfId="0" applyNumberFormat="1" applyFont="1" applyFill="1" applyBorder="1" applyAlignment="1">
      <alignment horizontal="left" vertical="center" wrapText="1"/>
    </xf>
    <xf numFmtId="168" fontId="48" fillId="0" borderId="0" xfId="0" applyNumberFormat="1" applyFont="1" applyFill="1" applyBorder="1" applyAlignment="1">
      <alignment horizontal="right" vertical="center" wrapText="1"/>
    </xf>
    <xf numFmtId="0" fontId="48" fillId="0" borderId="0" xfId="0" applyNumberFormat="1" applyFont="1" applyFill="1" applyBorder="1" applyAlignment="1">
      <alignment horizontal="center" vertical="center" wrapText="1"/>
    </xf>
    <xf numFmtId="168" fontId="45" fillId="0" borderId="0" xfId="0" applyNumberFormat="1" applyFont="1" applyFill="1" applyBorder="1" applyAlignment="1">
      <alignment horizontal="right" vertical="center" wrapText="1"/>
    </xf>
    <xf numFmtId="168" fontId="47" fillId="0" borderId="0" xfId="0" applyNumberFormat="1" applyFont="1" applyFill="1" applyBorder="1" applyAlignment="1">
      <alignment horizontal="right" vertical="center" wrapText="1"/>
    </xf>
    <xf numFmtId="0" fontId="45" fillId="0" borderId="0" xfId="0" applyNumberFormat="1" applyFont="1" applyFill="1" applyBorder="1" applyAlignment="1">
      <alignment horizontal="left" vertical="center" wrapText="1"/>
    </xf>
    <xf numFmtId="0" fontId="45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/>
    <xf numFmtId="168" fontId="0" fillId="0" borderId="0" xfId="0" applyNumberFormat="1"/>
    <xf numFmtId="0" fontId="13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Fill="1" applyAlignment="1"/>
    <xf numFmtId="0" fontId="11" fillId="0" borderId="0" xfId="43" applyFont="1" applyFill="1" applyAlignment="1">
      <alignment horizontal="center" vertical="center" wrapText="1"/>
    </xf>
    <xf numFmtId="0" fontId="11" fillId="0" borderId="0" xfId="43" applyFont="1" applyFill="1" applyAlignment="1">
      <alignment wrapText="1"/>
    </xf>
    <xf numFmtId="0" fontId="2" fillId="0" borderId="12" xfId="43" applyFont="1" applyFill="1" applyBorder="1" applyAlignment="1">
      <alignment horizontal="center" vertical="center" wrapText="1"/>
    </xf>
    <xf numFmtId="165" fontId="2" fillId="0" borderId="12" xfId="5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43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/>
    <xf numFmtId="0" fontId="11" fillId="0" borderId="12" xfId="0" applyFont="1" applyFill="1" applyBorder="1" applyAlignment="1">
      <alignment horizontal="center" vertical="center"/>
    </xf>
    <xf numFmtId="0" fontId="2" fillId="0" borderId="12" xfId="43" applyFont="1" applyFill="1" applyBorder="1" applyAlignment="1">
      <alignment horizontal="center" vertical="top" wrapText="1"/>
    </xf>
    <xf numFmtId="0" fontId="11" fillId="0" borderId="12" xfId="43" applyFont="1" applyFill="1" applyBorder="1" applyAlignment="1">
      <alignment vertical="top" wrapText="1"/>
    </xf>
    <xf numFmtId="0" fontId="11" fillId="0" borderId="12" xfId="43" applyFont="1" applyFill="1" applyBorder="1" applyAlignment="1">
      <alignment horizontal="center" vertical="top" wrapText="1"/>
    </xf>
    <xf numFmtId="168" fontId="11" fillId="0" borderId="12" xfId="43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/>
    <xf numFmtId="0" fontId="11" fillId="0" borderId="12" xfId="43" applyFont="1" applyFill="1" applyBorder="1" applyAlignment="1">
      <alignment horizontal="right" vertical="top" wrapText="1"/>
    </xf>
    <xf numFmtId="0" fontId="13" fillId="0" borderId="12" xfId="0" applyFont="1" applyFill="1" applyBorder="1" applyAlignment="1">
      <alignment vertical="center" wrapText="1"/>
    </xf>
    <xf numFmtId="171" fontId="2" fillId="0" borderId="12" xfId="51" applyNumberFormat="1" applyFont="1" applyFill="1" applyBorder="1" applyAlignment="1">
      <alignment vertical="center"/>
    </xf>
    <xf numFmtId="0" fontId="2" fillId="0" borderId="12" xfId="43" applyFont="1" applyFill="1" applyBorder="1" applyAlignment="1">
      <alignment vertical="top" wrapText="1"/>
    </xf>
    <xf numFmtId="0" fontId="2" fillId="0" borderId="12" xfId="42" applyFont="1" applyFill="1" applyBorder="1" applyAlignment="1">
      <alignment vertical="center" wrapText="1"/>
    </xf>
    <xf numFmtId="171" fontId="2" fillId="0" borderId="12" xfId="51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49" fontId="11" fillId="0" borderId="12" xfId="43" applyNumberFormat="1" applyFont="1" applyFill="1" applyBorder="1" applyAlignment="1">
      <alignment horizontal="center" vertical="center" wrapText="1"/>
    </xf>
    <xf numFmtId="49" fontId="11" fillId="0" borderId="12" xfId="43" applyNumberFormat="1" applyFont="1" applyFill="1" applyBorder="1" applyAlignment="1">
      <alignment vertical="center" wrapText="1"/>
    </xf>
    <xf numFmtId="0" fontId="11" fillId="0" borderId="12" xfId="42" applyFont="1" applyFill="1" applyBorder="1" applyAlignment="1">
      <alignment vertical="center" wrapText="1"/>
    </xf>
    <xf numFmtId="171" fontId="11" fillId="0" borderId="12" xfId="51" applyNumberFormat="1" applyFont="1" applyFill="1" applyBorder="1" applyAlignment="1">
      <alignment vertical="center"/>
    </xf>
    <xf numFmtId="0" fontId="51" fillId="0" borderId="0" xfId="0" applyFont="1"/>
    <xf numFmtId="0" fontId="52" fillId="0" borderId="0" xfId="0" applyFont="1" applyAlignment="1">
      <alignment horizontal="center" wrapText="1" shrinkToFit="1"/>
    </xf>
    <xf numFmtId="0" fontId="52" fillId="0" borderId="0" xfId="0" applyFont="1" applyAlignment="1">
      <alignment wrapText="1" shrinkToFit="1"/>
    </xf>
    <xf numFmtId="0" fontId="13" fillId="0" borderId="0" xfId="0" applyNumberFormat="1" applyFont="1" applyFill="1" applyBorder="1" applyAlignment="1">
      <alignment vertical="center" wrapText="1" shrinkToFit="1"/>
    </xf>
    <xf numFmtId="0" fontId="52" fillId="0" borderId="0" xfId="0" applyFont="1"/>
    <xf numFmtId="49" fontId="45" fillId="0" borderId="0" xfId="0" applyNumberFormat="1" applyFont="1" applyFill="1" applyBorder="1" applyAlignment="1">
      <alignment horizontal="center" vertical="center" wrapText="1"/>
    </xf>
    <xf numFmtId="168" fontId="6" fillId="24" borderId="0" xfId="0" applyNumberFormat="1" applyFont="1" applyFill="1" applyBorder="1" applyAlignment="1">
      <alignment horizontal="right" vertical="center" wrapText="1"/>
    </xf>
    <xf numFmtId="0" fontId="47" fillId="0" borderId="0" xfId="0" applyNumberFormat="1" applyFont="1" applyFill="1" applyBorder="1" applyAlignment="1">
      <alignment vertical="center" wrapText="1" shrinkToFit="1"/>
    </xf>
    <xf numFmtId="0" fontId="45" fillId="0" borderId="0" xfId="0" applyNumberFormat="1" applyFont="1" applyFill="1" applyBorder="1" applyAlignment="1">
      <alignment vertical="top" wrapText="1" shrinkToFit="1"/>
    </xf>
    <xf numFmtId="0" fontId="53" fillId="0" borderId="0" xfId="0" applyNumberFormat="1" applyFont="1" applyFill="1" applyBorder="1" applyAlignment="1">
      <alignment horizontal="left" vertical="center" wrapText="1"/>
    </xf>
    <xf numFmtId="0" fontId="53" fillId="0" borderId="0" xfId="0" applyNumberFormat="1" applyFont="1" applyFill="1" applyBorder="1" applyAlignment="1">
      <alignment horizontal="center" vertical="center" wrapText="1"/>
    </xf>
    <xf numFmtId="168" fontId="53" fillId="0" borderId="0" xfId="0" applyNumberFormat="1" applyFont="1" applyFill="1" applyBorder="1" applyAlignment="1">
      <alignment horizontal="right" vertical="center" wrapText="1"/>
    </xf>
    <xf numFmtId="49" fontId="53" fillId="0" borderId="0" xfId="0" applyNumberFormat="1" applyFont="1" applyFill="1" applyBorder="1" applyAlignment="1">
      <alignment horizontal="center" vertical="center" wrapText="1"/>
    </xf>
    <xf numFmtId="0" fontId="5" fillId="0" borderId="0" xfId="44" applyFont="1"/>
    <xf numFmtId="0" fontId="2" fillId="0" borderId="0" xfId="45" applyFont="1" applyFill="1"/>
    <xf numFmtId="0" fontId="2" fillId="0" borderId="0" xfId="44" applyFont="1" applyAlignment="1">
      <alignment horizontal="right"/>
    </xf>
    <xf numFmtId="0" fontId="13" fillId="0" borderId="0" xfId="0" applyNumberFormat="1" applyFont="1" applyFill="1" applyBorder="1" applyAlignment="1">
      <alignment horizontal="center" vertical="center" wrapText="1" shrinkToFit="1"/>
    </xf>
    <xf numFmtId="0" fontId="13" fillId="0" borderId="0" xfId="0" applyNumberFormat="1" applyFont="1" applyFill="1" applyBorder="1" applyAlignment="1">
      <alignment horizontal="right" vertical="center" wrapText="1" shrinkToFit="1"/>
    </xf>
    <xf numFmtId="0" fontId="23" fillId="0" borderId="0" xfId="36" applyFont="1" applyFill="1" applyAlignment="1">
      <alignment horizontal="center" vertical="top"/>
    </xf>
    <xf numFmtId="0" fontId="23" fillId="0" borderId="0" xfId="36" applyFont="1" applyFill="1"/>
    <xf numFmtId="2" fontId="23" fillId="0" borderId="0" xfId="36" applyNumberFormat="1" applyFont="1" applyFill="1"/>
    <xf numFmtId="0" fontId="2" fillId="0" borderId="0" xfId="45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5" fillId="25" borderId="0" xfId="0" applyNumberFormat="1" applyFont="1" applyFill="1" applyBorder="1" applyAlignment="1">
      <alignment horizontal="center" vertical="center" wrapText="1"/>
    </xf>
    <xf numFmtId="0" fontId="0" fillId="25" borderId="0" xfId="0" applyFill="1"/>
    <xf numFmtId="0" fontId="13" fillId="0" borderId="0" xfId="0" applyNumberFormat="1" applyFont="1" applyFill="1" applyBorder="1" applyAlignment="1">
      <alignment vertical="center" wrapText="1"/>
    </xf>
    <xf numFmtId="49" fontId="48" fillId="0" borderId="0" xfId="0" applyNumberFormat="1" applyFont="1" applyFill="1" applyBorder="1" applyAlignment="1">
      <alignment horizontal="center" vertical="center" wrapText="1"/>
    </xf>
    <xf numFmtId="0" fontId="6" fillId="24" borderId="0" xfId="0" applyNumberFormat="1" applyFont="1" applyFill="1" applyBorder="1" applyAlignment="1">
      <alignment horizontal="left" vertical="center" wrapText="1"/>
    </xf>
    <xf numFmtId="0" fontId="45" fillId="24" borderId="0" xfId="0" applyNumberFormat="1" applyFont="1" applyFill="1" applyBorder="1" applyAlignment="1">
      <alignment horizontal="center" vertical="center" wrapText="1"/>
    </xf>
    <xf numFmtId="0" fontId="12" fillId="24" borderId="0" xfId="0" applyNumberFormat="1" applyFont="1" applyFill="1" applyBorder="1" applyAlignment="1">
      <alignment horizontal="center" vertical="center" wrapText="1"/>
    </xf>
    <xf numFmtId="0" fontId="6" fillId="24" borderId="0" xfId="0" applyNumberFormat="1" applyFont="1" applyFill="1" applyBorder="1" applyAlignment="1">
      <alignment horizontal="center" vertical="center" wrapText="1"/>
    </xf>
    <xf numFmtId="1" fontId="2" fillId="0" borderId="0" xfId="45" applyNumberFormat="1" applyFont="1" applyFill="1" applyBorder="1" applyAlignment="1">
      <alignment horizontal="center" vertical="top" wrapText="1"/>
    </xf>
    <xf numFmtId="0" fontId="2" fillId="25" borderId="0" xfId="45" applyFont="1" applyFill="1" applyBorder="1" applyAlignment="1">
      <alignment horizontal="center" vertical="top" wrapText="1"/>
    </xf>
    <xf numFmtId="0" fontId="61" fillId="25" borderId="0" xfId="45" applyFont="1" applyFill="1" applyBorder="1" applyAlignment="1">
      <alignment horizontal="center" vertical="top" wrapText="1"/>
    </xf>
    <xf numFmtId="0" fontId="2" fillId="25" borderId="0" xfId="45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44" applyFont="1" applyAlignment="1">
      <alignment horizontal="right"/>
    </xf>
    <xf numFmtId="0" fontId="62" fillId="0" borderId="0" xfId="0" applyNumberFormat="1" applyFont="1" applyFill="1" applyBorder="1" applyAlignment="1">
      <alignment horizontal="center" vertical="center" wrapText="1"/>
    </xf>
    <xf numFmtId="0" fontId="62" fillId="0" borderId="0" xfId="0" applyNumberFormat="1" applyFont="1" applyFill="1" applyBorder="1" applyAlignment="1">
      <alignment horizontal="left" vertical="center" wrapText="1"/>
    </xf>
    <xf numFmtId="168" fontId="62" fillId="0" borderId="0" xfId="0" applyNumberFormat="1" applyFont="1" applyFill="1" applyBorder="1" applyAlignment="1">
      <alignment horizontal="right" vertical="center" wrapText="1"/>
    </xf>
    <xf numFmtId="49" fontId="54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16" fillId="0" borderId="0" xfId="0" applyFont="1"/>
    <xf numFmtId="0" fontId="64" fillId="0" borderId="0" xfId="0" applyNumberFormat="1" applyFont="1" applyFill="1" applyBorder="1" applyAlignment="1">
      <alignment horizontal="left" vertical="center" wrapText="1"/>
    </xf>
    <xf numFmtId="0" fontId="59" fillId="0" borderId="0" xfId="0" applyFont="1" applyAlignment="1">
      <alignment horizontal="center" vertical="center"/>
    </xf>
    <xf numFmtId="0" fontId="59" fillId="0" borderId="0" xfId="0" applyFont="1"/>
    <xf numFmtId="168" fontId="64" fillId="0" borderId="0" xfId="0" applyNumberFormat="1" applyFont="1" applyFill="1" applyBorder="1" applyAlignment="1">
      <alignment horizontal="right" vertical="center" wrapText="1"/>
    </xf>
    <xf numFmtId="49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0" fillId="0" borderId="0" xfId="0" applyFont="1" applyAlignment="1">
      <alignment wrapText="1"/>
    </xf>
    <xf numFmtId="0" fontId="65" fillId="0" borderId="0" xfId="0" applyNumberFormat="1" applyFont="1" applyFill="1" applyBorder="1" applyAlignment="1">
      <alignment horizontal="left" vertical="center" wrapText="1"/>
    </xf>
    <xf numFmtId="168" fontId="65" fillId="0" borderId="0" xfId="0" applyNumberFormat="1" applyFont="1" applyFill="1" applyBorder="1" applyAlignment="1">
      <alignment horizontal="right" vertical="center" wrapText="1"/>
    </xf>
    <xf numFmtId="0" fontId="66" fillId="24" borderId="0" xfId="0" applyNumberFormat="1" applyFont="1" applyFill="1" applyBorder="1" applyAlignment="1">
      <alignment horizontal="left" vertical="center" wrapText="1"/>
    </xf>
    <xf numFmtId="0" fontId="66" fillId="24" borderId="0" xfId="0" applyNumberFormat="1" applyFont="1" applyFill="1" applyBorder="1" applyAlignment="1">
      <alignment horizontal="center" vertical="center" wrapText="1"/>
    </xf>
    <xf numFmtId="168" fontId="66" fillId="24" borderId="0" xfId="0" applyNumberFormat="1" applyFont="1" applyFill="1" applyBorder="1" applyAlignment="1">
      <alignment horizontal="right" vertical="center" wrapText="1"/>
    </xf>
    <xf numFmtId="49" fontId="67" fillId="0" borderId="0" xfId="0" applyNumberFormat="1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2" fillId="24" borderId="0" xfId="0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2" fillId="0" borderId="0" xfId="36" applyFont="1" applyFill="1" applyAlignment="1">
      <alignment horizontal="center"/>
    </xf>
    <xf numFmtId="166" fontId="2" fillId="0" borderId="0" xfId="45" applyNumberFormat="1" applyFont="1" applyFill="1"/>
    <xf numFmtId="0" fontId="11" fillId="0" borderId="0" xfId="45" applyFont="1" applyFill="1"/>
    <xf numFmtId="0" fontId="2" fillId="0" borderId="0" xfId="45" applyFont="1" applyFill="1" applyAlignment="1">
      <alignment horizontal="right"/>
    </xf>
    <xf numFmtId="0" fontId="11" fillId="0" borderId="10" xfId="45" applyFont="1" applyFill="1" applyBorder="1" applyAlignment="1">
      <alignment horizontal="center" vertical="center" wrapText="1"/>
    </xf>
    <xf numFmtId="0" fontId="2" fillId="0" borderId="10" xfId="45" applyFont="1" applyFill="1" applyBorder="1" applyAlignment="1">
      <alignment horizontal="center" vertical="top" wrapText="1"/>
    </xf>
    <xf numFmtId="0" fontId="2" fillId="0" borderId="11" xfId="45" applyFont="1" applyFill="1" applyBorder="1" applyAlignment="1">
      <alignment horizontal="center"/>
    </xf>
    <xf numFmtId="0" fontId="2" fillId="0" borderId="21" xfId="45" applyFont="1" applyFill="1" applyBorder="1" applyAlignment="1">
      <alignment horizontal="center"/>
    </xf>
    <xf numFmtId="0" fontId="2" fillId="0" borderId="20" xfId="45" applyFont="1" applyFill="1" applyBorder="1" applyAlignment="1">
      <alignment horizontal="center"/>
    </xf>
    <xf numFmtId="0" fontId="2" fillId="0" borderId="10" xfId="45" applyFont="1" applyFill="1" applyBorder="1" applyAlignment="1">
      <alignment horizontal="center"/>
    </xf>
    <xf numFmtId="0" fontId="11" fillId="0" borderId="0" xfId="45" applyFont="1" applyFill="1" applyAlignment="1">
      <alignment vertical="top" wrapText="1"/>
    </xf>
    <xf numFmtId="167" fontId="11" fillId="0" borderId="0" xfId="55" applyNumberFormat="1" applyFont="1" applyFill="1" applyBorder="1" applyAlignment="1">
      <alignment horizontal="right" vertical="center" wrapText="1"/>
    </xf>
    <xf numFmtId="173" fontId="11" fillId="0" borderId="0" xfId="55" applyNumberFormat="1" applyFont="1" applyFill="1" applyBorder="1" applyAlignment="1">
      <alignment horizontal="center" vertical="center" wrapText="1"/>
    </xf>
    <xf numFmtId="173" fontId="11" fillId="0" borderId="0" xfId="55" applyNumberFormat="1" applyFont="1" applyFill="1" applyBorder="1" applyAlignment="1">
      <alignment horizontal="right" vertical="center" wrapText="1"/>
    </xf>
    <xf numFmtId="0" fontId="2" fillId="0" borderId="0" xfId="45" applyFont="1" applyFill="1" applyAlignment="1">
      <alignment vertical="top" wrapText="1"/>
    </xf>
    <xf numFmtId="172" fontId="11" fillId="0" borderId="0" xfId="55" applyNumberFormat="1" applyFont="1" applyFill="1" applyBorder="1" applyAlignment="1">
      <alignment horizontal="center" vertical="center" wrapText="1"/>
    </xf>
    <xf numFmtId="167" fontId="2" fillId="0" borderId="0" xfId="55" applyNumberFormat="1" applyFont="1" applyFill="1" applyBorder="1" applyAlignment="1">
      <alignment horizontal="right" vertical="center" wrapText="1"/>
    </xf>
    <xf numFmtId="172" fontId="2" fillId="0" borderId="0" xfId="55" applyNumberFormat="1" applyFont="1" applyFill="1" applyBorder="1" applyAlignment="1">
      <alignment horizontal="center" vertical="center" wrapText="1"/>
    </xf>
    <xf numFmtId="0" fontId="13" fillId="0" borderId="0" xfId="45" applyFont="1" applyFill="1" applyBorder="1" applyAlignment="1">
      <alignment vertical="top" wrapText="1"/>
    </xf>
    <xf numFmtId="172" fontId="63" fillId="0" borderId="0" xfId="55" applyNumberFormat="1" applyFont="1" applyFill="1" applyBorder="1" applyAlignment="1">
      <alignment horizontal="center" vertical="center" wrapText="1"/>
    </xf>
    <xf numFmtId="0" fontId="63" fillId="0" borderId="0" xfId="45" applyFont="1" applyFill="1" applyBorder="1" applyAlignment="1">
      <alignment vertical="top" wrapText="1"/>
    </xf>
    <xf numFmtId="173" fontId="63" fillId="0" borderId="0" xfId="55" applyNumberFormat="1" applyFont="1" applyFill="1" applyBorder="1" applyAlignment="1">
      <alignment horizontal="right" vertical="center" wrapText="1"/>
    </xf>
    <xf numFmtId="172" fontId="13" fillId="0" borderId="0" xfId="55" applyNumberFormat="1" applyFont="1" applyFill="1" applyBorder="1" applyAlignment="1">
      <alignment horizontal="center" vertical="center" wrapText="1"/>
    </xf>
    <xf numFmtId="173" fontId="13" fillId="0" borderId="0" xfId="55" applyNumberFormat="1" applyFont="1" applyFill="1" applyBorder="1" applyAlignment="1">
      <alignment horizontal="right" vertical="center" wrapText="1"/>
    </xf>
    <xf numFmtId="0" fontId="63" fillId="0" borderId="0" xfId="45" applyFont="1" applyFill="1" applyBorder="1" applyAlignment="1">
      <alignment horizontal="justify" vertical="top"/>
    </xf>
    <xf numFmtId="0" fontId="13" fillId="0" borderId="0" xfId="45" applyFont="1" applyFill="1" applyBorder="1" applyAlignment="1">
      <alignment horizontal="justify" vertical="top"/>
    </xf>
    <xf numFmtId="167" fontId="11" fillId="0" borderId="0" xfId="36" applyNumberFormat="1" applyFont="1" applyFill="1" applyAlignment="1">
      <alignment horizontal="right" vertical="center"/>
    </xf>
    <xf numFmtId="167" fontId="2" fillId="0" borderId="0" xfId="36" applyNumberFormat="1" applyFont="1" applyFill="1" applyAlignment="1">
      <alignment horizontal="right" vertical="center"/>
    </xf>
    <xf numFmtId="0" fontId="63" fillId="0" borderId="0" xfId="36" applyFont="1" applyFill="1" applyAlignment="1">
      <alignment horizontal="justify" vertical="top" wrapText="1"/>
    </xf>
    <xf numFmtId="0" fontId="13" fillId="25" borderId="0" xfId="36" applyFont="1" applyFill="1" applyAlignment="1">
      <alignment vertical="top" wrapText="1"/>
    </xf>
    <xf numFmtId="0" fontId="69" fillId="25" borderId="0" xfId="36" applyFont="1" applyFill="1" applyAlignment="1">
      <alignment vertical="top" wrapText="1"/>
    </xf>
    <xf numFmtId="0" fontId="13" fillId="25" borderId="0" xfId="36" applyFont="1" applyFill="1" applyAlignment="1">
      <alignment vertical="center" wrapText="1"/>
    </xf>
    <xf numFmtId="0" fontId="2" fillId="25" borderId="0" xfId="36" applyFont="1" applyFill="1" applyAlignment="1" applyProtection="1">
      <alignment vertical="top" wrapText="1"/>
      <protection locked="0"/>
    </xf>
    <xf numFmtId="0" fontId="2" fillId="0" borderId="0" xfId="36" applyFont="1" applyAlignment="1">
      <alignment vertical="top" wrapText="1"/>
    </xf>
    <xf numFmtId="0" fontId="63" fillId="0" borderId="0" xfId="45" applyFont="1" applyFill="1" applyBorder="1" applyAlignment="1">
      <alignment horizontal="justify" vertical="top" wrapText="1"/>
    </xf>
    <xf numFmtId="0" fontId="2" fillId="0" borderId="0" xfId="45" applyFont="1" applyFill="1" applyBorder="1" applyAlignment="1">
      <alignment horizontal="justify" wrapText="1"/>
    </xf>
    <xf numFmtId="173" fontId="2" fillId="0" borderId="0" xfId="45" applyNumberFormat="1" applyFont="1" applyFill="1" applyAlignment="1">
      <alignment horizontal="right"/>
    </xf>
    <xf numFmtId="0" fontId="2" fillId="0" borderId="0" xfId="45" applyFont="1" applyFill="1" applyAlignment="1">
      <alignment horizontal="justify"/>
    </xf>
    <xf numFmtId="167" fontId="2" fillId="0" borderId="0" xfId="45" applyNumberFormat="1" applyFont="1" applyFill="1"/>
    <xf numFmtId="0" fontId="2" fillId="0" borderId="0" xfId="0" applyFont="1"/>
    <xf numFmtId="0" fontId="50" fillId="0" borderId="0" xfId="0" applyNumberFormat="1" applyFont="1" applyFill="1" applyBorder="1" applyAlignment="1">
      <alignment horizontal="left" vertical="center" wrapText="1"/>
    </xf>
    <xf numFmtId="0" fontId="15" fillId="0" borderId="0" xfId="0" applyFont="1"/>
    <xf numFmtId="168" fontId="50" fillId="0" borderId="0" xfId="0" applyNumberFormat="1" applyFont="1" applyFill="1" applyBorder="1" applyAlignment="1">
      <alignment horizontal="right" vertical="center" wrapText="1"/>
    </xf>
    <xf numFmtId="49" fontId="68" fillId="0" borderId="0" xfId="0" applyNumberFormat="1" applyFont="1" applyAlignment="1">
      <alignment horizontal="center" vertical="center"/>
    </xf>
    <xf numFmtId="0" fontId="67" fillId="0" borderId="0" xfId="0" applyFont="1"/>
    <xf numFmtId="49" fontId="60" fillId="0" borderId="0" xfId="0" applyNumberFormat="1" applyFont="1" applyAlignment="1">
      <alignment horizontal="center" vertical="center"/>
    </xf>
    <xf numFmtId="0" fontId="60" fillId="0" borderId="0" xfId="0" applyFont="1"/>
    <xf numFmtId="0" fontId="2" fillId="25" borderId="0" xfId="45" applyFont="1" applyFill="1" applyBorder="1" applyAlignment="1" applyProtection="1">
      <alignment horizontal="center" vertical="center" wrapText="1"/>
      <protection locked="0"/>
    </xf>
    <xf numFmtId="0" fontId="61" fillId="25" borderId="0" xfId="45" applyFont="1" applyFill="1" applyBorder="1" applyAlignment="1">
      <alignment horizontal="center" vertical="center" wrapText="1"/>
    </xf>
    <xf numFmtId="0" fontId="2" fillId="25" borderId="0" xfId="45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2" fillId="0" borderId="0" xfId="40" applyFont="1" applyFill="1" applyBorder="1" applyAlignment="1">
      <alignment vertical="center" wrapText="1"/>
    </xf>
    <xf numFmtId="0" fontId="61" fillId="25" borderId="0" xfId="40" applyFont="1" applyFill="1" applyBorder="1" applyAlignment="1">
      <alignment vertical="center" wrapText="1"/>
    </xf>
    <xf numFmtId="0" fontId="13" fillId="25" borderId="0" xfId="36" applyFont="1" applyFill="1" applyAlignment="1" applyProtection="1">
      <alignment vertical="center" wrapText="1"/>
      <protection locked="0"/>
    </xf>
    <xf numFmtId="0" fontId="13" fillId="0" borderId="0" xfId="0" applyNumberFormat="1" applyFont="1" applyFill="1" applyBorder="1" applyAlignment="1">
      <alignment horizontal="right" vertical="center" wrapText="1" shrinkToFit="1"/>
    </xf>
    <xf numFmtId="0" fontId="2" fillId="0" borderId="0" xfId="0" applyFont="1" applyAlignment="1">
      <alignment horizontal="right"/>
    </xf>
    <xf numFmtId="0" fontId="2" fillId="0" borderId="0" xfId="44" applyFont="1" applyAlignment="1">
      <alignment horizontal="right"/>
    </xf>
    <xf numFmtId="0" fontId="70" fillId="0" borderId="0" xfId="0" applyNumberFormat="1" applyFont="1" applyFill="1" applyBorder="1" applyAlignment="1">
      <alignment horizontal="left" vertical="center" wrapText="1"/>
    </xf>
    <xf numFmtId="167" fontId="61" fillId="0" borderId="0" xfId="36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57"/>
    <xf numFmtId="0" fontId="2" fillId="0" borderId="0" xfId="57" applyFont="1" applyFill="1" applyAlignment="1">
      <alignment horizontal="right"/>
    </xf>
    <xf numFmtId="0" fontId="2" fillId="0" borderId="0" xfId="57" applyNumberFormat="1" applyFont="1" applyFill="1" applyBorder="1" applyAlignment="1" applyProtection="1">
      <alignment vertical="top"/>
    </xf>
    <xf numFmtId="0" fontId="2" fillId="0" borderId="0" xfId="57" applyNumberFormat="1" applyFont="1" applyFill="1" applyBorder="1" applyAlignment="1" applyProtection="1">
      <alignment horizontal="right" vertical="top"/>
    </xf>
    <xf numFmtId="0" fontId="17" fillId="0" borderId="25" xfId="57" applyNumberFormat="1" applyFont="1" applyFill="1" applyBorder="1" applyAlignment="1" applyProtection="1">
      <alignment horizontal="center" vertical="center" wrapText="1"/>
    </xf>
    <xf numFmtId="0" fontId="17" fillId="0" borderId="12" xfId="57" applyNumberFormat="1" applyFont="1" applyFill="1" applyBorder="1" applyAlignment="1" applyProtection="1">
      <alignment horizontal="center" vertical="center" wrapText="1"/>
    </xf>
    <xf numFmtId="0" fontId="8" fillId="0" borderId="12" xfId="57" applyNumberFormat="1" applyFont="1" applyFill="1" applyBorder="1" applyAlignment="1" applyProtection="1">
      <alignment horizontal="center" vertical="top"/>
    </xf>
    <xf numFmtId="0" fontId="8" fillId="0" borderId="12" xfId="57" applyNumberFormat="1" applyFont="1" applyFill="1" applyBorder="1" applyAlignment="1" applyProtection="1">
      <alignment horizontal="left" vertical="top" indent="1"/>
    </xf>
    <xf numFmtId="174" fontId="8" fillId="0" borderId="12" xfId="57" applyNumberFormat="1" applyFont="1" applyFill="1" applyBorder="1" applyAlignment="1" applyProtection="1">
      <alignment horizontal="center" vertical="top"/>
    </xf>
    <xf numFmtId="2" fontId="2" fillId="0" borderId="0" xfId="57" applyNumberFormat="1" applyFont="1" applyFill="1" applyBorder="1" applyAlignment="1" applyProtection="1">
      <alignment horizontal="center" vertical="top"/>
    </xf>
    <xf numFmtId="168" fontId="8" fillId="0" borderId="25" xfId="0" applyNumberFormat="1" applyFont="1" applyBorder="1" applyAlignment="1">
      <alignment horizontal="center"/>
    </xf>
    <xf numFmtId="0" fontId="8" fillId="0" borderId="0" xfId="0" applyFont="1" applyBorder="1" applyAlignment="1"/>
    <xf numFmtId="0" fontId="2" fillId="0" borderId="12" xfId="57" applyNumberFormat="1" applyFont="1" applyFill="1" applyBorder="1" applyAlignment="1" applyProtection="1">
      <alignment vertical="top"/>
    </xf>
    <xf numFmtId="0" fontId="8" fillId="0" borderId="12" xfId="0" applyFont="1" applyBorder="1" applyAlignment="1"/>
    <xf numFmtId="168" fontId="8" fillId="0" borderId="12" xfId="0" applyNumberFormat="1" applyFont="1" applyBorder="1" applyAlignment="1">
      <alignment horizontal="center"/>
    </xf>
    <xf numFmtId="0" fontId="17" fillId="0" borderId="12" xfId="0" applyFont="1" applyBorder="1" applyAlignment="1"/>
    <xf numFmtId="168" fontId="17" fillId="0" borderId="12" xfId="0" applyNumberFormat="1" applyFont="1" applyBorder="1" applyAlignment="1">
      <alignment horizontal="center"/>
    </xf>
    <xf numFmtId="168" fontId="8" fillId="0" borderId="16" xfId="0" applyNumberFormat="1" applyFont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12" xfId="0" applyFont="1" applyFill="1" applyBorder="1" applyAlignment="1">
      <alignment horizontal="center" vertical="center"/>
    </xf>
    <xf numFmtId="175" fontId="11" fillId="0" borderId="12" xfId="43" applyNumberFormat="1" applyFont="1" applyFill="1" applyBorder="1" applyAlignment="1">
      <alignment horizontal="center" vertical="top" wrapText="1"/>
    </xf>
    <xf numFmtId="0" fontId="13" fillId="0" borderId="12" xfId="0" applyNumberFormat="1" applyFont="1" applyFill="1" applyBorder="1" applyAlignment="1">
      <alignment horizontal="left" vertical="center" wrapText="1"/>
    </xf>
    <xf numFmtId="174" fontId="13" fillId="0" borderId="12" xfId="0" applyNumberFormat="1" applyFont="1" applyFill="1" applyBorder="1" applyAlignment="1">
      <alignment vertical="center" wrapText="1"/>
    </xf>
    <xf numFmtId="0" fontId="13" fillId="0" borderId="12" xfId="0" applyNumberFormat="1" applyFont="1" applyFill="1" applyBorder="1" applyAlignment="1">
      <alignment horizontal="right" vertical="center" wrapText="1"/>
    </xf>
    <xf numFmtId="0" fontId="13" fillId="0" borderId="16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/>
    <xf numFmtId="0" fontId="11" fillId="0" borderId="12" xfId="0" applyFont="1" applyFill="1" applyBorder="1" applyAlignment="1"/>
    <xf numFmtId="174" fontId="11" fillId="0" borderId="12" xfId="51" applyNumberFormat="1" applyFont="1" applyFill="1" applyBorder="1" applyAlignment="1">
      <alignment vertical="center"/>
    </xf>
    <xf numFmtId="174" fontId="2" fillId="0" borderId="12" xfId="51" applyNumberFormat="1" applyFont="1" applyFill="1" applyBorder="1" applyAlignment="1">
      <alignment horizontal="center" vertical="center"/>
    </xf>
    <xf numFmtId="171" fontId="2" fillId="0" borderId="12" xfId="51" applyNumberFormat="1" applyFont="1" applyFill="1" applyBorder="1" applyAlignment="1">
      <alignment horizontal="center" vertical="center"/>
    </xf>
    <xf numFmtId="176" fontId="13" fillId="0" borderId="12" xfId="0" applyNumberFormat="1" applyFont="1" applyFill="1" applyBorder="1" applyAlignment="1">
      <alignment horizontal="center" vertical="center" wrapText="1"/>
    </xf>
    <xf numFmtId="0" fontId="17" fillId="0" borderId="0" xfId="44" applyFont="1" applyAlignment="1">
      <alignment horizontal="center" wrapText="1"/>
    </xf>
    <xf numFmtId="0" fontId="2" fillId="0" borderId="0" xfId="0" applyFont="1" applyFill="1" applyAlignment="1">
      <alignment horizontal="right"/>
    </xf>
    <xf numFmtId="0" fontId="11" fillId="0" borderId="0" xfId="45" applyFont="1" applyFill="1" applyAlignment="1">
      <alignment horizontal="center"/>
    </xf>
    <xf numFmtId="0" fontId="13" fillId="0" borderId="22" xfId="0" applyNumberFormat="1" applyFont="1" applyFill="1" applyBorder="1" applyAlignment="1">
      <alignment horizontal="center" vertical="center" wrapText="1"/>
    </xf>
    <xf numFmtId="0" fontId="13" fillId="0" borderId="23" xfId="0" applyNumberFormat="1" applyFont="1" applyFill="1" applyBorder="1" applyAlignment="1">
      <alignment horizontal="center" vertical="center" wrapText="1"/>
    </xf>
    <xf numFmtId="0" fontId="45" fillId="0" borderId="22" xfId="0" applyNumberFormat="1" applyFont="1" applyFill="1" applyBorder="1" applyAlignment="1">
      <alignment horizontal="center" vertical="center" wrapText="1"/>
    </xf>
    <xf numFmtId="0" fontId="45" fillId="0" borderId="23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right" vertical="center" wrapText="1" shrinkToFit="1"/>
    </xf>
    <xf numFmtId="0" fontId="6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7" fillId="0" borderId="22" xfId="0" applyNumberFormat="1" applyFont="1" applyFill="1" applyBorder="1" applyAlignment="1">
      <alignment horizontal="center" vertical="center" wrapText="1"/>
    </xf>
    <xf numFmtId="0" fontId="47" fillId="0" borderId="23" xfId="0" applyNumberFormat="1" applyFont="1" applyFill="1" applyBorder="1" applyAlignment="1">
      <alignment horizontal="center" vertical="center" wrapText="1"/>
    </xf>
    <xf numFmtId="0" fontId="13" fillId="0" borderId="25" xfId="0" applyNumberFormat="1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 vertical="center" wrapText="1"/>
    </xf>
    <xf numFmtId="0" fontId="47" fillId="0" borderId="26" xfId="0" applyNumberFormat="1" applyFont="1" applyFill="1" applyBorder="1" applyAlignment="1">
      <alignment horizontal="center" vertical="center" wrapText="1"/>
    </xf>
    <xf numFmtId="0" fontId="47" fillId="0" borderId="27" xfId="0" applyNumberFormat="1" applyFont="1" applyFill="1" applyBorder="1" applyAlignment="1">
      <alignment horizontal="center" vertical="center" wrapText="1"/>
    </xf>
    <xf numFmtId="0" fontId="45" fillId="0" borderId="25" xfId="0" applyNumberFormat="1" applyFont="1" applyFill="1" applyBorder="1" applyAlignment="1">
      <alignment horizontal="center" vertical="center" wrapText="1"/>
    </xf>
    <xf numFmtId="0" fontId="45" fillId="0" borderId="16" xfId="0" applyNumberFormat="1" applyFont="1" applyFill="1" applyBorder="1" applyAlignment="1">
      <alignment horizontal="center" vertical="center" wrapText="1"/>
    </xf>
    <xf numFmtId="0" fontId="44" fillId="0" borderId="0" xfId="36" applyNumberFormat="1" applyFont="1" applyFill="1" applyBorder="1" applyAlignment="1">
      <alignment horizontal="center" vertical="center" wrapText="1"/>
    </xf>
    <xf numFmtId="0" fontId="12" fillId="0" borderId="0" xfId="36" applyNumberFormat="1" applyFont="1" applyFill="1" applyBorder="1" applyAlignment="1">
      <alignment horizontal="right" vertical="center" wrapText="1"/>
    </xf>
    <xf numFmtId="0" fontId="17" fillId="0" borderId="0" xfId="43" applyFont="1" applyFill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2" fillId="0" borderId="24" xfId="0" applyNumberFormat="1" applyFont="1" applyFill="1" applyBorder="1" applyAlignment="1">
      <alignment horizontal="center" vertical="center" wrapText="1" shrinkToFit="1"/>
    </xf>
    <xf numFmtId="0" fontId="52" fillId="0" borderId="24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right" vertical="center" wrapText="1"/>
    </xf>
    <xf numFmtId="0" fontId="2" fillId="0" borderId="0" xfId="44" applyFont="1" applyAlignment="1">
      <alignment horizontal="right"/>
    </xf>
    <xf numFmtId="0" fontId="17" fillId="0" borderId="0" xfId="57" applyNumberFormat="1" applyFont="1" applyFill="1" applyBorder="1" applyAlignment="1" applyProtection="1">
      <alignment horizontal="center" vertical="top" wrapText="1"/>
    </xf>
    <xf numFmtId="0" fontId="17" fillId="0" borderId="0" xfId="0" applyFont="1" applyAlignment="1">
      <alignment horizontal="center" wrapText="1"/>
    </xf>
  </cellXfs>
  <cellStyles count="58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2 2" xfId="37"/>
    <cellStyle name="Обычный 3" xfId="38"/>
    <cellStyle name="Обычный 4" xfId="39"/>
    <cellStyle name="Обычный_Взаимные Москв 9мес2006" xfId="40"/>
    <cellStyle name="Обычный_военкомат-2" xfId="57"/>
    <cellStyle name="Обычный_Измененные приложения 2006 года к 3 чт." xfId="41"/>
    <cellStyle name="Обычный_Инвест 06 уточн" xfId="42"/>
    <cellStyle name="Обычный_Инвестиц.программа на 2005г. для Минфина по новой структк" xfId="43"/>
    <cellStyle name="Обычный_прил.финпом" xfId="44"/>
    <cellStyle name="Обычный_республиканский  2005 г" xfId="45"/>
    <cellStyle name="Плохой" xfId="46" builtinId="27" customBuiltin="1"/>
    <cellStyle name="Пояснение" xfId="47" builtinId="53" customBuiltin="1"/>
    <cellStyle name="Примечание" xfId="48" builtinId="10" customBuiltin="1"/>
    <cellStyle name="Связанная ячейка" xfId="49" builtinId="24" customBuiltin="1"/>
    <cellStyle name="Текст предупреждения" xfId="50" builtinId="11" customBuiltin="1"/>
    <cellStyle name="Финансовый" xfId="51" builtinId="3"/>
    <cellStyle name="Финансовый 2" xfId="52"/>
    <cellStyle name="Финансовый 3" xfId="53"/>
    <cellStyle name="Финансовый 4" xfId="54"/>
    <cellStyle name="Финансовый 5" xfId="55"/>
    <cellStyle name="Хороший" xfId="5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Normal="100" workbookViewId="0">
      <selection activeCell="A10" sqref="A10"/>
    </sheetView>
  </sheetViews>
  <sheetFormatPr defaultColWidth="9.140625" defaultRowHeight="12.75" x14ac:dyDescent="0.2"/>
  <cols>
    <col min="1" max="1" width="24.42578125" style="8" customWidth="1"/>
    <col min="2" max="2" width="53.5703125" style="8" customWidth="1"/>
    <col min="3" max="3" width="13.42578125" style="8" customWidth="1"/>
    <col min="4" max="16384" width="9.140625" style="8"/>
  </cols>
  <sheetData>
    <row r="1" spans="1:3" ht="15.75" x14ac:dyDescent="0.25">
      <c r="C1" s="2" t="s">
        <v>64</v>
      </c>
    </row>
    <row r="2" spans="1:3" ht="15.75" x14ac:dyDescent="0.25">
      <c r="C2" s="2" t="s">
        <v>255</v>
      </c>
    </row>
    <row r="3" spans="1:3" ht="15.75" x14ac:dyDescent="0.25">
      <c r="C3" s="2" t="s">
        <v>188</v>
      </c>
    </row>
    <row r="4" spans="1:3" ht="15.75" x14ac:dyDescent="0.25">
      <c r="C4" s="2" t="s">
        <v>97</v>
      </c>
    </row>
    <row r="5" spans="1:3" ht="17.25" customHeight="1" x14ac:dyDescent="0.2"/>
    <row r="6" spans="1:3" ht="33.75" customHeight="1" x14ac:dyDescent="0.25">
      <c r="A6" s="256" t="s">
        <v>145</v>
      </c>
      <c r="B6" s="256"/>
      <c r="C6" s="256"/>
    </row>
    <row r="7" spans="1:3" ht="15.75" x14ac:dyDescent="0.25">
      <c r="A7" s="25"/>
      <c r="B7" s="25"/>
      <c r="C7" s="25"/>
    </row>
    <row r="8" spans="1:3" ht="16.5" customHeight="1" x14ac:dyDescent="0.25">
      <c r="C8" s="9" t="s">
        <v>0</v>
      </c>
    </row>
    <row r="9" spans="1:3" ht="19.5" customHeight="1" x14ac:dyDescent="0.2">
      <c r="A9" s="10" t="s">
        <v>11</v>
      </c>
      <c r="B9" s="10" t="s">
        <v>52</v>
      </c>
      <c r="C9" s="10" t="s">
        <v>12</v>
      </c>
    </row>
    <row r="10" spans="1:3" ht="35.25" customHeight="1" x14ac:dyDescent="0.2">
      <c r="A10" s="23" t="s">
        <v>140</v>
      </c>
      <c r="B10" s="11" t="s">
        <v>13</v>
      </c>
      <c r="C10" s="27">
        <v>1311.3</v>
      </c>
    </row>
    <row r="11" spans="1:3" ht="51.75" customHeight="1" x14ac:dyDescent="0.2">
      <c r="A11" s="23" t="s">
        <v>231</v>
      </c>
      <c r="B11" s="24" t="s">
        <v>230</v>
      </c>
      <c r="C11" s="28">
        <v>1411.3</v>
      </c>
    </row>
    <row r="12" spans="1:3" ht="45.75" customHeight="1" x14ac:dyDescent="0.2">
      <c r="A12" s="12" t="s">
        <v>232</v>
      </c>
      <c r="B12" s="24" t="s">
        <v>141</v>
      </c>
      <c r="C12" s="28">
        <v>1411.3</v>
      </c>
    </row>
    <row r="13" spans="1:3" ht="45.75" customHeight="1" x14ac:dyDescent="0.2">
      <c r="A13" s="12" t="s">
        <v>136</v>
      </c>
      <c r="B13" s="24" t="s">
        <v>141</v>
      </c>
      <c r="C13" s="28">
        <v>1411.3</v>
      </c>
    </row>
    <row r="14" spans="1:3" s="14" customFormat="1" ht="47.25" x14ac:dyDescent="0.2">
      <c r="A14" s="12" t="s">
        <v>137</v>
      </c>
      <c r="B14" s="61" t="s">
        <v>142</v>
      </c>
      <c r="C14" s="28">
        <v>-100</v>
      </c>
    </row>
    <row r="15" spans="1:3" ht="36.75" customHeight="1" x14ac:dyDescent="0.2">
      <c r="A15" s="12" t="s">
        <v>14</v>
      </c>
      <c r="B15" s="13" t="s">
        <v>15</v>
      </c>
      <c r="C15" s="26"/>
    </row>
    <row r="16" spans="1:3" ht="72.75" customHeight="1" x14ac:dyDescent="0.2">
      <c r="A16" s="12" t="s">
        <v>138</v>
      </c>
      <c r="B16" s="13" t="s">
        <v>143</v>
      </c>
      <c r="C16" s="26">
        <v>150.19999999999999</v>
      </c>
    </row>
    <row r="17" spans="1:7" ht="77.25" customHeight="1" x14ac:dyDescent="0.25">
      <c r="A17" s="12" t="s">
        <v>139</v>
      </c>
      <c r="B17" s="15" t="s">
        <v>144</v>
      </c>
      <c r="C17" s="29">
        <v>-150.19999999999999</v>
      </c>
    </row>
    <row r="18" spans="1:7" ht="15.75" x14ac:dyDescent="0.2">
      <c r="A18" s="16"/>
      <c r="B18" s="17" t="s">
        <v>16</v>
      </c>
      <c r="C18" s="30">
        <v>1311.3</v>
      </c>
      <c r="G18" s="20"/>
    </row>
    <row r="19" spans="1:7" x14ac:dyDescent="0.2">
      <c r="A19" s="18"/>
      <c r="B19" s="19"/>
      <c r="C19" s="31"/>
    </row>
    <row r="20" spans="1:7" x14ac:dyDescent="0.2">
      <c r="A20" s="20"/>
      <c r="B20" s="20"/>
      <c r="C20" s="31"/>
    </row>
    <row r="21" spans="1:7" x14ac:dyDescent="0.2">
      <c r="A21" s="20"/>
      <c r="B21" s="20"/>
      <c r="C21" s="32"/>
    </row>
    <row r="22" spans="1:7" x14ac:dyDescent="0.2">
      <c r="A22" s="20"/>
      <c r="B22" s="21"/>
    </row>
    <row r="23" spans="1:7" x14ac:dyDescent="0.2">
      <c r="A23" s="20"/>
      <c r="B23" s="20"/>
      <c r="C23" s="33"/>
    </row>
    <row r="24" spans="1:7" x14ac:dyDescent="0.2">
      <c r="A24" s="20"/>
      <c r="B24" s="20"/>
      <c r="C24" s="33"/>
    </row>
    <row r="25" spans="1:7" x14ac:dyDescent="0.2">
      <c r="A25" s="20"/>
      <c r="B25" s="20"/>
      <c r="C25" s="22"/>
    </row>
    <row r="26" spans="1:7" x14ac:dyDescent="0.2">
      <c r="A26" s="20"/>
      <c r="B26" s="20"/>
    </row>
  </sheetData>
  <mergeCells count="1">
    <mergeCell ref="A6:C6"/>
  </mergeCells>
  <phoneticPr fontId="16" type="noConversion"/>
  <printOptions horizontalCentered="1"/>
  <pageMargins left="0.55118110236220474" right="0.19685039370078741" top="0.51181102362204722" bottom="0.27559055118110237" header="0.15748031496062992" footer="0.19685039370078741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9"/>
  <sheetViews>
    <sheetView view="pageBreakPreview" topLeftCell="A73" zoomScaleNormal="100" zoomScaleSheetLayoutView="100" workbookViewId="0">
      <selection activeCell="C79" sqref="C79:D79"/>
    </sheetView>
  </sheetViews>
  <sheetFormatPr defaultColWidth="9.140625" defaultRowHeight="15" x14ac:dyDescent="0.25"/>
  <cols>
    <col min="1" max="1" width="21.5703125" style="115" customWidth="1"/>
    <col min="2" max="2" width="53.28515625" style="115" customWidth="1"/>
    <col min="3" max="3" width="14.7109375" style="115" customWidth="1"/>
    <col min="4" max="4" width="11.42578125" style="115" customWidth="1"/>
    <col min="5" max="5" width="15.28515625" style="115" customWidth="1"/>
    <col min="6" max="6" width="11" style="3" bestFit="1" customWidth="1"/>
    <col min="7" max="16384" width="9.140625" style="3"/>
  </cols>
  <sheetData>
    <row r="1" spans="1:8" x14ac:dyDescent="0.25">
      <c r="A1" s="162"/>
      <c r="B1" s="114"/>
      <c r="C1" s="114"/>
      <c r="D1" s="114"/>
      <c r="E1" s="136" t="s">
        <v>289</v>
      </c>
      <c r="F1" s="44"/>
      <c r="G1" s="1"/>
    </row>
    <row r="2" spans="1:8" x14ac:dyDescent="0.25">
      <c r="A2" s="162"/>
      <c r="B2" s="114"/>
      <c r="C2" s="114"/>
      <c r="D2" s="114"/>
      <c r="E2" s="136" t="s">
        <v>255</v>
      </c>
      <c r="F2" s="1"/>
      <c r="H2" s="1"/>
    </row>
    <row r="3" spans="1:8" x14ac:dyDescent="0.25">
      <c r="A3" s="162"/>
      <c r="B3" s="114"/>
      <c r="C3" s="114"/>
      <c r="D3" s="114"/>
      <c r="E3" s="137" t="s">
        <v>287</v>
      </c>
      <c r="F3" s="1"/>
      <c r="H3" s="1"/>
    </row>
    <row r="4" spans="1:8" ht="15" customHeight="1" x14ac:dyDescent="0.25">
      <c r="B4" s="257" t="s">
        <v>296</v>
      </c>
      <c r="C4" s="257"/>
      <c r="D4" s="257"/>
      <c r="E4" s="257"/>
      <c r="F4" s="44"/>
      <c r="G4" s="44"/>
      <c r="H4" s="1"/>
    </row>
    <row r="5" spans="1:8" ht="15" customHeight="1" x14ac:dyDescent="0.25">
      <c r="B5" s="136"/>
      <c r="C5" s="136"/>
      <c r="D5" s="136"/>
      <c r="E5" s="136" t="s">
        <v>295</v>
      </c>
      <c r="F5" s="44"/>
      <c r="G5" s="44"/>
      <c r="H5" s="1"/>
    </row>
    <row r="6" spans="1:8" ht="15" customHeight="1" x14ac:dyDescent="0.25">
      <c r="B6" s="114"/>
      <c r="C6" s="114"/>
      <c r="D6" s="114"/>
      <c r="E6" s="136" t="s">
        <v>323</v>
      </c>
      <c r="F6" s="44"/>
      <c r="G6" s="44"/>
      <c r="H6" s="1"/>
    </row>
    <row r="7" spans="1:8" x14ac:dyDescent="0.25">
      <c r="A7" s="163"/>
      <c r="E7" s="138"/>
    </row>
    <row r="8" spans="1:8" x14ac:dyDescent="0.25">
      <c r="A8" s="258" t="s">
        <v>324</v>
      </c>
      <c r="B8" s="258"/>
      <c r="C8" s="258"/>
      <c r="D8" s="258"/>
      <c r="E8" s="258"/>
    </row>
    <row r="9" spans="1:8" x14ac:dyDescent="0.25">
      <c r="A9" s="258" t="s">
        <v>325</v>
      </c>
      <c r="B9" s="258"/>
      <c r="C9" s="258"/>
      <c r="D9" s="258"/>
      <c r="E9" s="258"/>
    </row>
    <row r="10" spans="1:8" ht="15.75" thickBot="1" x14ac:dyDescent="0.3">
      <c r="A10" s="164"/>
      <c r="B10" s="164"/>
      <c r="C10" s="164"/>
      <c r="D10" s="164"/>
      <c r="E10" s="165" t="s">
        <v>0</v>
      </c>
    </row>
    <row r="11" spans="1:8" ht="45.75" customHeight="1" thickBot="1" x14ac:dyDescent="0.3">
      <c r="A11" s="166" t="s">
        <v>1</v>
      </c>
      <c r="B11" s="166" t="s">
        <v>2</v>
      </c>
      <c r="C11" s="166" t="s">
        <v>272</v>
      </c>
      <c r="D11" s="166" t="s">
        <v>303</v>
      </c>
      <c r="E11" s="166" t="s">
        <v>272</v>
      </c>
    </row>
    <row r="12" spans="1:8" ht="15.75" thickBot="1" x14ac:dyDescent="0.3">
      <c r="A12" s="167">
        <v>1</v>
      </c>
      <c r="B12" s="168">
        <v>2</v>
      </c>
      <c r="C12" s="169">
        <v>3</v>
      </c>
      <c r="D12" s="170">
        <v>4</v>
      </c>
      <c r="E12" s="171">
        <v>5</v>
      </c>
    </row>
    <row r="13" spans="1:8" s="5" customFormat="1" ht="14.25" x14ac:dyDescent="0.2">
      <c r="A13" s="6" t="s">
        <v>3</v>
      </c>
      <c r="B13" s="172" t="s">
        <v>4</v>
      </c>
      <c r="C13" s="173">
        <f>C14+C15+C17+C21++C22+C23+C26+C29+C31+C33+C34</f>
        <v>42946</v>
      </c>
      <c r="D13" s="173">
        <f>D14+D15+D17+D21++D22+D23+D26+D29+D31+D33+D34</f>
        <v>1620</v>
      </c>
      <c r="E13" s="173">
        <f>E14+E15+E17+E21++E22+E23+E26+E29+E31+E33+E34</f>
        <v>44566</v>
      </c>
    </row>
    <row r="14" spans="1:8" s="5" customFormat="1" ht="14.25" x14ac:dyDescent="0.2">
      <c r="A14" s="6" t="s">
        <v>326</v>
      </c>
      <c r="B14" s="172" t="s">
        <v>355</v>
      </c>
      <c r="C14" s="175">
        <v>30144</v>
      </c>
      <c r="D14" s="174">
        <f>E14-C14</f>
        <v>-156</v>
      </c>
      <c r="E14" s="175">
        <v>29988</v>
      </c>
    </row>
    <row r="15" spans="1:8" s="5" customFormat="1" ht="38.25" x14ac:dyDescent="0.2">
      <c r="A15" s="6" t="s">
        <v>5</v>
      </c>
      <c r="B15" s="172" t="s">
        <v>6</v>
      </c>
      <c r="C15" s="173">
        <f>C16</f>
        <v>5599</v>
      </c>
      <c r="D15" s="174">
        <v>140</v>
      </c>
      <c r="E15" s="173">
        <f>E16</f>
        <v>5739</v>
      </c>
    </row>
    <row r="16" spans="1:8" s="5" customFormat="1" ht="63.75" x14ac:dyDescent="0.2">
      <c r="A16" s="7" t="s">
        <v>327</v>
      </c>
      <c r="B16" s="176" t="s">
        <v>356</v>
      </c>
      <c r="C16" s="178">
        <v>5599</v>
      </c>
      <c r="D16" s="179">
        <v>140</v>
      </c>
      <c r="E16" s="178">
        <v>5739</v>
      </c>
    </row>
    <row r="17" spans="1:5" s="5" customFormat="1" ht="14.25" x14ac:dyDescent="0.2">
      <c r="A17" s="6" t="s">
        <v>7</v>
      </c>
      <c r="B17" s="172" t="s">
        <v>8</v>
      </c>
      <c r="C17" s="173">
        <f>C18+C19+C20</f>
        <v>1648</v>
      </c>
      <c r="D17" s="177">
        <f>D18+D19</f>
        <v>0</v>
      </c>
      <c r="E17" s="173">
        <f>E18+E19+E20</f>
        <v>1648</v>
      </c>
    </row>
    <row r="18" spans="1:5" s="5" customFormat="1" ht="25.5" x14ac:dyDescent="0.2">
      <c r="A18" s="7" t="s">
        <v>328</v>
      </c>
      <c r="B18" s="176" t="s">
        <v>119</v>
      </c>
      <c r="C18" s="178">
        <v>1250</v>
      </c>
      <c r="D18" s="179"/>
      <c r="E18" s="178">
        <v>1250</v>
      </c>
    </row>
    <row r="19" spans="1:5" s="5" customFormat="1" ht="17.25" customHeight="1" x14ac:dyDescent="0.2">
      <c r="A19" s="7" t="s">
        <v>329</v>
      </c>
      <c r="B19" s="176" t="s">
        <v>120</v>
      </c>
      <c r="C19" s="178">
        <v>185</v>
      </c>
      <c r="D19" s="179"/>
      <c r="E19" s="178">
        <v>185</v>
      </c>
    </row>
    <row r="20" spans="1:5" s="5" customFormat="1" ht="25.5" x14ac:dyDescent="0.2">
      <c r="A20" s="7" t="s">
        <v>330</v>
      </c>
      <c r="B20" s="176" t="s">
        <v>357</v>
      </c>
      <c r="C20" s="178">
        <v>213</v>
      </c>
      <c r="D20" s="179"/>
      <c r="E20" s="178">
        <v>213</v>
      </c>
    </row>
    <row r="21" spans="1:5" s="5" customFormat="1" ht="15.6" customHeight="1" x14ac:dyDescent="0.2">
      <c r="A21" s="6" t="s">
        <v>331</v>
      </c>
      <c r="B21" s="172" t="s">
        <v>9</v>
      </c>
      <c r="C21" s="173">
        <v>2248</v>
      </c>
      <c r="D21" s="174"/>
      <c r="E21" s="173">
        <v>2248</v>
      </c>
    </row>
    <row r="22" spans="1:5" s="5" customFormat="1" ht="14.25" x14ac:dyDescent="0.2">
      <c r="A22" s="6" t="s">
        <v>332</v>
      </c>
      <c r="B22" s="182" t="s">
        <v>10</v>
      </c>
      <c r="C22" s="173">
        <v>1000</v>
      </c>
      <c r="D22" s="181">
        <v>300</v>
      </c>
      <c r="E22" s="173">
        <v>1300</v>
      </c>
    </row>
    <row r="23" spans="1:5" s="5" customFormat="1" ht="38.25" x14ac:dyDescent="0.2">
      <c r="A23" s="6" t="s">
        <v>68</v>
      </c>
      <c r="B23" s="182" t="s">
        <v>69</v>
      </c>
      <c r="C23" s="183">
        <f>C24+C25</f>
        <v>935</v>
      </c>
      <c r="D23" s="181">
        <f>D24+D25</f>
        <v>0</v>
      </c>
      <c r="E23" s="183">
        <f>E24+E25</f>
        <v>935</v>
      </c>
    </row>
    <row r="24" spans="1:5" s="5" customFormat="1" ht="15.6" customHeight="1" x14ac:dyDescent="0.2">
      <c r="A24" s="7" t="s">
        <v>135</v>
      </c>
      <c r="B24" s="180" t="s">
        <v>358</v>
      </c>
      <c r="C24" s="185">
        <v>759</v>
      </c>
      <c r="D24" s="184"/>
      <c r="E24" s="185">
        <v>759</v>
      </c>
    </row>
    <row r="25" spans="1:5" s="5" customFormat="1" ht="17.45" customHeight="1" x14ac:dyDescent="0.2">
      <c r="A25" s="132" t="s">
        <v>134</v>
      </c>
      <c r="B25" s="180" t="s">
        <v>359</v>
      </c>
      <c r="C25" s="185">
        <v>176</v>
      </c>
      <c r="D25" s="184"/>
      <c r="E25" s="185">
        <v>176</v>
      </c>
    </row>
    <row r="26" spans="1:5" s="5" customFormat="1" ht="25.5" x14ac:dyDescent="0.2">
      <c r="A26" s="6" t="s">
        <v>70</v>
      </c>
      <c r="B26" s="182" t="s">
        <v>71</v>
      </c>
      <c r="C26" s="183">
        <v>312</v>
      </c>
      <c r="D26" s="184"/>
      <c r="E26" s="183">
        <v>312</v>
      </c>
    </row>
    <row r="27" spans="1:5" s="5" customFormat="1" ht="25.5" x14ac:dyDescent="0.2">
      <c r="A27" s="7" t="s">
        <v>333</v>
      </c>
      <c r="B27" s="180" t="s">
        <v>360</v>
      </c>
      <c r="C27" s="185">
        <v>312</v>
      </c>
      <c r="D27" s="181"/>
      <c r="E27" s="185">
        <v>312</v>
      </c>
    </row>
    <row r="28" spans="1:5" s="5" customFormat="1" ht="14.25" x14ac:dyDescent="0.2">
      <c r="A28" s="7" t="s">
        <v>334</v>
      </c>
      <c r="B28" s="180" t="s">
        <v>361</v>
      </c>
      <c r="C28" s="185"/>
      <c r="D28" s="184"/>
      <c r="E28" s="185"/>
    </row>
    <row r="29" spans="1:5" s="5" customFormat="1" ht="25.5" x14ac:dyDescent="0.2">
      <c r="A29" s="6" t="s">
        <v>229</v>
      </c>
      <c r="B29" s="182" t="s">
        <v>591</v>
      </c>
      <c r="C29" s="183">
        <v>340</v>
      </c>
      <c r="D29" s="181">
        <f>E29-C29</f>
        <v>1170</v>
      </c>
      <c r="E29" s="183">
        <f>E30</f>
        <v>1510</v>
      </c>
    </row>
    <row r="30" spans="1:5" s="5" customFormat="1" ht="25.5" x14ac:dyDescent="0.2">
      <c r="A30" s="7" t="s">
        <v>335</v>
      </c>
      <c r="B30" s="180" t="s">
        <v>362</v>
      </c>
      <c r="C30" s="185">
        <v>340</v>
      </c>
      <c r="D30" s="184">
        <f>E30-C30</f>
        <v>1170</v>
      </c>
      <c r="E30" s="185">
        <v>1510</v>
      </c>
    </row>
    <row r="31" spans="1:5" s="5" customFormat="1" ht="30.6" customHeight="1" x14ac:dyDescent="0.2">
      <c r="A31" s="6" t="s">
        <v>336</v>
      </c>
      <c r="B31" s="182" t="s">
        <v>34</v>
      </c>
      <c r="C31" s="183">
        <v>120</v>
      </c>
      <c r="D31" s="181"/>
      <c r="E31" s="183">
        <v>120</v>
      </c>
    </row>
    <row r="32" spans="1:5" s="5" customFormat="1" ht="25.5" x14ac:dyDescent="0.2">
      <c r="A32" s="132" t="s">
        <v>337</v>
      </c>
      <c r="B32" s="180" t="s">
        <v>363</v>
      </c>
      <c r="C32" s="185">
        <v>120</v>
      </c>
      <c r="D32" s="184"/>
      <c r="E32" s="185">
        <v>120</v>
      </c>
    </row>
    <row r="33" spans="1:8" s="5" customFormat="1" ht="19.899999999999999" customHeight="1" x14ac:dyDescent="0.2">
      <c r="A33" s="6" t="s">
        <v>35</v>
      </c>
      <c r="B33" s="182" t="s">
        <v>36</v>
      </c>
      <c r="C33" s="183">
        <v>600</v>
      </c>
      <c r="D33" s="181">
        <v>166</v>
      </c>
      <c r="E33" s="183">
        <v>766</v>
      </c>
    </row>
    <row r="34" spans="1:8" ht="16.5" customHeight="1" x14ac:dyDescent="0.25">
      <c r="A34" s="6" t="s">
        <v>338</v>
      </c>
      <c r="B34" s="186" t="s">
        <v>364</v>
      </c>
      <c r="C34" s="185"/>
      <c r="D34" s="184"/>
      <c r="E34" s="185"/>
    </row>
    <row r="35" spans="1:8" s="45" customFormat="1" ht="25.5" x14ac:dyDescent="0.2">
      <c r="A35" s="7" t="s">
        <v>339</v>
      </c>
      <c r="B35" s="187" t="s">
        <v>365</v>
      </c>
      <c r="C35" s="189"/>
      <c r="D35" s="188"/>
      <c r="E35" s="189"/>
    </row>
    <row r="36" spans="1:8" s="47" customFormat="1" x14ac:dyDescent="0.25">
      <c r="A36" s="6" t="s">
        <v>37</v>
      </c>
      <c r="B36" s="190" t="s">
        <v>38</v>
      </c>
      <c r="C36" s="188">
        <f t="shared" ref="C36:E36" si="0">C37</f>
        <v>517836.55600000004</v>
      </c>
      <c r="D36" s="188">
        <f>D37</f>
        <v>16571.086799999986</v>
      </c>
      <c r="E36" s="188">
        <f t="shared" si="0"/>
        <v>534407.64279999991</v>
      </c>
      <c r="F36" s="46"/>
    </row>
    <row r="37" spans="1:8" s="48" customFormat="1" ht="25.5" x14ac:dyDescent="0.25">
      <c r="A37" s="133" t="s">
        <v>39</v>
      </c>
      <c r="B37" s="191" t="s">
        <v>40</v>
      </c>
      <c r="C37" s="189">
        <f>C38+C41+C54+C76</f>
        <v>517836.55600000004</v>
      </c>
      <c r="D37" s="189">
        <f>D38+D41+D54+D76</f>
        <v>16571.086799999986</v>
      </c>
      <c r="E37" s="189">
        <f>E38+E41+E54+E76</f>
        <v>534407.64279999991</v>
      </c>
    </row>
    <row r="38" spans="1:8" s="47" customFormat="1" ht="27" x14ac:dyDescent="0.25">
      <c r="A38" s="134" t="s">
        <v>340</v>
      </c>
      <c r="B38" s="192" t="s">
        <v>366</v>
      </c>
      <c r="C38" s="188">
        <f t="shared" ref="C38" si="1">C39+C40</f>
        <v>152045.79999999999</v>
      </c>
      <c r="D38" s="188">
        <f t="shared" ref="D38:E38" si="2">D39+D40</f>
        <v>-19522.5</v>
      </c>
      <c r="E38" s="188">
        <f t="shared" si="2"/>
        <v>132523.29999999999</v>
      </c>
      <c r="G38" s="49"/>
      <c r="H38" s="50"/>
    </row>
    <row r="39" spans="1:8" s="47" customFormat="1" ht="25.5" x14ac:dyDescent="0.25">
      <c r="A39" s="133" t="s">
        <v>341</v>
      </c>
      <c r="B39" s="193" t="s">
        <v>367</v>
      </c>
      <c r="C39" s="189">
        <v>118026.4</v>
      </c>
      <c r="D39" s="189"/>
      <c r="E39" s="189">
        <v>118026.4</v>
      </c>
      <c r="G39" s="49"/>
      <c r="H39" s="50"/>
    </row>
    <row r="40" spans="1:8" s="47" customFormat="1" ht="29.25" customHeight="1" x14ac:dyDescent="0.25">
      <c r="A40" s="133" t="s">
        <v>342</v>
      </c>
      <c r="B40" s="193" t="s">
        <v>368</v>
      </c>
      <c r="C40" s="189">
        <v>34019.4</v>
      </c>
      <c r="D40" s="189">
        <f>E40-C40</f>
        <v>-19522.5</v>
      </c>
      <c r="E40" s="189">
        <v>14496.9</v>
      </c>
      <c r="G40" s="49"/>
      <c r="H40" s="50"/>
    </row>
    <row r="41" spans="1:8" s="48" customFormat="1" ht="27" x14ac:dyDescent="0.25">
      <c r="A41" s="134" t="s">
        <v>343</v>
      </c>
      <c r="B41" s="192" t="s">
        <v>369</v>
      </c>
      <c r="C41" s="188">
        <f>C42+C43+C44+C49+C45+C46+C47+C50+C48</f>
        <v>41968.315999999999</v>
      </c>
      <c r="D41" s="188">
        <f>E41-C41</f>
        <v>20721.385799999996</v>
      </c>
      <c r="E41" s="188">
        <f>E42+E43+E44+E49+E45+E46+E47+E50+E48+E52+E53+E51</f>
        <v>62689.701799999995</v>
      </c>
    </row>
    <row r="42" spans="1:8" s="48" customFormat="1" ht="51" x14ac:dyDescent="0.25">
      <c r="A42" s="135" t="s">
        <v>344</v>
      </c>
      <c r="B42" s="194" t="s">
        <v>370</v>
      </c>
      <c r="C42" s="189">
        <v>2419.1</v>
      </c>
      <c r="D42" s="189"/>
      <c r="E42" s="189">
        <v>2419.06</v>
      </c>
      <c r="F42" s="119"/>
      <c r="G42" s="51"/>
    </row>
    <row r="43" spans="1:8" s="48" customFormat="1" ht="63.75" x14ac:dyDescent="0.25">
      <c r="A43" s="122" t="s">
        <v>346</v>
      </c>
      <c r="B43" s="195" t="s">
        <v>121</v>
      </c>
      <c r="C43" s="189">
        <v>13078.2</v>
      </c>
      <c r="D43" s="189">
        <f>E43-C43</f>
        <v>-649.88300000000163</v>
      </c>
      <c r="E43" s="189">
        <v>12428.316999999999</v>
      </c>
      <c r="F43" s="119"/>
      <c r="G43" s="51"/>
    </row>
    <row r="44" spans="1:8" s="48" customFormat="1" ht="25.5" x14ac:dyDescent="0.25">
      <c r="A44" s="122" t="s">
        <v>346</v>
      </c>
      <c r="B44" s="195" t="s">
        <v>122</v>
      </c>
      <c r="C44" s="189">
        <v>4930.8</v>
      </c>
      <c r="D44" s="189">
        <f>E44-C44</f>
        <v>-709.41700000000037</v>
      </c>
      <c r="E44" s="189">
        <v>4221.3829999999998</v>
      </c>
      <c r="F44" s="119"/>
      <c r="G44" s="51"/>
    </row>
    <row r="45" spans="1:8" s="48" customFormat="1" ht="25.5" x14ac:dyDescent="0.25">
      <c r="A45" s="122" t="s">
        <v>346</v>
      </c>
      <c r="B45" s="195" t="s">
        <v>305</v>
      </c>
      <c r="C45" s="189">
        <v>957.5</v>
      </c>
      <c r="D45" s="189"/>
      <c r="E45" s="189">
        <v>957.5</v>
      </c>
      <c r="F45" s="119"/>
      <c r="G45" s="51"/>
    </row>
    <row r="46" spans="1:8" s="48" customFormat="1" ht="18" customHeight="1" x14ac:dyDescent="0.25">
      <c r="A46" s="122" t="s">
        <v>346</v>
      </c>
      <c r="B46" s="195" t="s">
        <v>123</v>
      </c>
      <c r="C46" s="189">
        <v>2274</v>
      </c>
      <c r="D46" s="189"/>
      <c r="E46" s="189">
        <v>2274</v>
      </c>
      <c r="F46" s="119"/>
      <c r="G46" s="51"/>
    </row>
    <row r="47" spans="1:8" s="48" customFormat="1" ht="25.5" x14ac:dyDescent="0.25">
      <c r="A47" s="209" t="s">
        <v>346</v>
      </c>
      <c r="B47" s="195" t="s">
        <v>382</v>
      </c>
      <c r="C47" s="189">
        <v>1592</v>
      </c>
      <c r="D47" s="189"/>
      <c r="E47" s="189">
        <v>1592</v>
      </c>
      <c r="F47" s="119"/>
      <c r="G47" s="51"/>
    </row>
    <row r="48" spans="1:8" s="47" customFormat="1" ht="25.5" x14ac:dyDescent="0.25">
      <c r="A48" s="209" t="s">
        <v>597</v>
      </c>
      <c r="B48" s="194" t="s">
        <v>598</v>
      </c>
      <c r="C48" s="189">
        <v>3000</v>
      </c>
      <c r="D48" s="189"/>
      <c r="E48" s="189">
        <v>3000</v>
      </c>
    </row>
    <row r="49" spans="1:7" s="48" customFormat="1" ht="19.899999999999999" customHeight="1" x14ac:dyDescent="0.25">
      <c r="A49" s="122" t="s">
        <v>345</v>
      </c>
      <c r="B49" s="195" t="s">
        <v>594</v>
      </c>
      <c r="C49" s="189">
        <v>56.3</v>
      </c>
      <c r="D49" s="189"/>
      <c r="E49" s="189">
        <v>56.315800000000003</v>
      </c>
      <c r="F49" s="119"/>
      <c r="G49" s="51"/>
    </row>
    <row r="50" spans="1:7" s="48" customFormat="1" ht="25.5" x14ac:dyDescent="0.25">
      <c r="A50" s="122" t="s">
        <v>599</v>
      </c>
      <c r="B50" s="195" t="s">
        <v>600</v>
      </c>
      <c r="C50" s="189">
        <v>13660.415999999999</v>
      </c>
      <c r="D50" s="189"/>
      <c r="E50" s="189">
        <v>13660.415999999999</v>
      </c>
      <c r="F50" s="119"/>
      <c r="G50" s="51"/>
    </row>
    <row r="51" spans="1:7" s="48" customFormat="1" ht="18.75" x14ac:dyDescent="0.25">
      <c r="A51" s="122" t="s">
        <v>633</v>
      </c>
      <c r="B51" s="195" t="s">
        <v>634</v>
      </c>
      <c r="C51" s="189"/>
      <c r="D51" s="189">
        <v>451.2</v>
      </c>
      <c r="E51" s="189">
        <v>451.2</v>
      </c>
      <c r="F51" s="119"/>
      <c r="G51" s="51"/>
    </row>
    <row r="52" spans="1:7" s="48" customFormat="1" ht="25.5" x14ac:dyDescent="0.25">
      <c r="A52" s="122" t="s">
        <v>630</v>
      </c>
      <c r="B52" s="195" t="s">
        <v>631</v>
      </c>
      <c r="C52" s="189"/>
      <c r="D52" s="189">
        <v>771.61</v>
      </c>
      <c r="E52" s="189">
        <v>771.61</v>
      </c>
      <c r="F52" s="119"/>
      <c r="G52" s="51"/>
    </row>
    <row r="53" spans="1:7" s="48" customFormat="1" ht="25.5" x14ac:dyDescent="0.25">
      <c r="A53" s="122" t="s">
        <v>346</v>
      </c>
      <c r="B53" s="195" t="s">
        <v>632</v>
      </c>
      <c r="C53" s="189"/>
      <c r="D53" s="189">
        <v>20857.900000000001</v>
      </c>
      <c r="E53" s="189">
        <v>20857.900000000001</v>
      </c>
      <c r="F53" s="119"/>
      <c r="G53" s="51"/>
    </row>
    <row r="54" spans="1:7" s="47" customFormat="1" ht="27" x14ac:dyDescent="0.3">
      <c r="A54" s="210" t="s">
        <v>347</v>
      </c>
      <c r="B54" s="192" t="s">
        <v>371</v>
      </c>
      <c r="C54" s="188">
        <f>C71+C72+C68+C73+C74+C75+C55+C56+C57+C58+C59+C60+C61+C62+C63+C64+C65+C66+C67+C69+C70</f>
        <v>320012.30000000005</v>
      </c>
      <c r="D54" s="188">
        <f>D71+D72+D68+D73+D74+D75+D55+D56+D57+D58+D59+D60+D61+D62+D63+D64+D65+D66+D67+D69+D70</f>
        <v>15800.199999999988</v>
      </c>
      <c r="E54" s="188">
        <f>E71+E72+E68+E73+E74+E75+E55+E56+E57+E58+E59+E60+E61+E62+E63+E64+E65+E66+E67+E69+E70</f>
        <v>335812.5</v>
      </c>
      <c r="F54" s="120"/>
    </row>
    <row r="55" spans="1:7" s="47" customFormat="1" ht="38.25" x14ac:dyDescent="0.25">
      <c r="A55" s="211" t="s">
        <v>380</v>
      </c>
      <c r="B55" s="193" t="s">
        <v>372</v>
      </c>
      <c r="C55" s="189">
        <v>6140</v>
      </c>
      <c r="D55" s="189">
        <f>E55-C55</f>
        <v>360</v>
      </c>
      <c r="E55" s="189">
        <v>6500</v>
      </c>
    </row>
    <row r="56" spans="1:7" s="47" customFormat="1" ht="25.5" hidden="1" x14ac:dyDescent="0.25">
      <c r="A56" s="211" t="s">
        <v>381</v>
      </c>
      <c r="B56" s="193" t="s">
        <v>373</v>
      </c>
      <c r="C56" s="189"/>
      <c r="D56" s="189">
        <f t="shared" ref="D56:D60" si="3">E56-C56</f>
        <v>0</v>
      </c>
      <c r="E56" s="189"/>
    </row>
    <row r="57" spans="1:7" s="47" customFormat="1" ht="76.5" x14ac:dyDescent="0.25">
      <c r="A57" s="211" t="s">
        <v>381</v>
      </c>
      <c r="B57" s="213" t="s">
        <v>124</v>
      </c>
      <c r="C57" s="189">
        <v>185431</v>
      </c>
      <c r="D57" s="189">
        <f t="shared" si="3"/>
        <v>12426.399999999994</v>
      </c>
      <c r="E57" s="189">
        <v>197857.4</v>
      </c>
    </row>
    <row r="58" spans="1:7" s="47" customFormat="1" ht="63.75" x14ac:dyDescent="0.25">
      <c r="A58" s="211" t="s">
        <v>381</v>
      </c>
      <c r="B58" s="213" t="s">
        <v>125</v>
      </c>
      <c r="C58" s="189">
        <v>66136</v>
      </c>
      <c r="D58" s="189">
        <f t="shared" si="3"/>
        <v>3622.3999999999942</v>
      </c>
      <c r="E58" s="189">
        <v>69758.399999999994</v>
      </c>
    </row>
    <row r="59" spans="1:7" s="47" customFormat="1" ht="25.5" x14ac:dyDescent="0.25">
      <c r="A59" s="211" t="s">
        <v>381</v>
      </c>
      <c r="B59" s="213" t="s">
        <v>126</v>
      </c>
      <c r="C59" s="189">
        <v>3305.2</v>
      </c>
      <c r="D59" s="189">
        <f t="shared" si="3"/>
        <v>-170</v>
      </c>
      <c r="E59" s="189">
        <v>3135.2</v>
      </c>
    </row>
    <row r="60" spans="1:7" s="47" customFormat="1" ht="38.25" x14ac:dyDescent="0.3">
      <c r="A60" s="211" t="s">
        <v>381</v>
      </c>
      <c r="B60" s="213" t="s">
        <v>127</v>
      </c>
      <c r="C60" s="189">
        <v>6780.9</v>
      </c>
      <c r="D60" s="189">
        <f t="shared" si="3"/>
        <v>-820</v>
      </c>
      <c r="E60" s="189">
        <v>5960.9</v>
      </c>
      <c r="F60" s="120"/>
    </row>
    <row r="61" spans="1:7" s="47" customFormat="1" ht="76.5" x14ac:dyDescent="0.25">
      <c r="A61" s="211" t="s">
        <v>381</v>
      </c>
      <c r="B61" s="212" t="s">
        <v>128</v>
      </c>
      <c r="C61" s="189">
        <v>5004.3999999999996</v>
      </c>
      <c r="D61" s="189"/>
      <c r="E61" s="189">
        <v>5004.3999999999996</v>
      </c>
    </row>
    <row r="62" spans="1:7" s="47" customFormat="1" ht="38.25" x14ac:dyDescent="0.25">
      <c r="A62" s="211" t="s">
        <v>381</v>
      </c>
      <c r="B62" s="213" t="s">
        <v>129</v>
      </c>
      <c r="C62" s="189">
        <v>7</v>
      </c>
      <c r="D62" s="189"/>
      <c r="E62" s="189">
        <v>7</v>
      </c>
    </row>
    <row r="63" spans="1:7" s="47" customFormat="1" ht="57.6" customHeight="1" x14ac:dyDescent="0.3">
      <c r="A63" s="211" t="s">
        <v>381</v>
      </c>
      <c r="B63" s="213" t="s">
        <v>130</v>
      </c>
      <c r="C63" s="189">
        <v>2524.6</v>
      </c>
      <c r="D63" s="189">
        <f t="shared" ref="D63" si="4">E63-C63</f>
        <v>960</v>
      </c>
      <c r="E63" s="189">
        <v>3484.6</v>
      </c>
      <c r="F63" s="120"/>
    </row>
    <row r="64" spans="1:7" s="47" customFormat="1" ht="25.5" x14ac:dyDescent="0.25">
      <c r="A64" s="211" t="s">
        <v>381</v>
      </c>
      <c r="B64" s="214" t="s">
        <v>131</v>
      </c>
      <c r="C64" s="189">
        <v>437.2</v>
      </c>
      <c r="D64" s="189"/>
      <c r="E64" s="189">
        <v>437.2</v>
      </c>
    </row>
    <row r="65" spans="1:7" s="47" customFormat="1" ht="45" customHeight="1" x14ac:dyDescent="0.3">
      <c r="A65" s="211" t="s">
        <v>381</v>
      </c>
      <c r="B65" s="214" t="s">
        <v>85</v>
      </c>
      <c r="C65" s="189">
        <v>441.7</v>
      </c>
      <c r="D65" s="189"/>
      <c r="E65" s="189">
        <v>441.7</v>
      </c>
      <c r="G65" s="53"/>
    </row>
    <row r="66" spans="1:7" s="48" customFormat="1" ht="30.75" customHeight="1" x14ac:dyDescent="0.25">
      <c r="A66" s="211" t="s">
        <v>381</v>
      </c>
      <c r="B66" s="214" t="s">
        <v>132</v>
      </c>
      <c r="C66" s="189">
        <v>151.80000000000001</v>
      </c>
      <c r="D66" s="189">
        <f t="shared" ref="D66" si="5">E66-C66</f>
        <v>10</v>
      </c>
      <c r="E66" s="189">
        <v>161.80000000000001</v>
      </c>
    </row>
    <row r="67" spans="1:7" s="48" customFormat="1" ht="51" x14ac:dyDescent="0.25">
      <c r="A67" s="122" t="s">
        <v>381</v>
      </c>
      <c r="B67" s="214" t="s">
        <v>304</v>
      </c>
      <c r="C67" s="189">
        <v>1289.7</v>
      </c>
      <c r="D67" s="189"/>
      <c r="E67" s="189">
        <v>1289.7</v>
      </c>
    </row>
    <row r="68" spans="1:7" s="47" customFormat="1" ht="51" x14ac:dyDescent="0.25">
      <c r="A68" s="211" t="s">
        <v>381</v>
      </c>
      <c r="B68" s="193" t="s">
        <v>86</v>
      </c>
      <c r="C68" s="189">
        <v>384.7</v>
      </c>
      <c r="D68" s="189"/>
      <c r="E68" s="189">
        <v>384.7</v>
      </c>
    </row>
    <row r="69" spans="1:7" s="47" customFormat="1" ht="38.25" x14ac:dyDescent="0.25">
      <c r="A69" s="211" t="s">
        <v>381</v>
      </c>
      <c r="B69" s="193" t="s">
        <v>383</v>
      </c>
      <c r="C69" s="189">
        <v>1049.5999999999999</v>
      </c>
      <c r="D69" s="189"/>
      <c r="E69" s="189">
        <v>1049.5999999999999</v>
      </c>
    </row>
    <row r="70" spans="1:7" s="47" customFormat="1" ht="25.5" x14ac:dyDescent="0.25">
      <c r="A70" s="211" t="s">
        <v>381</v>
      </c>
      <c r="B70" s="193" t="s">
        <v>384</v>
      </c>
      <c r="C70" s="189">
        <v>75.8</v>
      </c>
      <c r="D70" s="189"/>
      <c r="E70" s="189">
        <v>75.8</v>
      </c>
    </row>
    <row r="71" spans="1:7" s="47" customFormat="1" ht="38.25" x14ac:dyDescent="0.25">
      <c r="A71" s="211" t="s">
        <v>348</v>
      </c>
      <c r="B71" s="193" t="s">
        <v>374</v>
      </c>
      <c r="C71" s="189">
        <v>817.2</v>
      </c>
      <c r="D71" s="189">
        <f>E71-C71</f>
        <v>0</v>
      </c>
      <c r="E71" s="189">
        <v>817.2</v>
      </c>
    </row>
    <row r="72" spans="1:7" s="47" customFormat="1" ht="63.75" x14ac:dyDescent="0.3">
      <c r="A72" s="211" t="s">
        <v>349</v>
      </c>
      <c r="B72" s="193" t="s">
        <v>375</v>
      </c>
      <c r="C72" s="189">
        <v>19.399999999999999</v>
      </c>
      <c r="D72" s="189"/>
      <c r="E72" s="189">
        <v>19.399999999999999</v>
      </c>
      <c r="F72" s="120"/>
    </row>
    <row r="73" spans="1:7" s="47" customFormat="1" ht="25.5" x14ac:dyDescent="0.3">
      <c r="A73" s="211" t="s">
        <v>350</v>
      </c>
      <c r="B73" s="193" t="s">
        <v>376</v>
      </c>
      <c r="C73" s="189">
        <v>4426</v>
      </c>
      <c r="D73" s="189"/>
      <c r="E73" s="189">
        <v>4426</v>
      </c>
      <c r="F73" s="121"/>
      <c r="G73" s="52"/>
    </row>
    <row r="74" spans="1:7" s="47" customFormat="1" ht="89.25" x14ac:dyDescent="0.25">
      <c r="A74" s="211" t="s">
        <v>351</v>
      </c>
      <c r="B74" s="193" t="s">
        <v>377</v>
      </c>
      <c r="C74" s="189">
        <v>27073.200000000001</v>
      </c>
      <c r="D74" s="189">
        <f t="shared" ref="D74:D75" si="6">E74-C74</f>
        <v>-2405.2000000000007</v>
      </c>
      <c r="E74" s="189">
        <v>24668</v>
      </c>
    </row>
    <row r="75" spans="1:7" s="47" customFormat="1" ht="51" x14ac:dyDescent="0.3">
      <c r="A75" s="211" t="s">
        <v>352</v>
      </c>
      <c r="B75" s="193" t="s">
        <v>378</v>
      </c>
      <c r="C75" s="189">
        <v>8516.9</v>
      </c>
      <c r="D75" s="189">
        <f t="shared" si="6"/>
        <v>1816.6000000000004</v>
      </c>
      <c r="E75" s="189">
        <v>10333.5</v>
      </c>
      <c r="G75" s="53"/>
    </row>
    <row r="76" spans="1:7" s="47" customFormat="1" ht="18.75" x14ac:dyDescent="0.3">
      <c r="A76" s="210" t="s">
        <v>353</v>
      </c>
      <c r="B76" s="215" t="s">
        <v>62</v>
      </c>
      <c r="C76" s="221">
        <f>C77+C78</f>
        <v>3810.14</v>
      </c>
      <c r="D76" s="221">
        <f>D77+D78</f>
        <v>-427.9989999999998</v>
      </c>
      <c r="E76" s="221">
        <f>E77+E78</f>
        <v>3382.1410000000001</v>
      </c>
      <c r="G76" s="53"/>
    </row>
    <row r="77" spans="1:7" s="48" customFormat="1" ht="63.75" x14ac:dyDescent="0.25">
      <c r="A77" s="209" t="s">
        <v>354</v>
      </c>
      <c r="B77" s="216" t="s">
        <v>379</v>
      </c>
      <c r="C77" s="189">
        <v>3795.14</v>
      </c>
      <c r="D77" s="189">
        <f>E77-C77</f>
        <v>-427.9989999999998</v>
      </c>
      <c r="E77" s="189">
        <v>3367.1410000000001</v>
      </c>
    </row>
    <row r="78" spans="1:7" s="48" customFormat="1" ht="25.5" x14ac:dyDescent="0.25">
      <c r="A78" s="209" t="s">
        <v>596</v>
      </c>
      <c r="B78" s="216" t="s">
        <v>595</v>
      </c>
      <c r="C78" s="189">
        <v>15</v>
      </c>
      <c r="D78" s="189">
        <v>0</v>
      </c>
      <c r="E78" s="189">
        <v>15</v>
      </c>
    </row>
    <row r="79" spans="1:7" s="4" customFormat="1" ht="14.25" x14ac:dyDescent="0.2">
      <c r="A79" s="6"/>
      <c r="B79" s="196" t="s">
        <v>63</v>
      </c>
      <c r="C79" s="188">
        <f>C36+C13</f>
        <v>560782.5560000001</v>
      </c>
      <c r="D79" s="188">
        <f>D36+D13</f>
        <v>18191.086799999986</v>
      </c>
      <c r="E79" s="188">
        <f>E36+E13</f>
        <v>578973.64279999991</v>
      </c>
    </row>
    <row r="80" spans="1:7" ht="19.5" customHeight="1" x14ac:dyDescent="0.25">
      <c r="B80" s="197"/>
      <c r="C80" s="197"/>
      <c r="D80" s="197"/>
      <c r="E80" s="198"/>
    </row>
    <row r="81" spans="2:5" x14ac:dyDescent="0.25">
      <c r="B81" s="199"/>
      <c r="C81" s="199"/>
      <c r="D81" s="199"/>
    </row>
    <row r="82" spans="2:5" x14ac:dyDescent="0.25">
      <c r="B82" s="199"/>
      <c r="C82" s="199"/>
      <c r="D82" s="199"/>
      <c r="E82" s="200"/>
    </row>
    <row r="83" spans="2:5" x14ac:dyDescent="0.25">
      <c r="B83" s="199"/>
      <c r="C83" s="199"/>
      <c r="D83" s="199"/>
    </row>
    <row r="84" spans="2:5" x14ac:dyDescent="0.25">
      <c r="B84" s="199"/>
      <c r="C84" s="199"/>
      <c r="D84" s="199"/>
    </row>
    <row r="85" spans="2:5" x14ac:dyDescent="0.25">
      <c r="B85" s="199"/>
      <c r="C85" s="199"/>
      <c r="D85" s="199"/>
    </row>
    <row r="86" spans="2:5" x14ac:dyDescent="0.25">
      <c r="B86" s="199"/>
      <c r="C86" s="199"/>
      <c r="D86" s="199"/>
    </row>
    <row r="87" spans="2:5" x14ac:dyDescent="0.25">
      <c r="B87" s="199"/>
      <c r="C87" s="199"/>
      <c r="D87" s="199"/>
    </row>
    <row r="88" spans="2:5" x14ac:dyDescent="0.25">
      <c r="B88" s="199"/>
      <c r="C88" s="199"/>
      <c r="D88" s="199"/>
    </row>
    <row r="89" spans="2:5" x14ac:dyDescent="0.25">
      <c r="B89" s="199" t="s">
        <v>285</v>
      </c>
      <c r="C89" s="199"/>
      <c r="D89" s="199"/>
    </row>
    <row r="90" spans="2:5" x14ac:dyDescent="0.25">
      <c r="B90" s="199"/>
      <c r="C90" s="199"/>
      <c r="D90" s="199"/>
    </row>
    <row r="91" spans="2:5" x14ac:dyDescent="0.25">
      <c r="B91" s="199"/>
      <c r="C91" s="199"/>
      <c r="D91" s="199"/>
    </row>
    <row r="92" spans="2:5" x14ac:dyDescent="0.25">
      <c r="B92" s="199"/>
      <c r="C92" s="199"/>
      <c r="D92" s="199"/>
    </row>
    <row r="93" spans="2:5" x14ac:dyDescent="0.25">
      <c r="B93" s="199"/>
      <c r="C93" s="199"/>
      <c r="D93" s="199"/>
    </row>
    <row r="94" spans="2:5" x14ac:dyDescent="0.25">
      <c r="B94" s="199"/>
      <c r="C94" s="199"/>
      <c r="D94" s="199"/>
    </row>
    <row r="95" spans="2:5" x14ac:dyDescent="0.25">
      <c r="B95" s="199"/>
      <c r="C95" s="199"/>
      <c r="D95" s="199"/>
    </row>
    <row r="96" spans="2:5" x14ac:dyDescent="0.25">
      <c r="B96" s="199"/>
      <c r="C96" s="199"/>
      <c r="D96" s="199"/>
    </row>
    <row r="97" spans="2:4" x14ac:dyDescent="0.25">
      <c r="B97" s="199"/>
      <c r="C97" s="199"/>
      <c r="D97" s="199"/>
    </row>
    <row r="98" spans="2:4" x14ac:dyDescent="0.25">
      <c r="B98" s="199"/>
      <c r="C98" s="199"/>
      <c r="D98" s="199"/>
    </row>
    <row r="99" spans="2:4" x14ac:dyDescent="0.25">
      <c r="B99" s="199"/>
      <c r="C99" s="199"/>
      <c r="D99" s="199"/>
    </row>
    <row r="100" spans="2:4" x14ac:dyDescent="0.25">
      <c r="B100" s="199"/>
      <c r="C100" s="199"/>
      <c r="D100" s="199"/>
    </row>
    <row r="101" spans="2:4" x14ac:dyDescent="0.25">
      <c r="B101" s="199"/>
      <c r="C101" s="199"/>
      <c r="D101" s="199"/>
    </row>
    <row r="102" spans="2:4" x14ac:dyDescent="0.25">
      <c r="B102" s="199"/>
      <c r="C102" s="199"/>
      <c r="D102" s="199"/>
    </row>
    <row r="103" spans="2:4" x14ac:dyDescent="0.25">
      <c r="B103" s="199"/>
      <c r="C103" s="199"/>
      <c r="D103" s="199"/>
    </row>
    <row r="104" spans="2:4" x14ac:dyDescent="0.25">
      <c r="B104" s="199"/>
      <c r="C104" s="199"/>
      <c r="D104" s="199"/>
    </row>
    <row r="105" spans="2:4" x14ac:dyDescent="0.25">
      <c r="B105" s="199"/>
      <c r="C105" s="199"/>
      <c r="D105" s="199"/>
    </row>
    <row r="106" spans="2:4" x14ac:dyDescent="0.25">
      <c r="B106" s="199"/>
      <c r="C106" s="199"/>
      <c r="D106" s="199"/>
    </row>
    <row r="107" spans="2:4" x14ac:dyDescent="0.25">
      <c r="B107" s="199"/>
      <c r="C107" s="199"/>
      <c r="D107" s="199"/>
    </row>
    <row r="108" spans="2:4" x14ac:dyDescent="0.25">
      <c r="B108" s="199"/>
      <c r="C108" s="199"/>
      <c r="D108" s="199"/>
    </row>
    <row r="109" spans="2:4" x14ac:dyDescent="0.25">
      <c r="B109" s="199"/>
      <c r="C109" s="199"/>
      <c r="D109" s="199"/>
    </row>
    <row r="110" spans="2:4" x14ac:dyDescent="0.25">
      <c r="B110" s="199"/>
      <c r="C110" s="199"/>
      <c r="D110" s="199"/>
    </row>
    <row r="111" spans="2:4" x14ac:dyDescent="0.25">
      <c r="B111" s="199"/>
      <c r="C111" s="199"/>
      <c r="D111" s="199"/>
    </row>
    <row r="112" spans="2:4" x14ac:dyDescent="0.25">
      <c r="B112" s="199"/>
      <c r="C112" s="199"/>
      <c r="D112" s="199"/>
    </row>
    <row r="113" spans="2:4" x14ac:dyDescent="0.25">
      <c r="B113" s="199"/>
      <c r="C113" s="199"/>
      <c r="D113" s="199"/>
    </row>
    <row r="114" spans="2:4" x14ac:dyDescent="0.25">
      <c r="B114" s="199"/>
      <c r="C114" s="199"/>
      <c r="D114" s="199"/>
    </row>
    <row r="115" spans="2:4" x14ac:dyDescent="0.25">
      <c r="B115" s="199"/>
      <c r="C115" s="199"/>
      <c r="D115" s="199"/>
    </row>
    <row r="116" spans="2:4" x14ac:dyDescent="0.25">
      <c r="B116" s="199"/>
      <c r="C116" s="199"/>
      <c r="D116" s="199"/>
    </row>
    <row r="117" spans="2:4" x14ac:dyDescent="0.25">
      <c r="B117" s="199"/>
      <c r="C117" s="199"/>
      <c r="D117" s="199"/>
    </row>
    <row r="118" spans="2:4" x14ac:dyDescent="0.25">
      <c r="B118" s="199"/>
      <c r="C118" s="199"/>
      <c r="D118" s="199"/>
    </row>
    <row r="119" spans="2:4" x14ac:dyDescent="0.25">
      <c r="B119" s="199"/>
      <c r="C119" s="199"/>
      <c r="D119" s="199"/>
    </row>
    <row r="120" spans="2:4" x14ac:dyDescent="0.25">
      <c r="B120" s="199"/>
      <c r="C120" s="199"/>
      <c r="D120" s="199"/>
    </row>
    <row r="121" spans="2:4" x14ac:dyDescent="0.25">
      <c r="B121" s="199"/>
      <c r="C121" s="199"/>
      <c r="D121" s="199"/>
    </row>
    <row r="122" spans="2:4" x14ac:dyDescent="0.25">
      <c r="B122" s="199"/>
      <c r="C122" s="199"/>
      <c r="D122" s="199"/>
    </row>
    <row r="123" spans="2:4" x14ac:dyDescent="0.25">
      <c r="B123" s="199"/>
      <c r="C123" s="199"/>
      <c r="D123" s="199"/>
    </row>
    <row r="124" spans="2:4" x14ac:dyDescent="0.25">
      <c r="B124" s="199"/>
      <c r="C124" s="199"/>
      <c r="D124" s="199"/>
    </row>
    <row r="125" spans="2:4" x14ac:dyDescent="0.25">
      <c r="B125" s="199"/>
      <c r="C125" s="199"/>
      <c r="D125" s="199"/>
    </row>
    <row r="126" spans="2:4" x14ac:dyDescent="0.25">
      <c r="B126" s="199"/>
      <c r="C126" s="199"/>
      <c r="D126" s="199"/>
    </row>
    <row r="127" spans="2:4" x14ac:dyDescent="0.25">
      <c r="B127" s="199"/>
      <c r="C127" s="199"/>
      <c r="D127" s="199"/>
    </row>
    <row r="128" spans="2:4" x14ac:dyDescent="0.25">
      <c r="B128" s="199"/>
      <c r="C128" s="199"/>
      <c r="D128" s="199"/>
    </row>
    <row r="129" spans="2:4" x14ac:dyDescent="0.25">
      <c r="B129" s="199"/>
      <c r="C129" s="199"/>
      <c r="D129" s="199"/>
    </row>
    <row r="130" spans="2:4" x14ac:dyDescent="0.25">
      <c r="B130" s="199"/>
      <c r="C130" s="199"/>
      <c r="D130" s="199"/>
    </row>
    <row r="131" spans="2:4" x14ac:dyDescent="0.25">
      <c r="B131" s="199"/>
      <c r="C131" s="199"/>
      <c r="D131" s="199"/>
    </row>
    <row r="132" spans="2:4" x14ac:dyDescent="0.25">
      <c r="B132" s="199"/>
      <c r="C132" s="199"/>
      <c r="D132" s="199"/>
    </row>
    <row r="133" spans="2:4" x14ac:dyDescent="0.25">
      <c r="B133" s="199"/>
      <c r="C133" s="199"/>
      <c r="D133" s="199"/>
    </row>
    <row r="134" spans="2:4" x14ac:dyDescent="0.25">
      <c r="B134" s="199"/>
      <c r="C134" s="199"/>
      <c r="D134" s="199"/>
    </row>
    <row r="135" spans="2:4" x14ac:dyDescent="0.25">
      <c r="B135" s="199"/>
      <c r="C135" s="199"/>
      <c r="D135" s="199"/>
    </row>
    <row r="136" spans="2:4" x14ac:dyDescent="0.25">
      <c r="B136" s="199"/>
      <c r="C136" s="199"/>
      <c r="D136" s="199"/>
    </row>
    <row r="137" spans="2:4" x14ac:dyDescent="0.25">
      <c r="B137" s="199"/>
      <c r="C137" s="199"/>
      <c r="D137" s="199"/>
    </row>
    <row r="138" spans="2:4" x14ac:dyDescent="0.25">
      <c r="B138" s="199"/>
      <c r="C138" s="199"/>
      <c r="D138" s="199"/>
    </row>
    <row r="139" spans="2:4" x14ac:dyDescent="0.25">
      <c r="B139" s="199"/>
      <c r="C139" s="199"/>
      <c r="D139" s="199"/>
    </row>
    <row r="140" spans="2:4" x14ac:dyDescent="0.25">
      <c r="B140" s="199"/>
      <c r="C140" s="199"/>
      <c r="D140" s="199"/>
    </row>
    <row r="141" spans="2:4" x14ac:dyDescent="0.25">
      <c r="B141" s="199"/>
      <c r="C141" s="199"/>
      <c r="D141" s="199"/>
    </row>
    <row r="142" spans="2:4" x14ac:dyDescent="0.25">
      <c r="B142" s="199"/>
      <c r="C142" s="199"/>
      <c r="D142" s="199"/>
    </row>
    <row r="143" spans="2:4" x14ac:dyDescent="0.25">
      <c r="B143" s="199"/>
      <c r="C143" s="199"/>
      <c r="D143" s="199"/>
    </row>
    <row r="144" spans="2:4" x14ac:dyDescent="0.25">
      <c r="B144" s="199"/>
      <c r="C144" s="199"/>
      <c r="D144" s="199"/>
    </row>
    <row r="145" spans="2:4" x14ac:dyDescent="0.25">
      <c r="B145" s="199"/>
      <c r="C145" s="199"/>
      <c r="D145" s="199"/>
    </row>
    <row r="146" spans="2:4" x14ac:dyDescent="0.25">
      <c r="B146" s="199"/>
      <c r="C146" s="199"/>
      <c r="D146" s="199"/>
    </row>
    <row r="147" spans="2:4" x14ac:dyDescent="0.25">
      <c r="B147" s="199"/>
      <c r="C147" s="199"/>
      <c r="D147" s="199"/>
    </row>
    <row r="148" spans="2:4" x14ac:dyDescent="0.25">
      <c r="B148" s="199"/>
      <c r="C148" s="199"/>
      <c r="D148" s="199"/>
    </row>
    <row r="149" spans="2:4" x14ac:dyDescent="0.25">
      <c r="B149" s="199"/>
      <c r="C149" s="199"/>
      <c r="D149" s="199"/>
    </row>
    <row r="150" spans="2:4" x14ac:dyDescent="0.25">
      <c r="B150" s="199"/>
      <c r="C150" s="199"/>
      <c r="D150" s="199"/>
    </row>
    <row r="151" spans="2:4" x14ac:dyDescent="0.25">
      <c r="B151" s="199"/>
      <c r="C151" s="199"/>
      <c r="D151" s="199"/>
    </row>
    <row r="152" spans="2:4" x14ac:dyDescent="0.25">
      <c r="B152" s="199"/>
      <c r="C152" s="199"/>
      <c r="D152" s="199"/>
    </row>
    <row r="153" spans="2:4" x14ac:dyDescent="0.25">
      <c r="B153" s="199"/>
      <c r="C153" s="199"/>
      <c r="D153" s="199"/>
    </row>
    <row r="154" spans="2:4" x14ac:dyDescent="0.25">
      <c r="B154" s="199"/>
      <c r="C154" s="199"/>
      <c r="D154" s="199"/>
    </row>
    <row r="155" spans="2:4" x14ac:dyDescent="0.25">
      <c r="B155" s="199"/>
      <c r="C155" s="199"/>
      <c r="D155" s="199"/>
    </row>
    <row r="156" spans="2:4" x14ac:dyDescent="0.25">
      <c r="B156" s="199"/>
      <c r="C156" s="199"/>
      <c r="D156" s="199"/>
    </row>
    <row r="157" spans="2:4" x14ac:dyDescent="0.25">
      <c r="B157" s="199"/>
      <c r="C157" s="199"/>
      <c r="D157" s="199"/>
    </row>
    <row r="158" spans="2:4" x14ac:dyDescent="0.25">
      <c r="B158" s="199"/>
      <c r="C158" s="199"/>
      <c r="D158" s="199"/>
    </row>
    <row r="159" spans="2:4" x14ac:dyDescent="0.25">
      <c r="B159" s="199"/>
      <c r="C159" s="199"/>
      <c r="D159" s="199"/>
    </row>
    <row r="160" spans="2:4" x14ac:dyDescent="0.25">
      <c r="B160" s="199"/>
      <c r="C160" s="199"/>
      <c r="D160" s="199"/>
    </row>
    <row r="161" spans="2:4" x14ac:dyDescent="0.25">
      <c r="B161" s="199"/>
      <c r="C161" s="199"/>
      <c r="D161" s="199"/>
    </row>
    <row r="162" spans="2:4" x14ac:dyDescent="0.25">
      <c r="B162" s="199"/>
      <c r="C162" s="199"/>
      <c r="D162" s="199"/>
    </row>
    <row r="163" spans="2:4" x14ac:dyDescent="0.25">
      <c r="B163" s="199"/>
      <c r="C163" s="199"/>
      <c r="D163" s="199"/>
    </row>
    <row r="164" spans="2:4" x14ac:dyDescent="0.25">
      <c r="B164" s="199"/>
      <c r="C164" s="199"/>
      <c r="D164" s="199"/>
    </row>
    <row r="165" spans="2:4" x14ac:dyDescent="0.25">
      <c r="B165" s="199"/>
      <c r="C165" s="199"/>
      <c r="D165" s="199"/>
    </row>
    <row r="166" spans="2:4" x14ac:dyDescent="0.25">
      <c r="B166" s="199"/>
      <c r="C166" s="199"/>
      <c r="D166" s="199"/>
    </row>
    <row r="167" spans="2:4" x14ac:dyDescent="0.25">
      <c r="B167" s="199"/>
      <c r="C167" s="199"/>
      <c r="D167" s="199"/>
    </row>
    <row r="168" spans="2:4" x14ac:dyDescent="0.25">
      <c r="B168" s="199"/>
      <c r="C168" s="199"/>
      <c r="D168" s="199"/>
    </row>
    <row r="169" spans="2:4" x14ac:dyDescent="0.25">
      <c r="B169" s="199"/>
      <c r="C169" s="199"/>
      <c r="D169" s="199"/>
    </row>
    <row r="170" spans="2:4" x14ac:dyDescent="0.25">
      <c r="B170" s="199"/>
      <c r="C170" s="199"/>
      <c r="D170" s="199"/>
    </row>
    <row r="171" spans="2:4" x14ac:dyDescent="0.25">
      <c r="B171" s="199"/>
      <c r="C171" s="199"/>
      <c r="D171" s="199"/>
    </row>
    <row r="172" spans="2:4" x14ac:dyDescent="0.25">
      <c r="B172" s="199"/>
      <c r="C172" s="199"/>
      <c r="D172" s="199"/>
    </row>
    <row r="173" spans="2:4" x14ac:dyDescent="0.25">
      <c r="B173" s="199"/>
      <c r="C173" s="199"/>
      <c r="D173" s="199"/>
    </row>
    <row r="174" spans="2:4" x14ac:dyDescent="0.25">
      <c r="B174" s="199"/>
      <c r="C174" s="199"/>
      <c r="D174" s="199"/>
    </row>
    <row r="175" spans="2:4" x14ac:dyDescent="0.25">
      <c r="B175" s="199"/>
      <c r="C175" s="199"/>
      <c r="D175" s="199"/>
    </row>
    <row r="176" spans="2:4" x14ac:dyDescent="0.25">
      <c r="B176" s="199"/>
      <c r="C176" s="199"/>
      <c r="D176" s="199"/>
    </row>
    <row r="177" spans="2:4" x14ac:dyDescent="0.25">
      <c r="B177" s="199"/>
      <c r="C177" s="199"/>
      <c r="D177" s="199"/>
    </row>
    <row r="178" spans="2:4" x14ac:dyDescent="0.25">
      <c r="B178" s="199"/>
      <c r="C178" s="199"/>
      <c r="D178" s="199"/>
    </row>
    <row r="179" spans="2:4" x14ac:dyDescent="0.25">
      <c r="B179" s="199"/>
      <c r="C179" s="199"/>
      <c r="D179" s="199"/>
    </row>
    <row r="180" spans="2:4" x14ac:dyDescent="0.25">
      <c r="B180" s="199"/>
      <c r="C180" s="199"/>
      <c r="D180" s="199"/>
    </row>
    <row r="181" spans="2:4" x14ac:dyDescent="0.25">
      <c r="B181" s="199"/>
      <c r="C181" s="199"/>
      <c r="D181" s="199"/>
    </row>
    <row r="182" spans="2:4" x14ac:dyDescent="0.25">
      <c r="B182" s="199"/>
      <c r="C182" s="199"/>
      <c r="D182" s="199"/>
    </row>
    <row r="183" spans="2:4" x14ac:dyDescent="0.25">
      <c r="B183" s="199"/>
      <c r="C183" s="199"/>
      <c r="D183" s="199"/>
    </row>
    <row r="184" spans="2:4" x14ac:dyDescent="0.25">
      <c r="B184" s="199"/>
      <c r="C184" s="199"/>
      <c r="D184" s="199"/>
    </row>
    <row r="185" spans="2:4" x14ac:dyDescent="0.25">
      <c r="B185" s="199"/>
      <c r="C185" s="199"/>
      <c r="D185" s="199"/>
    </row>
    <row r="186" spans="2:4" x14ac:dyDescent="0.25">
      <c r="B186" s="199"/>
      <c r="C186" s="199"/>
      <c r="D186" s="199"/>
    </row>
    <row r="187" spans="2:4" x14ac:dyDescent="0.25">
      <c r="B187" s="199"/>
      <c r="C187" s="199"/>
      <c r="D187" s="199"/>
    </row>
    <row r="188" spans="2:4" x14ac:dyDescent="0.25">
      <c r="B188" s="199"/>
      <c r="C188" s="199"/>
      <c r="D188" s="199"/>
    </row>
    <row r="189" spans="2:4" x14ac:dyDescent="0.25">
      <c r="B189" s="199"/>
      <c r="C189" s="199"/>
      <c r="D189" s="199"/>
    </row>
    <row r="190" spans="2:4" x14ac:dyDescent="0.25">
      <c r="B190" s="199"/>
      <c r="C190" s="199"/>
      <c r="D190" s="199"/>
    </row>
    <row r="191" spans="2:4" x14ac:dyDescent="0.25">
      <c r="B191" s="199"/>
      <c r="C191" s="199"/>
      <c r="D191" s="199"/>
    </row>
    <row r="192" spans="2:4" x14ac:dyDescent="0.25">
      <c r="B192" s="199"/>
      <c r="C192" s="199"/>
      <c r="D192" s="199"/>
    </row>
    <row r="193" spans="2:4" x14ac:dyDescent="0.25">
      <c r="B193" s="199"/>
      <c r="C193" s="199"/>
      <c r="D193" s="199"/>
    </row>
    <row r="194" spans="2:4" x14ac:dyDescent="0.25">
      <c r="B194" s="199"/>
      <c r="C194" s="199"/>
      <c r="D194" s="199"/>
    </row>
    <row r="195" spans="2:4" x14ac:dyDescent="0.25">
      <c r="B195" s="199"/>
      <c r="C195" s="199"/>
      <c r="D195" s="199"/>
    </row>
    <row r="196" spans="2:4" x14ac:dyDescent="0.25">
      <c r="B196" s="199"/>
      <c r="C196" s="199"/>
      <c r="D196" s="199"/>
    </row>
    <row r="197" spans="2:4" x14ac:dyDescent="0.25">
      <c r="B197" s="199"/>
      <c r="C197" s="199"/>
      <c r="D197" s="199"/>
    </row>
    <row r="198" spans="2:4" x14ac:dyDescent="0.25">
      <c r="B198" s="199"/>
      <c r="C198" s="199"/>
      <c r="D198" s="199"/>
    </row>
    <row r="199" spans="2:4" x14ac:dyDescent="0.25">
      <c r="B199" s="199"/>
      <c r="C199" s="199"/>
      <c r="D199" s="199"/>
    </row>
    <row r="200" spans="2:4" x14ac:dyDescent="0.25">
      <c r="B200" s="199"/>
      <c r="C200" s="199"/>
      <c r="D200" s="199"/>
    </row>
    <row r="201" spans="2:4" x14ac:dyDescent="0.25">
      <c r="B201" s="199"/>
      <c r="C201" s="199"/>
      <c r="D201" s="199"/>
    </row>
    <row r="202" spans="2:4" x14ac:dyDescent="0.25">
      <c r="B202" s="199"/>
      <c r="C202" s="199"/>
      <c r="D202" s="199"/>
    </row>
    <row r="203" spans="2:4" x14ac:dyDescent="0.25">
      <c r="B203" s="199"/>
      <c r="C203" s="199"/>
      <c r="D203" s="199"/>
    </row>
    <row r="204" spans="2:4" x14ac:dyDescent="0.25">
      <c r="B204" s="199"/>
      <c r="C204" s="199"/>
      <c r="D204" s="199"/>
    </row>
    <row r="205" spans="2:4" x14ac:dyDescent="0.25">
      <c r="B205" s="199"/>
      <c r="C205" s="199"/>
      <c r="D205" s="199"/>
    </row>
    <row r="206" spans="2:4" x14ac:dyDescent="0.25">
      <c r="B206" s="199"/>
      <c r="C206" s="199"/>
      <c r="D206" s="199"/>
    </row>
    <row r="207" spans="2:4" x14ac:dyDescent="0.25">
      <c r="B207" s="199"/>
      <c r="C207" s="199"/>
      <c r="D207" s="199"/>
    </row>
    <row r="208" spans="2:4" x14ac:dyDescent="0.25">
      <c r="B208" s="199"/>
      <c r="C208" s="199"/>
      <c r="D208" s="199"/>
    </row>
    <row r="209" spans="2:4" x14ac:dyDescent="0.25">
      <c r="B209" s="199"/>
      <c r="C209" s="199"/>
      <c r="D209" s="199"/>
    </row>
    <row r="210" spans="2:4" x14ac:dyDescent="0.25">
      <c r="B210" s="199"/>
      <c r="C210" s="199"/>
      <c r="D210" s="199"/>
    </row>
    <row r="211" spans="2:4" x14ac:dyDescent="0.25">
      <c r="B211" s="199"/>
      <c r="C211" s="199"/>
      <c r="D211" s="199"/>
    </row>
    <row r="212" spans="2:4" x14ac:dyDescent="0.25">
      <c r="B212" s="199"/>
      <c r="C212" s="199"/>
      <c r="D212" s="199"/>
    </row>
    <row r="213" spans="2:4" x14ac:dyDescent="0.25">
      <c r="B213" s="199"/>
      <c r="C213" s="199"/>
      <c r="D213" s="199"/>
    </row>
    <row r="214" spans="2:4" x14ac:dyDescent="0.25">
      <c r="B214" s="199"/>
      <c r="C214" s="199"/>
      <c r="D214" s="199"/>
    </row>
    <row r="215" spans="2:4" x14ac:dyDescent="0.25">
      <c r="B215" s="199"/>
      <c r="C215" s="199"/>
      <c r="D215" s="199"/>
    </row>
    <row r="216" spans="2:4" x14ac:dyDescent="0.25">
      <c r="B216" s="199"/>
      <c r="C216" s="199"/>
      <c r="D216" s="199"/>
    </row>
    <row r="217" spans="2:4" x14ac:dyDescent="0.25">
      <c r="B217" s="199"/>
      <c r="C217" s="199"/>
      <c r="D217" s="199"/>
    </row>
    <row r="218" spans="2:4" x14ac:dyDescent="0.25">
      <c r="B218" s="199"/>
      <c r="C218" s="199"/>
      <c r="D218" s="199"/>
    </row>
    <row r="219" spans="2:4" x14ac:dyDescent="0.25">
      <c r="B219" s="199"/>
      <c r="C219" s="199"/>
      <c r="D219" s="199"/>
    </row>
    <row r="220" spans="2:4" x14ac:dyDescent="0.25">
      <c r="B220" s="199"/>
      <c r="C220" s="199"/>
      <c r="D220" s="199"/>
    </row>
    <row r="221" spans="2:4" x14ac:dyDescent="0.25">
      <c r="B221" s="199"/>
      <c r="C221" s="199"/>
      <c r="D221" s="199"/>
    </row>
    <row r="222" spans="2:4" x14ac:dyDescent="0.25">
      <c r="B222" s="199"/>
      <c r="C222" s="199"/>
      <c r="D222" s="199"/>
    </row>
    <row r="223" spans="2:4" x14ac:dyDescent="0.25">
      <c r="B223" s="199"/>
      <c r="C223" s="199"/>
      <c r="D223" s="199"/>
    </row>
    <row r="224" spans="2:4" x14ac:dyDescent="0.25">
      <c r="B224" s="199"/>
      <c r="C224" s="199"/>
      <c r="D224" s="199"/>
    </row>
    <row r="225" spans="2:4" x14ac:dyDescent="0.25">
      <c r="B225" s="199"/>
      <c r="C225" s="199"/>
      <c r="D225" s="199"/>
    </row>
    <row r="226" spans="2:4" x14ac:dyDescent="0.25">
      <c r="B226" s="199"/>
      <c r="C226" s="199"/>
      <c r="D226" s="199"/>
    </row>
    <row r="227" spans="2:4" x14ac:dyDescent="0.25">
      <c r="B227" s="199"/>
      <c r="C227" s="199"/>
      <c r="D227" s="199"/>
    </row>
    <row r="228" spans="2:4" x14ac:dyDescent="0.25">
      <c r="B228" s="199"/>
      <c r="C228" s="199"/>
      <c r="D228" s="199"/>
    </row>
    <row r="229" spans="2:4" x14ac:dyDescent="0.25">
      <c r="B229" s="199"/>
      <c r="C229" s="199"/>
      <c r="D229" s="199"/>
    </row>
    <row r="230" spans="2:4" x14ac:dyDescent="0.25">
      <c r="B230" s="199"/>
      <c r="C230" s="199"/>
      <c r="D230" s="199"/>
    </row>
    <row r="231" spans="2:4" x14ac:dyDescent="0.25">
      <c r="B231" s="199"/>
      <c r="C231" s="199"/>
      <c r="D231" s="199"/>
    </row>
    <row r="232" spans="2:4" x14ac:dyDescent="0.25">
      <c r="B232" s="199"/>
      <c r="C232" s="199"/>
      <c r="D232" s="199"/>
    </row>
    <row r="233" spans="2:4" x14ac:dyDescent="0.25">
      <c r="B233" s="199"/>
      <c r="C233" s="199"/>
      <c r="D233" s="199"/>
    </row>
    <row r="234" spans="2:4" x14ac:dyDescent="0.25">
      <c r="B234" s="199"/>
      <c r="C234" s="199"/>
      <c r="D234" s="199"/>
    </row>
    <row r="235" spans="2:4" x14ac:dyDescent="0.25">
      <c r="B235" s="199"/>
      <c r="C235" s="199"/>
      <c r="D235" s="199"/>
    </row>
    <row r="236" spans="2:4" x14ac:dyDescent="0.25">
      <c r="B236" s="199"/>
      <c r="C236" s="199"/>
      <c r="D236" s="199"/>
    </row>
    <row r="237" spans="2:4" x14ac:dyDescent="0.25">
      <c r="B237" s="199"/>
      <c r="C237" s="199"/>
      <c r="D237" s="199"/>
    </row>
    <row r="238" spans="2:4" x14ac:dyDescent="0.25">
      <c r="B238" s="199"/>
      <c r="C238" s="199"/>
      <c r="D238" s="199"/>
    </row>
    <row r="239" spans="2:4" x14ac:dyDescent="0.25">
      <c r="B239" s="199"/>
      <c r="C239" s="199"/>
      <c r="D239" s="199"/>
    </row>
    <row r="240" spans="2:4" x14ac:dyDescent="0.25">
      <c r="B240" s="199"/>
      <c r="C240" s="199"/>
      <c r="D240" s="199"/>
    </row>
    <row r="241" spans="2:4" x14ac:dyDescent="0.25">
      <c r="B241" s="199"/>
      <c r="C241" s="199"/>
      <c r="D241" s="199"/>
    </row>
    <row r="242" spans="2:4" x14ac:dyDescent="0.25">
      <c r="B242" s="199"/>
      <c r="C242" s="199"/>
      <c r="D242" s="199"/>
    </row>
    <row r="243" spans="2:4" x14ac:dyDescent="0.25">
      <c r="B243" s="199"/>
      <c r="C243" s="199"/>
      <c r="D243" s="199"/>
    </row>
    <row r="244" spans="2:4" x14ac:dyDescent="0.25">
      <c r="B244" s="199"/>
      <c r="C244" s="199"/>
      <c r="D244" s="199"/>
    </row>
    <row r="245" spans="2:4" x14ac:dyDescent="0.25">
      <c r="B245" s="199"/>
      <c r="C245" s="199"/>
      <c r="D245" s="199"/>
    </row>
    <row r="246" spans="2:4" x14ac:dyDescent="0.25">
      <c r="B246" s="199"/>
      <c r="C246" s="199"/>
      <c r="D246" s="199"/>
    </row>
    <row r="247" spans="2:4" x14ac:dyDescent="0.25">
      <c r="B247" s="199"/>
      <c r="C247" s="199"/>
      <c r="D247" s="199"/>
    </row>
    <row r="248" spans="2:4" x14ac:dyDescent="0.25">
      <c r="B248" s="199"/>
      <c r="C248" s="199"/>
      <c r="D248" s="199"/>
    </row>
    <row r="249" spans="2:4" x14ac:dyDescent="0.25">
      <c r="B249" s="199"/>
      <c r="C249" s="199"/>
      <c r="D249" s="199"/>
    </row>
    <row r="250" spans="2:4" x14ac:dyDescent="0.25">
      <c r="B250" s="199"/>
      <c r="C250" s="199"/>
      <c r="D250" s="199"/>
    </row>
    <row r="251" spans="2:4" x14ac:dyDescent="0.25">
      <c r="B251" s="199"/>
      <c r="C251" s="199"/>
      <c r="D251" s="199"/>
    </row>
    <row r="252" spans="2:4" x14ac:dyDescent="0.25">
      <c r="B252" s="199"/>
      <c r="C252" s="199"/>
      <c r="D252" s="199"/>
    </row>
    <row r="253" spans="2:4" x14ac:dyDescent="0.25">
      <c r="B253" s="199"/>
      <c r="C253" s="199"/>
      <c r="D253" s="199"/>
    </row>
    <row r="254" spans="2:4" x14ac:dyDescent="0.25">
      <c r="B254" s="199"/>
      <c r="C254" s="199"/>
      <c r="D254" s="199"/>
    </row>
    <row r="255" spans="2:4" x14ac:dyDescent="0.25">
      <c r="B255" s="199"/>
      <c r="C255" s="199"/>
      <c r="D255" s="199"/>
    </row>
    <row r="256" spans="2:4" x14ac:dyDescent="0.25">
      <c r="B256" s="199"/>
      <c r="C256" s="199"/>
      <c r="D256" s="199"/>
    </row>
    <row r="257" spans="2:4" x14ac:dyDescent="0.25">
      <c r="B257" s="199"/>
      <c r="C257" s="199"/>
      <c r="D257" s="199"/>
    </row>
    <row r="258" spans="2:4" x14ac:dyDescent="0.25">
      <c r="B258" s="199"/>
      <c r="C258" s="199"/>
      <c r="D258" s="199"/>
    </row>
    <row r="259" spans="2:4" x14ac:dyDescent="0.25">
      <c r="B259" s="199"/>
      <c r="C259" s="199"/>
      <c r="D259" s="199"/>
    </row>
    <row r="260" spans="2:4" x14ac:dyDescent="0.25">
      <c r="B260" s="199"/>
      <c r="C260" s="199"/>
      <c r="D260" s="199"/>
    </row>
    <row r="261" spans="2:4" x14ac:dyDescent="0.25">
      <c r="B261" s="199"/>
      <c r="C261" s="199"/>
      <c r="D261" s="199"/>
    </row>
    <row r="262" spans="2:4" x14ac:dyDescent="0.25">
      <c r="B262" s="199"/>
      <c r="C262" s="199"/>
      <c r="D262" s="199"/>
    </row>
    <row r="263" spans="2:4" x14ac:dyDescent="0.25">
      <c r="B263" s="199"/>
      <c r="C263" s="199"/>
      <c r="D263" s="199"/>
    </row>
    <row r="264" spans="2:4" x14ac:dyDescent="0.25">
      <c r="B264" s="199"/>
      <c r="C264" s="199"/>
      <c r="D264" s="199"/>
    </row>
    <row r="265" spans="2:4" x14ac:dyDescent="0.25">
      <c r="B265" s="199"/>
      <c r="C265" s="199"/>
      <c r="D265" s="199"/>
    </row>
    <row r="266" spans="2:4" x14ac:dyDescent="0.25">
      <c r="B266" s="199"/>
      <c r="C266" s="199"/>
      <c r="D266" s="199"/>
    </row>
    <row r="267" spans="2:4" x14ac:dyDescent="0.25">
      <c r="B267" s="199"/>
      <c r="C267" s="199"/>
      <c r="D267" s="199"/>
    </row>
    <row r="268" spans="2:4" x14ac:dyDescent="0.25">
      <c r="B268" s="199"/>
      <c r="C268" s="199"/>
      <c r="D268" s="199"/>
    </row>
    <row r="269" spans="2:4" x14ac:dyDescent="0.25">
      <c r="B269" s="199"/>
      <c r="C269" s="199"/>
      <c r="D269" s="199"/>
    </row>
    <row r="270" spans="2:4" x14ac:dyDescent="0.25">
      <c r="B270" s="199"/>
      <c r="C270" s="199"/>
      <c r="D270" s="199"/>
    </row>
    <row r="271" spans="2:4" x14ac:dyDescent="0.25">
      <c r="B271" s="199"/>
      <c r="C271" s="199"/>
      <c r="D271" s="199"/>
    </row>
    <row r="272" spans="2:4" x14ac:dyDescent="0.25">
      <c r="B272" s="199"/>
      <c r="C272" s="199"/>
      <c r="D272" s="199"/>
    </row>
    <row r="273" spans="2:4" x14ac:dyDescent="0.25">
      <c r="B273" s="199"/>
      <c r="C273" s="199"/>
      <c r="D273" s="199"/>
    </row>
    <row r="274" spans="2:4" x14ac:dyDescent="0.25">
      <c r="B274" s="199"/>
      <c r="C274" s="199"/>
      <c r="D274" s="199"/>
    </row>
    <row r="275" spans="2:4" x14ac:dyDescent="0.25">
      <c r="B275" s="199"/>
      <c r="C275" s="199"/>
      <c r="D275" s="199"/>
    </row>
    <row r="276" spans="2:4" x14ac:dyDescent="0.25">
      <c r="B276" s="199"/>
      <c r="C276" s="199"/>
      <c r="D276" s="199"/>
    </row>
    <row r="277" spans="2:4" x14ac:dyDescent="0.25">
      <c r="B277" s="199"/>
      <c r="C277" s="199"/>
      <c r="D277" s="199"/>
    </row>
    <row r="278" spans="2:4" x14ac:dyDescent="0.25">
      <c r="B278" s="199"/>
      <c r="C278" s="199"/>
      <c r="D278" s="199"/>
    </row>
    <row r="279" spans="2:4" x14ac:dyDescent="0.25">
      <c r="B279" s="199"/>
      <c r="C279" s="199"/>
      <c r="D279" s="199"/>
    </row>
    <row r="280" spans="2:4" x14ac:dyDescent="0.25">
      <c r="B280" s="199"/>
      <c r="C280" s="199"/>
      <c r="D280" s="199"/>
    </row>
    <row r="281" spans="2:4" x14ac:dyDescent="0.25">
      <c r="B281" s="199"/>
      <c r="C281" s="199"/>
      <c r="D281" s="199"/>
    </row>
    <row r="282" spans="2:4" x14ac:dyDescent="0.25">
      <c r="B282" s="199"/>
      <c r="C282" s="199"/>
      <c r="D282" s="199"/>
    </row>
    <row r="283" spans="2:4" x14ac:dyDescent="0.25">
      <c r="B283" s="199"/>
      <c r="C283" s="199"/>
      <c r="D283" s="199"/>
    </row>
    <row r="284" spans="2:4" x14ac:dyDescent="0.25">
      <c r="B284" s="199"/>
      <c r="C284" s="199"/>
      <c r="D284" s="199"/>
    </row>
    <row r="285" spans="2:4" x14ac:dyDescent="0.25">
      <c r="B285" s="199"/>
      <c r="C285" s="199"/>
      <c r="D285" s="199"/>
    </row>
    <row r="286" spans="2:4" x14ac:dyDescent="0.25">
      <c r="B286" s="199"/>
      <c r="C286" s="199"/>
      <c r="D286" s="199"/>
    </row>
    <row r="287" spans="2:4" x14ac:dyDescent="0.25">
      <c r="B287" s="199"/>
      <c r="C287" s="199"/>
      <c r="D287" s="199"/>
    </row>
    <row r="288" spans="2:4" x14ac:dyDescent="0.25">
      <c r="B288" s="199"/>
      <c r="C288" s="199"/>
      <c r="D288" s="199"/>
    </row>
    <row r="289" spans="2:4" x14ac:dyDescent="0.25">
      <c r="B289" s="199"/>
      <c r="C289" s="199"/>
      <c r="D289" s="199"/>
    </row>
  </sheetData>
  <mergeCells count="3">
    <mergeCell ref="B4:E4"/>
    <mergeCell ref="A8:E8"/>
    <mergeCell ref="A9:E9"/>
  </mergeCells>
  <pageMargins left="0.74803040244969377" right="0.19684930008748908" top="0.15" bottom="0.15" header="0.15" footer="0.15"/>
  <pageSetup paperSize="9" scale="82" fitToHeight="0" orientation="portrait" useFirstPageNumber="1" r:id="rId1"/>
  <headerFooter alignWithMargins="0">
    <oddHeader>&amp;R&amp;P</oddHeader>
  </headerFooter>
  <rowBreaks count="2" manualBreakCount="2">
    <brk id="42" max="4" man="1"/>
    <brk id="68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0"/>
  <sheetViews>
    <sheetView zoomScaleNormal="100" zoomScaleSheetLayoutView="100" workbookViewId="0">
      <selection activeCell="A11" sqref="A11:H308"/>
    </sheetView>
  </sheetViews>
  <sheetFormatPr defaultRowHeight="12.75" x14ac:dyDescent="0.2"/>
  <cols>
    <col min="1" max="1" width="40.7109375" style="201" customWidth="1"/>
    <col min="2" max="2" width="4.5703125" style="201" customWidth="1"/>
    <col min="3" max="3" width="4.7109375" style="201" customWidth="1"/>
    <col min="4" max="4" width="12.28515625" style="201" customWidth="1"/>
    <col min="5" max="5" width="4.7109375" style="201" customWidth="1"/>
    <col min="6" max="6" width="10.7109375" style="201" customWidth="1"/>
    <col min="7" max="7" width="10.28515625" style="201" customWidth="1"/>
    <col min="8" max="8" width="11.28515625" style="201" customWidth="1"/>
  </cols>
  <sheetData>
    <row r="1" spans="1:12" ht="12.75" customHeight="1" x14ac:dyDescent="0.2">
      <c r="D1" s="218"/>
      <c r="E1" s="263" t="s">
        <v>385</v>
      </c>
      <c r="F1" s="263"/>
      <c r="G1" s="263"/>
      <c r="H1" s="263"/>
    </row>
    <row r="2" spans="1:12" ht="12.75" customHeight="1" x14ac:dyDescent="0.2">
      <c r="B2" s="263" t="s">
        <v>290</v>
      </c>
      <c r="C2" s="263"/>
      <c r="D2" s="263"/>
      <c r="E2" s="263"/>
      <c r="F2" s="263"/>
      <c r="G2" s="263"/>
      <c r="H2" s="263"/>
    </row>
    <row r="3" spans="1:12" ht="12.75" customHeight="1" x14ac:dyDescent="0.2">
      <c r="B3" s="217"/>
      <c r="C3" s="217"/>
      <c r="D3" s="217"/>
      <c r="E3" s="217"/>
      <c r="F3" s="217"/>
      <c r="G3" s="217"/>
      <c r="H3" s="218" t="s">
        <v>287</v>
      </c>
    </row>
    <row r="4" spans="1:12" ht="12.75" customHeight="1" x14ac:dyDescent="0.2">
      <c r="A4" s="263" t="s">
        <v>297</v>
      </c>
      <c r="B4" s="263"/>
      <c r="C4" s="263"/>
      <c r="D4" s="263"/>
      <c r="E4" s="263"/>
      <c r="F4" s="263"/>
      <c r="G4" s="263"/>
      <c r="H4" s="263"/>
    </row>
    <row r="5" spans="1:12" ht="12.75" customHeight="1" x14ac:dyDescent="0.2">
      <c r="A5" s="263" t="s">
        <v>386</v>
      </c>
      <c r="B5" s="263"/>
      <c r="C5" s="263"/>
      <c r="D5" s="263"/>
      <c r="E5" s="263"/>
      <c r="F5" s="263"/>
      <c r="G5" s="263"/>
      <c r="H5" s="263"/>
    </row>
    <row r="6" spans="1:12" ht="12.75" customHeight="1" x14ac:dyDescent="0.2">
      <c r="A6" s="217"/>
      <c r="B6" s="217"/>
      <c r="C6" s="217"/>
      <c r="D6" s="217"/>
      <c r="E6" s="217"/>
      <c r="F6" s="217"/>
      <c r="G6" s="217"/>
      <c r="H6" s="219"/>
    </row>
    <row r="7" spans="1:12" ht="40.5" customHeight="1" x14ac:dyDescent="0.2">
      <c r="A7" s="264" t="s">
        <v>387</v>
      </c>
      <c r="B7" s="264"/>
      <c r="C7" s="264"/>
      <c r="D7" s="264"/>
      <c r="E7" s="264"/>
      <c r="F7" s="264"/>
      <c r="G7" s="264"/>
      <c r="H7" s="264"/>
    </row>
    <row r="8" spans="1:12" x14ac:dyDescent="0.2">
      <c r="H8" s="218" t="s">
        <v>21</v>
      </c>
    </row>
    <row r="9" spans="1:12" ht="12.75" customHeight="1" x14ac:dyDescent="0.2">
      <c r="A9" s="261" t="s">
        <v>52</v>
      </c>
      <c r="B9" s="261" t="s">
        <v>23</v>
      </c>
      <c r="C9" s="261" t="s">
        <v>24</v>
      </c>
      <c r="D9" s="261" t="s">
        <v>25</v>
      </c>
      <c r="E9" s="261" t="s">
        <v>26</v>
      </c>
      <c r="F9" s="259" t="s">
        <v>288</v>
      </c>
      <c r="G9" s="261" t="s">
        <v>302</v>
      </c>
      <c r="H9" s="259" t="s">
        <v>288</v>
      </c>
    </row>
    <row r="10" spans="1:12" x14ac:dyDescent="0.2">
      <c r="A10" s="262"/>
      <c r="B10" s="262"/>
      <c r="C10" s="262"/>
      <c r="D10" s="262"/>
      <c r="E10" s="262"/>
      <c r="F10" s="260"/>
      <c r="G10" s="262"/>
      <c r="H10" s="260"/>
    </row>
    <row r="11" spans="1:12" ht="15" x14ac:dyDescent="0.25">
      <c r="A11" s="202" t="s">
        <v>27</v>
      </c>
      <c r="B11" s="203"/>
      <c r="C11" s="203"/>
      <c r="D11" s="203"/>
      <c r="E11" s="203"/>
      <c r="F11" s="204">
        <f>F12+F73+F78+F91+F127+F140+F209+F233+F246+F289+F292+F296+F302</f>
        <v>565074.57079999999</v>
      </c>
      <c r="G11" s="204">
        <f>G12+G73+G78+G91+G127+G140+G209+G233+G246+G289+G292+G296+G302</f>
        <v>18191.184999999987</v>
      </c>
      <c r="H11" s="204">
        <f>H12+H73+H78+H91+H127+H140+H209+H233+H246+H289+H292+H296+H302</f>
        <v>583265.75579999993</v>
      </c>
      <c r="L11" s="70"/>
    </row>
    <row r="12" spans="1:12" x14ac:dyDescent="0.2">
      <c r="A12" s="62" t="s">
        <v>317</v>
      </c>
      <c r="B12" s="64" t="s">
        <v>31</v>
      </c>
      <c r="C12" s="64"/>
      <c r="D12" s="64"/>
      <c r="E12" s="64"/>
      <c r="F12" s="63">
        <f>F13++F17+F28+F34+F37+F51+F56++F60</f>
        <v>33207.800000000003</v>
      </c>
      <c r="G12" s="63">
        <f>G13++G17+G28+G34+G37+G51+G56++G60</f>
        <v>-2473.7500000000009</v>
      </c>
      <c r="H12" s="63">
        <f>H13++H17+H28+H34+H37+H51+H56++H60</f>
        <v>30734.05</v>
      </c>
      <c r="K12" s="70"/>
      <c r="L12" s="70"/>
    </row>
    <row r="13" spans="1:12" ht="31.5" x14ac:dyDescent="0.2">
      <c r="A13" s="62" t="s">
        <v>43</v>
      </c>
      <c r="B13" s="64" t="s">
        <v>31</v>
      </c>
      <c r="C13" s="64" t="s">
        <v>44</v>
      </c>
      <c r="D13" s="64" t="s">
        <v>29</v>
      </c>
      <c r="E13" s="64" t="s">
        <v>30</v>
      </c>
      <c r="F13" s="63">
        <v>1019.3</v>
      </c>
      <c r="G13" s="63">
        <f>H13-F13</f>
        <v>106.91000000000008</v>
      </c>
      <c r="H13" s="63">
        <v>1126.21</v>
      </c>
    </row>
    <row r="14" spans="1:12" ht="45" x14ac:dyDescent="0.2">
      <c r="A14" s="67" t="s">
        <v>388</v>
      </c>
      <c r="B14" s="68" t="s">
        <v>31</v>
      </c>
      <c r="C14" s="68" t="s">
        <v>44</v>
      </c>
      <c r="D14" s="68" t="s">
        <v>389</v>
      </c>
      <c r="E14" s="64"/>
      <c r="F14" s="65">
        <v>1019.3</v>
      </c>
      <c r="G14" s="65">
        <f>H14-F14</f>
        <v>106.91000000000008</v>
      </c>
      <c r="H14" s="65">
        <v>1126.21</v>
      </c>
    </row>
    <row r="15" spans="1:12" x14ac:dyDescent="0.2">
      <c r="A15" s="67" t="s">
        <v>240</v>
      </c>
      <c r="B15" s="68" t="s">
        <v>31</v>
      </c>
      <c r="C15" s="68" t="s">
        <v>44</v>
      </c>
      <c r="D15" s="68" t="s">
        <v>390</v>
      </c>
      <c r="E15" s="68" t="s">
        <v>30</v>
      </c>
      <c r="F15" s="65">
        <v>1019.3</v>
      </c>
      <c r="G15" s="65">
        <f t="shared" ref="G15:G16" si="0">H15-F15</f>
        <v>106.91000000000008</v>
      </c>
      <c r="H15" s="65">
        <v>1126.21</v>
      </c>
    </row>
    <row r="16" spans="1:12" ht="56.25" x14ac:dyDescent="0.2">
      <c r="A16" s="67" t="s">
        <v>75</v>
      </c>
      <c r="B16" s="68" t="s">
        <v>31</v>
      </c>
      <c r="C16" s="68" t="s">
        <v>44</v>
      </c>
      <c r="D16" s="68" t="s">
        <v>390</v>
      </c>
      <c r="E16" s="68">
        <v>100</v>
      </c>
      <c r="F16" s="65">
        <v>1019.3</v>
      </c>
      <c r="G16" s="65">
        <f t="shared" si="0"/>
        <v>106.91000000000008</v>
      </c>
      <c r="H16" s="65">
        <v>1126.21</v>
      </c>
    </row>
    <row r="17" spans="1:8" ht="42" x14ac:dyDescent="0.2">
      <c r="A17" s="62" t="s">
        <v>32</v>
      </c>
      <c r="B17" s="64" t="s">
        <v>31</v>
      </c>
      <c r="C17" s="64" t="s">
        <v>33</v>
      </c>
      <c r="D17" s="64" t="s">
        <v>29</v>
      </c>
      <c r="E17" s="64" t="s">
        <v>30</v>
      </c>
      <c r="F17" s="63">
        <f t="shared" ref="F17:H17" si="1">F18</f>
        <v>3273.8</v>
      </c>
      <c r="G17" s="63">
        <f t="shared" si="1"/>
        <v>-164.44000000000017</v>
      </c>
      <c r="H17" s="63">
        <f t="shared" si="1"/>
        <v>3109.3599999999997</v>
      </c>
    </row>
    <row r="18" spans="1:8" ht="22.5" x14ac:dyDescent="0.2">
      <c r="A18" s="67" t="s">
        <v>391</v>
      </c>
      <c r="B18" s="68" t="s">
        <v>31</v>
      </c>
      <c r="C18" s="68" t="s">
        <v>33</v>
      </c>
      <c r="D18" s="68" t="s">
        <v>392</v>
      </c>
      <c r="E18" s="64"/>
      <c r="F18" s="65">
        <f t="shared" ref="F18" si="2">F19+F21+F23</f>
        <v>3273.8</v>
      </c>
      <c r="G18" s="65">
        <f t="shared" ref="G18:H18" si="3">G19+G21+G23</f>
        <v>-164.44000000000017</v>
      </c>
      <c r="H18" s="65">
        <f t="shared" si="3"/>
        <v>3109.3599999999997</v>
      </c>
    </row>
    <row r="19" spans="1:8" x14ac:dyDescent="0.2">
      <c r="A19" s="67" t="s">
        <v>234</v>
      </c>
      <c r="B19" s="68" t="s">
        <v>31</v>
      </c>
      <c r="C19" s="68" t="s">
        <v>33</v>
      </c>
      <c r="D19" s="68" t="s">
        <v>393</v>
      </c>
      <c r="E19" s="68" t="s">
        <v>30</v>
      </c>
      <c r="F19" s="65">
        <f t="shared" ref="F19:H19" si="4">F20</f>
        <v>1064.4000000000001</v>
      </c>
      <c r="G19" s="65">
        <f t="shared" si="4"/>
        <v>16.839999999999918</v>
      </c>
      <c r="H19" s="65">
        <f t="shared" si="4"/>
        <v>1081.24</v>
      </c>
    </row>
    <row r="20" spans="1:8" ht="56.25" x14ac:dyDescent="0.2">
      <c r="A20" s="67" t="s">
        <v>75</v>
      </c>
      <c r="B20" s="68" t="s">
        <v>31</v>
      </c>
      <c r="C20" s="68" t="s">
        <v>33</v>
      </c>
      <c r="D20" s="68" t="s">
        <v>393</v>
      </c>
      <c r="E20" s="68" t="s">
        <v>108</v>
      </c>
      <c r="F20" s="65">
        <v>1064.4000000000001</v>
      </c>
      <c r="G20" s="65">
        <f>H20-F20</f>
        <v>16.839999999999918</v>
      </c>
      <c r="H20" s="65">
        <v>1081.24</v>
      </c>
    </row>
    <row r="21" spans="1:8" x14ac:dyDescent="0.2">
      <c r="A21" s="67" t="s">
        <v>234</v>
      </c>
      <c r="B21" s="68" t="s">
        <v>31</v>
      </c>
      <c r="C21" s="68" t="s">
        <v>33</v>
      </c>
      <c r="D21" s="68" t="s">
        <v>393</v>
      </c>
      <c r="E21" s="68" t="s">
        <v>30</v>
      </c>
      <c r="F21" s="65">
        <v>527.29999999999995</v>
      </c>
      <c r="G21" s="65">
        <f t="shared" ref="G21:G22" si="5">H21-F21</f>
        <v>75.1400000000001</v>
      </c>
      <c r="H21" s="65">
        <v>602.44000000000005</v>
      </c>
    </row>
    <row r="22" spans="1:8" ht="56.25" x14ac:dyDescent="0.2">
      <c r="A22" s="67" t="s">
        <v>75</v>
      </c>
      <c r="B22" s="68" t="s">
        <v>31</v>
      </c>
      <c r="C22" s="68" t="s">
        <v>33</v>
      </c>
      <c r="D22" s="68" t="s">
        <v>393</v>
      </c>
      <c r="E22" s="68" t="s">
        <v>108</v>
      </c>
      <c r="F22" s="65">
        <v>527.29999999999995</v>
      </c>
      <c r="G22" s="65">
        <f t="shared" si="5"/>
        <v>75.100000000000023</v>
      </c>
      <c r="H22" s="65">
        <v>602.4</v>
      </c>
    </row>
    <row r="23" spans="1:8" ht="22.5" x14ac:dyDescent="0.2">
      <c r="A23" s="67" t="s">
        <v>233</v>
      </c>
      <c r="B23" s="68" t="s">
        <v>31</v>
      </c>
      <c r="C23" s="68" t="s">
        <v>33</v>
      </c>
      <c r="D23" s="68" t="s">
        <v>394</v>
      </c>
      <c r="E23" s="68" t="s">
        <v>30</v>
      </c>
      <c r="F23" s="65">
        <f t="shared" ref="F23" si="6">F24+F25</f>
        <v>1682.1000000000001</v>
      </c>
      <c r="G23" s="65">
        <f t="shared" ref="G23:H23" si="7">G24+G25</f>
        <v>-256.42000000000019</v>
      </c>
      <c r="H23" s="65">
        <f t="shared" si="7"/>
        <v>1425.6799999999998</v>
      </c>
    </row>
    <row r="24" spans="1:8" ht="56.25" x14ac:dyDescent="0.2">
      <c r="A24" s="67" t="s">
        <v>75</v>
      </c>
      <c r="B24" s="68" t="s">
        <v>31</v>
      </c>
      <c r="C24" s="68" t="s">
        <v>33</v>
      </c>
      <c r="D24" s="68" t="s">
        <v>394</v>
      </c>
      <c r="E24" s="68" t="s">
        <v>108</v>
      </c>
      <c r="F24" s="65">
        <v>1133.9000000000001</v>
      </c>
      <c r="G24" s="65">
        <f>H24-F24</f>
        <v>6.6799999999998363</v>
      </c>
      <c r="H24" s="65">
        <v>1140.58</v>
      </c>
    </row>
    <row r="25" spans="1:8" ht="22.5" x14ac:dyDescent="0.2">
      <c r="A25" s="67" t="s">
        <v>395</v>
      </c>
      <c r="B25" s="68" t="s">
        <v>31</v>
      </c>
      <c r="C25" s="68" t="s">
        <v>33</v>
      </c>
      <c r="D25" s="68" t="s">
        <v>394</v>
      </c>
      <c r="E25" s="68"/>
      <c r="F25" s="65">
        <f t="shared" ref="F25" si="8">F26+F27</f>
        <v>548.20000000000005</v>
      </c>
      <c r="G25" s="65">
        <f t="shared" ref="G25:H25" si="9">G26+G27</f>
        <v>-263.10000000000002</v>
      </c>
      <c r="H25" s="65">
        <f t="shared" si="9"/>
        <v>285.10000000000002</v>
      </c>
    </row>
    <row r="26" spans="1:8" ht="22.5" x14ac:dyDescent="0.2">
      <c r="A26" s="67" t="s">
        <v>104</v>
      </c>
      <c r="B26" s="68" t="s">
        <v>31</v>
      </c>
      <c r="C26" s="68" t="s">
        <v>33</v>
      </c>
      <c r="D26" s="68" t="s">
        <v>394</v>
      </c>
      <c r="E26" s="68" t="s">
        <v>105</v>
      </c>
      <c r="F26" s="65">
        <v>544.20000000000005</v>
      </c>
      <c r="G26" s="65">
        <f>H26-F26</f>
        <v>-261.20000000000005</v>
      </c>
      <c r="H26" s="65">
        <v>283</v>
      </c>
    </row>
    <row r="27" spans="1:8" x14ac:dyDescent="0.2">
      <c r="A27" s="67" t="s">
        <v>111</v>
      </c>
      <c r="B27" s="68" t="s">
        <v>31</v>
      </c>
      <c r="C27" s="68" t="s">
        <v>33</v>
      </c>
      <c r="D27" s="68" t="s">
        <v>394</v>
      </c>
      <c r="E27" s="68" t="s">
        <v>112</v>
      </c>
      <c r="F27" s="65">
        <v>4</v>
      </c>
      <c r="G27" s="65">
        <f>H27-F27</f>
        <v>-1.9</v>
      </c>
      <c r="H27" s="65">
        <v>2.1</v>
      </c>
    </row>
    <row r="28" spans="1:8" ht="42" x14ac:dyDescent="0.2">
      <c r="A28" s="62" t="s">
        <v>53</v>
      </c>
      <c r="B28" s="64" t="s">
        <v>31</v>
      </c>
      <c r="C28" s="64" t="s">
        <v>54</v>
      </c>
      <c r="D28" s="64" t="s">
        <v>29</v>
      </c>
      <c r="E28" s="64" t="s">
        <v>30</v>
      </c>
      <c r="F28" s="63">
        <f t="shared" ref="F28:H29" si="10">F29</f>
        <v>14586</v>
      </c>
      <c r="G28" s="63">
        <f t="shared" si="10"/>
        <v>-1658.9600000000005</v>
      </c>
      <c r="H28" s="63">
        <f t="shared" si="10"/>
        <v>12927.04</v>
      </c>
    </row>
    <row r="29" spans="1:8" ht="45" x14ac:dyDescent="0.2">
      <c r="A29" s="67" t="s">
        <v>388</v>
      </c>
      <c r="B29" s="68" t="s">
        <v>31</v>
      </c>
      <c r="C29" s="68" t="s">
        <v>54</v>
      </c>
      <c r="D29" s="68" t="s">
        <v>389</v>
      </c>
      <c r="E29" s="64"/>
      <c r="F29" s="65">
        <f t="shared" si="10"/>
        <v>14586</v>
      </c>
      <c r="G29" s="65">
        <f t="shared" si="10"/>
        <v>-1658.9600000000005</v>
      </c>
      <c r="H29" s="65">
        <f t="shared" si="10"/>
        <v>12927.04</v>
      </c>
    </row>
    <row r="30" spans="1:8" ht="22.5" x14ac:dyDescent="0.2">
      <c r="A30" s="67" t="s">
        <v>235</v>
      </c>
      <c r="B30" s="68" t="s">
        <v>31</v>
      </c>
      <c r="C30" s="68" t="s">
        <v>54</v>
      </c>
      <c r="D30" s="68" t="s">
        <v>396</v>
      </c>
      <c r="E30" s="68" t="s">
        <v>30</v>
      </c>
      <c r="F30" s="65">
        <f>F31+F32+F33</f>
        <v>14586</v>
      </c>
      <c r="G30" s="65">
        <f>G31+G32+G33</f>
        <v>-1658.9600000000005</v>
      </c>
      <c r="H30" s="65">
        <f>H31+H32+H33</f>
        <v>12927.04</v>
      </c>
    </row>
    <row r="31" spans="1:8" ht="56.25" x14ac:dyDescent="0.2">
      <c r="A31" s="67" t="s">
        <v>75</v>
      </c>
      <c r="B31" s="68" t="s">
        <v>31</v>
      </c>
      <c r="C31" s="68" t="s">
        <v>54</v>
      </c>
      <c r="D31" s="68" t="s">
        <v>396</v>
      </c>
      <c r="E31" s="68" t="s">
        <v>108</v>
      </c>
      <c r="F31" s="65">
        <v>10946.2</v>
      </c>
      <c r="G31" s="65">
        <f>H31-F31</f>
        <v>-1640.1000000000004</v>
      </c>
      <c r="H31" s="65">
        <v>9306.1</v>
      </c>
    </row>
    <row r="32" spans="1:8" s="101" customFormat="1" ht="22.5" x14ac:dyDescent="0.2">
      <c r="A32" s="67" t="s">
        <v>104</v>
      </c>
      <c r="B32" s="68" t="s">
        <v>31</v>
      </c>
      <c r="C32" s="68" t="s">
        <v>54</v>
      </c>
      <c r="D32" s="68" t="s">
        <v>396</v>
      </c>
      <c r="E32" s="68" t="s">
        <v>105</v>
      </c>
      <c r="F32" s="65">
        <v>3331.8</v>
      </c>
      <c r="G32" s="65">
        <f t="shared" ref="G32:G33" si="11">H32-F32</f>
        <v>114.13999999999987</v>
      </c>
      <c r="H32" s="65">
        <v>3445.94</v>
      </c>
    </row>
    <row r="33" spans="1:10" x14ac:dyDescent="0.2">
      <c r="A33" s="67" t="s">
        <v>111</v>
      </c>
      <c r="B33" s="68" t="s">
        <v>31</v>
      </c>
      <c r="C33" s="68" t="s">
        <v>54</v>
      </c>
      <c r="D33" s="68" t="s">
        <v>396</v>
      </c>
      <c r="E33" s="68" t="s">
        <v>112</v>
      </c>
      <c r="F33" s="65">
        <v>308</v>
      </c>
      <c r="G33" s="65">
        <f t="shared" si="11"/>
        <v>-133</v>
      </c>
      <c r="H33" s="65">
        <v>175</v>
      </c>
      <c r="J33" s="70"/>
    </row>
    <row r="34" spans="1:10" x14ac:dyDescent="0.2">
      <c r="A34" s="62" t="s">
        <v>397</v>
      </c>
      <c r="B34" s="64" t="s">
        <v>31</v>
      </c>
      <c r="C34" s="64" t="s">
        <v>46</v>
      </c>
      <c r="D34" s="64" t="s">
        <v>398</v>
      </c>
      <c r="E34" s="68"/>
      <c r="F34" s="63">
        <v>19.399999999999999</v>
      </c>
      <c r="G34" s="63"/>
      <c r="H34" s="63">
        <v>19.399999999999999</v>
      </c>
      <c r="J34" s="70"/>
    </row>
    <row r="35" spans="1:10" ht="33.75" x14ac:dyDescent="0.2">
      <c r="A35" s="67" t="s">
        <v>399</v>
      </c>
      <c r="B35" s="68" t="s">
        <v>31</v>
      </c>
      <c r="C35" s="106" t="s">
        <v>46</v>
      </c>
      <c r="D35" s="68" t="s">
        <v>286</v>
      </c>
      <c r="E35" s="68"/>
      <c r="F35" s="65">
        <v>19.399999999999999</v>
      </c>
      <c r="G35" s="65"/>
      <c r="H35" s="65">
        <v>19.399999999999999</v>
      </c>
    </row>
    <row r="36" spans="1:10" ht="22.5" x14ac:dyDescent="0.2">
      <c r="A36" s="67" t="s">
        <v>104</v>
      </c>
      <c r="B36" s="68" t="s">
        <v>31</v>
      </c>
      <c r="C36" s="106" t="s">
        <v>46</v>
      </c>
      <c r="D36" s="68" t="s">
        <v>286</v>
      </c>
      <c r="E36" s="68">
        <v>200</v>
      </c>
      <c r="F36" s="65">
        <v>19.399999999999999</v>
      </c>
      <c r="G36" s="65"/>
      <c r="H36" s="65">
        <v>19.399999999999999</v>
      </c>
    </row>
    <row r="37" spans="1:10" ht="31.5" x14ac:dyDescent="0.2">
      <c r="A37" s="62" t="s">
        <v>41</v>
      </c>
      <c r="B37" s="64" t="s">
        <v>31</v>
      </c>
      <c r="C37" s="64" t="s">
        <v>42</v>
      </c>
      <c r="D37" s="64" t="s">
        <v>29</v>
      </c>
      <c r="E37" s="64" t="s">
        <v>30</v>
      </c>
      <c r="F37" s="63">
        <f t="shared" ref="F37" si="12">F38+F47</f>
        <v>8378.4</v>
      </c>
      <c r="G37" s="63">
        <f t="shared" ref="G37:H37" si="13">G38+G47</f>
        <v>109.83999999999946</v>
      </c>
      <c r="H37" s="63">
        <f t="shared" si="13"/>
        <v>8488.24</v>
      </c>
    </row>
    <row r="38" spans="1:10" x14ac:dyDescent="0.2">
      <c r="A38" s="67" t="s">
        <v>236</v>
      </c>
      <c r="B38" s="68" t="s">
        <v>31</v>
      </c>
      <c r="C38" s="68" t="s">
        <v>42</v>
      </c>
      <c r="D38" s="68" t="s">
        <v>400</v>
      </c>
      <c r="E38" s="68" t="s">
        <v>30</v>
      </c>
      <c r="F38" s="65">
        <f>F39+F44</f>
        <v>6383.8</v>
      </c>
      <c r="G38" s="65">
        <f>H38-F38</f>
        <v>140.63999999999942</v>
      </c>
      <c r="H38" s="65">
        <f>H39+H44</f>
        <v>6524.44</v>
      </c>
    </row>
    <row r="39" spans="1:10" ht="56.25" x14ac:dyDescent="0.2">
      <c r="A39" s="67" t="s">
        <v>75</v>
      </c>
      <c r="B39" s="68" t="s">
        <v>31</v>
      </c>
      <c r="C39" s="68" t="s">
        <v>42</v>
      </c>
      <c r="D39" s="68" t="s">
        <v>401</v>
      </c>
      <c r="E39" s="68" t="s">
        <v>108</v>
      </c>
      <c r="F39" s="65">
        <f>F41+F40</f>
        <v>4716.3</v>
      </c>
      <c r="G39" s="65">
        <f>H39-F39</f>
        <v>75.899999999999636</v>
      </c>
      <c r="H39" s="65">
        <f>H41+H40</f>
        <v>4792.2</v>
      </c>
    </row>
    <row r="40" spans="1:10" ht="22.5" x14ac:dyDescent="0.2">
      <c r="A40" s="67" t="s">
        <v>404</v>
      </c>
      <c r="B40" s="68" t="s">
        <v>31</v>
      </c>
      <c r="C40" s="68" t="s">
        <v>42</v>
      </c>
      <c r="D40" s="68" t="s">
        <v>401</v>
      </c>
      <c r="E40" s="68">
        <v>112</v>
      </c>
      <c r="F40" s="65">
        <v>5</v>
      </c>
      <c r="G40" s="65"/>
      <c r="H40" s="65">
        <v>5</v>
      </c>
    </row>
    <row r="41" spans="1:10" ht="22.5" x14ac:dyDescent="0.2">
      <c r="A41" s="67" t="s">
        <v>109</v>
      </c>
      <c r="B41" s="68" t="s">
        <v>31</v>
      </c>
      <c r="C41" s="68" t="s">
        <v>42</v>
      </c>
      <c r="D41" s="68" t="s">
        <v>401</v>
      </c>
      <c r="E41" s="68" t="s">
        <v>110</v>
      </c>
      <c r="F41" s="65">
        <f t="shared" ref="F41:H41" si="14">F42+F43</f>
        <v>4711.3</v>
      </c>
      <c r="G41" s="65">
        <f>H41-F41</f>
        <v>75.899999999999636</v>
      </c>
      <c r="H41" s="65">
        <f t="shared" si="14"/>
        <v>4787.2</v>
      </c>
    </row>
    <row r="42" spans="1:10" x14ac:dyDescent="0.2">
      <c r="A42" s="67" t="s">
        <v>402</v>
      </c>
      <c r="B42" s="68" t="s">
        <v>31</v>
      </c>
      <c r="C42" s="68" t="s">
        <v>42</v>
      </c>
      <c r="D42" s="68" t="s">
        <v>401</v>
      </c>
      <c r="E42" s="68" t="s">
        <v>403</v>
      </c>
      <c r="F42" s="65">
        <v>4711.3</v>
      </c>
      <c r="G42" s="65">
        <f>H42-F42</f>
        <v>75.899999999999636</v>
      </c>
      <c r="H42" s="65">
        <v>4787.2</v>
      </c>
    </row>
    <row r="43" spans="1:10" ht="22.5" x14ac:dyDescent="0.2">
      <c r="A43" s="67" t="s">
        <v>404</v>
      </c>
      <c r="B43" s="68" t="s">
        <v>31</v>
      </c>
      <c r="C43" s="68" t="s">
        <v>42</v>
      </c>
      <c r="D43" s="68" t="s">
        <v>401</v>
      </c>
      <c r="E43" s="68" t="s">
        <v>405</v>
      </c>
      <c r="F43" s="65"/>
      <c r="G43" s="65"/>
      <c r="H43" s="65"/>
    </row>
    <row r="44" spans="1:10" ht="22.5" x14ac:dyDescent="0.2">
      <c r="A44" s="67" t="s">
        <v>237</v>
      </c>
      <c r="B44" s="68" t="s">
        <v>31</v>
      </c>
      <c r="C44" s="68" t="s">
        <v>42</v>
      </c>
      <c r="D44" s="68" t="s">
        <v>406</v>
      </c>
      <c r="E44" s="68"/>
      <c r="F44" s="65">
        <f t="shared" ref="F44" si="15">F45+F46</f>
        <v>1667.5</v>
      </c>
      <c r="G44" s="65">
        <f t="shared" ref="G44:H44" si="16">G45+G46</f>
        <v>64.740000000000094</v>
      </c>
      <c r="H44" s="65">
        <f t="shared" si="16"/>
        <v>1732.24</v>
      </c>
    </row>
    <row r="45" spans="1:10" ht="22.5" x14ac:dyDescent="0.2">
      <c r="A45" s="67" t="s">
        <v>104</v>
      </c>
      <c r="B45" s="68" t="s">
        <v>31</v>
      </c>
      <c r="C45" s="68" t="s">
        <v>42</v>
      </c>
      <c r="D45" s="68" t="s">
        <v>406</v>
      </c>
      <c r="E45" s="68" t="s">
        <v>105</v>
      </c>
      <c r="F45" s="65">
        <v>1656.1</v>
      </c>
      <c r="G45" s="65">
        <f>H45-F45</f>
        <v>72.1400000000001</v>
      </c>
      <c r="H45" s="65">
        <v>1728.24</v>
      </c>
    </row>
    <row r="46" spans="1:10" x14ac:dyDescent="0.2">
      <c r="A46" s="67" t="s">
        <v>111</v>
      </c>
      <c r="B46" s="68" t="s">
        <v>31</v>
      </c>
      <c r="C46" s="68" t="s">
        <v>42</v>
      </c>
      <c r="D46" s="68" t="s">
        <v>406</v>
      </c>
      <c r="E46" s="68">
        <v>800</v>
      </c>
      <c r="F46" s="65">
        <v>11.4</v>
      </c>
      <c r="G46" s="65">
        <f>H46-F46</f>
        <v>-7.4</v>
      </c>
      <c r="H46" s="65">
        <v>4</v>
      </c>
    </row>
    <row r="47" spans="1:10" x14ac:dyDescent="0.2">
      <c r="A47" s="67" t="s">
        <v>238</v>
      </c>
      <c r="B47" s="68" t="s">
        <v>31</v>
      </c>
      <c r="C47" s="68" t="s">
        <v>42</v>
      </c>
      <c r="D47" s="68" t="s">
        <v>407</v>
      </c>
      <c r="E47" s="68"/>
      <c r="F47" s="65">
        <f t="shared" ref="F47" si="17">F48+F49</f>
        <v>1994.6</v>
      </c>
      <c r="G47" s="65">
        <f t="shared" ref="G47:H47" si="18">G48+G49</f>
        <v>-30.799999999999955</v>
      </c>
      <c r="H47" s="65">
        <f t="shared" si="18"/>
        <v>1963.8</v>
      </c>
    </row>
    <row r="48" spans="1:10" ht="56.25" x14ac:dyDescent="0.2">
      <c r="A48" s="67" t="s">
        <v>75</v>
      </c>
      <c r="B48" s="68" t="s">
        <v>31</v>
      </c>
      <c r="C48" s="68" t="s">
        <v>42</v>
      </c>
      <c r="D48" s="68" t="s">
        <v>408</v>
      </c>
      <c r="E48" s="68">
        <v>100</v>
      </c>
      <c r="F48" s="65">
        <v>1970.6</v>
      </c>
      <c r="G48" s="65">
        <f>H48-F48</f>
        <v>-16.799999999999955</v>
      </c>
      <c r="H48" s="65">
        <v>1953.8</v>
      </c>
    </row>
    <row r="49" spans="1:8" ht="22.5" x14ac:dyDescent="0.2">
      <c r="A49" s="67" t="s">
        <v>239</v>
      </c>
      <c r="B49" s="68" t="s">
        <v>31</v>
      </c>
      <c r="C49" s="68" t="s">
        <v>42</v>
      </c>
      <c r="D49" s="68" t="s">
        <v>409</v>
      </c>
      <c r="E49" s="68"/>
      <c r="F49" s="65">
        <f t="shared" ref="F49:H49" si="19">F50</f>
        <v>24</v>
      </c>
      <c r="G49" s="65">
        <f>G50</f>
        <v>-14</v>
      </c>
      <c r="H49" s="65">
        <f t="shared" si="19"/>
        <v>10</v>
      </c>
    </row>
    <row r="50" spans="1:8" ht="22.5" x14ac:dyDescent="0.2">
      <c r="A50" s="67" t="s">
        <v>104</v>
      </c>
      <c r="B50" s="68" t="s">
        <v>31</v>
      </c>
      <c r="C50" s="68" t="s">
        <v>42</v>
      </c>
      <c r="D50" s="68" t="s">
        <v>409</v>
      </c>
      <c r="E50" s="68" t="s">
        <v>105</v>
      </c>
      <c r="F50" s="65">
        <v>24</v>
      </c>
      <c r="G50" s="65">
        <f>H50-F50</f>
        <v>-14</v>
      </c>
      <c r="H50" s="65">
        <v>10</v>
      </c>
    </row>
    <row r="51" spans="1:8" x14ac:dyDescent="0.2">
      <c r="A51" s="62" t="s">
        <v>410</v>
      </c>
      <c r="B51" s="64" t="s">
        <v>31</v>
      </c>
      <c r="C51" s="64" t="s">
        <v>45</v>
      </c>
      <c r="D51" s="64" t="s">
        <v>411</v>
      </c>
      <c r="E51" s="68"/>
      <c r="F51" s="63">
        <v>203</v>
      </c>
      <c r="G51" s="63"/>
      <c r="H51" s="63">
        <v>203</v>
      </c>
    </row>
    <row r="52" spans="1:8" hidden="1" x14ac:dyDescent="0.2">
      <c r="A52" s="67" t="s">
        <v>412</v>
      </c>
      <c r="B52" s="68" t="s">
        <v>31</v>
      </c>
      <c r="C52" s="106" t="s">
        <v>45</v>
      </c>
      <c r="D52" s="68" t="s">
        <v>413</v>
      </c>
      <c r="E52" s="68"/>
      <c r="F52" s="65"/>
      <c r="G52" s="65">
        <v>0</v>
      </c>
      <c r="H52" s="65"/>
    </row>
    <row r="53" spans="1:8" ht="22.5" hidden="1" x14ac:dyDescent="0.2">
      <c r="A53" s="67" t="s">
        <v>104</v>
      </c>
      <c r="B53" s="68" t="s">
        <v>31</v>
      </c>
      <c r="C53" s="106" t="s">
        <v>45</v>
      </c>
      <c r="D53" s="68" t="s">
        <v>413</v>
      </c>
      <c r="E53" s="68">
        <v>200</v>
      </c>
      <c r="F53" s="65"/>
      <c r="G53" s="65"/>
      <c r="H53" s="65"/>
    </row>
    <row r="54" spans="1:8" x14ac:dyDescent="0.2">
      <c r="A54" s="67" t="s">
        <v>111</v>
      </c>
      <c r="B54" s="68" t="s">
        <v>31</v>
      </c>
      <c r="C54" s="106" t="s">
        <v>45</v>
      </c>
      <c r="D54" s="68" t="s">
        <v>413</v>
      </c>
      <c r="E54" s="68">
        <v>800</v>
      </c>
      <c r="F54" s="65">
        <v>203</v>
      </c>
      <c r="G54" s="65"/>
      <c r="H54" s="65">
        <v>203</v>
      </c>
    </row>
    <row r="55" spans="1:8" x14ac:dyDescent="0.2">
      <c r="A55" s="67" t="s">
        <v>601</v>
      </c>
      <c r="B55" s="68" t="s">
        <v>31</v>
      </c>
      <c r="C55" s="106" t="s">
        <v>45</v>
      </c>
      <c r="D55" s="68" t="s">
        <v>413</v>
      </c>
      <c r="E55" s="68">
        <v>880</v>
      </c>
      <c r="F55" s="65">
        <v>203</v>
      </c>
      <c r="G55" s="65"/>
      <c r="H55" s="65">
        <v>203</v>
      </c>
    </row>
    <row r="56" spans="1:8" x14ac:dyDescent="0.2">
      <c r="A56" s="62" t="s">
        <v>65</v>
      </c>
      <c r="B56" s="64" t="s">
        <v>31</v>
      </c>
      <c r="C56" s="64" t="s">
        <v>66</v>
      </c>
      <c r="D56" s="64" t="s">
        <v>414</v>
      </c>
      <c r="E56" s="64" t="s">
        <v>30</v>
      </c>
      <c r="F56" s="63">
        <f>F57</f>
        <v>100</v>
      </c>
      <c r="G56" s="63">
        <f>G58</f>
        <v>0</v>
      </c>
      <c r="H56" s="63">
        <f>H57</f>
        <v>100</v>
      </c>
    </row>
    <row r="57" spans="1:8" x14ac:dyDescent="0.2">
      <c r="A57" s="67" t="s">
        <v>147</v>
      </c>
      <c r="B57" s="68" t="s">
        <v>31</v>
      </c>
      <c r="C57" s="68" t="s">
        <v>66</v>
      </c>
      <c r="D57" s="68" t="s">
        <v>415</v>
      </c>
      <c r="E57" s="68" t="s">
        <v>30</v>
      </c>
      <c r="F57" s="65">
        <f>F59</f>
        <v>100</v>
      </c>
      <c r="G57" s="65"/>
      <c r="H57" s="65">
        <f>H59</f>
        <v>100</v>
      </c>
    </row>
    <row r="58" spans="1:8" x14ac:dyDescent="0.2">
      <c r="A58" s="67" t="s">
        <v>111</v>
      </c>
      <c r="B58" s="68" t="s">
        <v>31</v>
      </c>
      <c r="C58" s="68" t="s">
        <v>66</v>
      </c>
      <c r="D58" s="68" t="s">
        <v>415</v>
      </c>
      <c r="E58" s="68" t="s">
        <v>112</v>
      </c>
      <c r="F58" s="65">
        <v>100</v>
      </c>
      <c r="G58" s="65"/>
      <c r="H58" s="65">
        <v>100</v>
      </c>
    </row>
    <row r="59" spans="1:8" x14ac:dyDescent="0.2">
      <c r="A59" s="67" t="s">
        <v>77</v>
      </c>
      <c r="B59" s="68" t="s">
        <v>31</v>
      </c>
      <c r="C59" s="68" t="s">
        <v>66</v>
      </c>
      <c r="D59" s="68" t="s">
        <v>415</v>
      </c>
      <c r="E59" s="68" t="s">
        <v>78</v>
      </c>
      <c r="F59" s="65">
        <v>100</v>
      </c>
      <c r="G59" s="65">
        <f>H59-F59</f>
        <v>0</v>
      </c>
      <c r="H59" s="65">
        <v>100</v>
      </c>
    </row>
    <row r="60" spans="1:8" x14ac:dyDescent="0.2">
      <c r="A60" s="62" t="s">
        <v>56</v>
      </c>
      <c r="B60" s="64" t="s">
        <v>31</v>
      </c>
      <c r="C60" s="64">
        <v>13</v>
      </c>
      <c r="D60" s="64"/>
      <c r="E60" s="64"/>
      <c r="F60" s="63">
        <f>F61+F69+F66+F71</f>
        <v>5627.9</v>
      </c>
      <c r="G60" s="63">
        <f>G61+G69+G66+G71</f>
        <v>-867.09999999999945</v>
      </c>
      <c r="H60" s="63">
        <f>H61+H69+H66+H71</f>
        <v>4760.8</v>
      </c>
    </row>
    <row r="61" spans="1:8" x14ac:dyDescent="0.2">
      <c r="A61" s="67" t="s">
        <v>148</v>
      </c>
      <c r="B61" s="68" t="s">
        <v>31</v>
      </c>
      <c r="C61" s="68">
        <v>13</v>
      </c>
      <c r="D61" s="68" t="s">
        <v>259</v>
      </c>
      <c r="E61" s="64"/>
      <c r="F61" s="65">
        <v>7</v>
      </c>
      <c r="G61" s="65"/>
      <c r="H61" s="65">
        <v>7</v>
      </c>
    </row>
    <row r="62" spans="1:8" ht="22.5" x14ac:dyDescent="0.2">
      <c r="A62" s="67" t="s">
        <v>149</v>
      </c>
      <c r="B62" s="68" t="s">
        <v>31</v>
      </c>
      <c r="C62" s="68">
        <v>13</v>
      </c>
      <c r="D62" s="68" t="s">
        <v>259</v>
      </c>
      <c r="E62" s="64"/>
      <c r="F62" s="65">
        <v>7</v>
      </c>
      <c r="G62" s="65">
        <f>H62-F62</f>
        <v>0</v>
      </c>
      <c r="H62" s="65">
        <v>7</v>
      </c>
    </row>
    <row r="63" spans="1:8" x14ac:dyDescent="0.2">
      <c r="A63" s="67" t="s">
        <v>150</v>
      </c>
      <c r="B63" s="68" t="s">
        <v>31</v>
      </c>
      <c r="C63" s="68">
        <v>13</v>
      </c>
      <c r="D63" s="68" t="s">
        <v>259</v>
      </c>
      <c r="E63" s="68">
        <v>530</v>
      </c>
      <c r="F63" s="65">
        <v>6</v>
      </c>
      <c r="G63" s="65">
        <f t="shared" ref="G63:G65" si="20">H63-F63</f>
        <v>0</v>
      </c>
      <c r="H63" s="65">
        <v>6</v>
      </c>
    </row>
    <row r="64" spans="1:8" x14ac:dyDescent="0.2">
      <c r="A64" s="67" t="s">
        <v>151</v>
      </c>
      <c r="B64" s="68" t="s">
        <v>31</v>
      </c>
      <c r="C64" s="68">
        <v>13</v>
      </c>
      <c r="D64" s="68" t="s">
        <v>259</v>
      </c>
      <c r="E64" s="68">
        <v>530</v>
      </c>
      <c r="F64" s="65">
        <v>6</v>
      </c>
      <c r="G64" s="65">
        <f t="shared" si="20"/>
        <v>0</v>
      </c>
      <c r="H64" s="65">
        <v>6</v>
      </c>
    </row>
    <row r="65" spans="1:8" ht="22.5" x14ac:dyDescent="0.2">
      <c r="A65" s="67" t="s">
        <v>104</v>
      </c>
      <c r="B65" s="68" t="s">
        <v>31</v>
      </c>
      <c r="C65" s="68">
        <v>13</v>
      </c>
      <c r="D65" s="68" t="s">
        <v>259</v>
      </c>
      <c r="E65" s="68">
        <v>200</v>
      </c>
      <c r="F65" s="65">
        <v>1</v>
      </c>
      <c r="G65" s="65">
        <f t="shared" si="20"/>
        <v>0</v>
      </c>
      <c r="H65" s="65">
        <v>1</v>
      </c>
    </row>
    <row r="66" spans="1:8" ht="33.75" x14ac:dyDescent="0.2">
      <c r="A66" s="67" t="s">
        <v>152</v>
      </c>
      <c r="B66" s="68" t="s">
        <v>31</v>
      </c>
      <c r="C66" s="68">
        <v>13</v>
      </c>
      <c r="D66" s="68" t="s">
        <v>257</v>
      </c>
      <c r="E66" s="68"/>
      <c r="F66" s="65">
        <f t="shared" ref="F66" si="21">F67+F68</f>
        <v>441.7</v>
      </c>
      <c r="G66" s="65">
        <f t="shared" ref="G66:H66" si="22">G67+G68</f>
        <v>0</v>
      </c>
      <c r="H66" s="65">
        <f t="shared" si="22"/>
        <v>441.7</v>
      </c>
    </row>
    <row r="67" spans="1:8" ht="56.25" x14ac:dyDescent="0.2">
      <c r="A67" s="67" t="s">
        <v>153</v>
      </c>
      <c r="B67" s="68" t="s">
        <v>31</v>
      </c>
      <c r="C67" s="68">
        <v>13</v>
      </c>
      <c r="D67" s="68" t="s">
        <v>257</v>
      </c>
      <c r="E67" s="68">
        <v>100</v>
      </c>
      <c r="F67" s="65">
        <v>440.7</v>
      </c>
      <c r="G67" s="65">
        <f>H67-F67</f>
        <v>-45.199999999999989</v>
      </c>
      <c r="H67" s="65">
        <v>395.5</v>
      </c>
    </row>
    <row r="68" spans="1:8" ht="22.5" x14ac:dyDescent="0.2">
      <c r="A68" s="67" t="s">
        <v>104</v>
      </c>
      <c r="B68" s="68" t="s">
        <v>31</v>
      </c>
      <c r="C68" s="68">
        <v>13</v>
      </c>
      <c r="D68" s="68" t="s">
        <v>257</v>
      </c>
      <c r="E68" s="68">
        <v>200</v>
      </c>
      <c r="F68" s="65">
        <v>1</v>
      </c>
      <c r="G68" s="65">
        <f>H68-F68</f>
        <v>45.2</v>
      </c>
      <c r="H68" s="65">
        <v>46.2</v>
      </c>
    </row>
    <row r="69" spans="1:8" ht="22.5" x14ac:dyDescent="0.2">
      <c r="A69" s="67" t="s">
        <v>58</v>
      </c>
      <c r="B69" s="68" t="s">
        <v>31</v>
      </c>
      <c r="C69" s="68">
        <v>13</v>
      </c>
      <c r="D69" s="68" t="s">
        <v>416</v>
      </c>
      <c r="E69" s="64"/>
      <c r="F69" s="65">
        <v>5079.2</v>
      </c>
      <c r="G69" s="65">
        <f>H69-F69</f>
        <v>-867.09999999999945</v>
      </c>
      <c r="H69" s="65">
        <f>H70</f>
        <v>4212.1000000000004</v>
      </c>
    </row>
    <row r="70" spans="1:8" ht="56.25" x14ac:dyDescent="0.2">
      <c r="A70" s="67" t="s">
        <v>153</v>
      </c>
      <c r="B70" s="68" t="s">
        <v>31</v>
      </c>
      <c r="C70" s="68">
        <v>13</v>
      </c>
      <c r="D70" s="68" t="s">
        <v>417</v>
      </c>
      <c r="E70" s="68">
        <v>100</v>
      </c>
      <c r="F70" s="65">
        <v>5079.2</v>
      </c>
      <c r="G70" s="65">
        <f>H70-F70</f>
        <v>-867.09999999999945</v>
      </c>
      <c r="H70" s="65">
        <v>4212.1000000000004</v>
      </c>
    </row>
    <row r="71" spans="1:8" x14ac:dyDescent="0.2">
      <c r="A71" s="67" t="s">
        <v>418</v>
      </c>
      <c r="B71" s="68" t="s">
        <v>31</v>
      </c>
      <c r="C71" s="68">
        <v>13</v>
      </c>
      <c r="D71" s="68" t="s">
        <v>419</v>
      </c>
      <c r="E71" s="68"/>
      <c r="F71" s="65">
        <v>100</v>
      </c>
      <c r="G71" s="65"/>
      <c r="H71" s="65">
        <v>100</v>
      </c>
    </row>
    <row r="72" spans="1:8" x14ac:dyDescent="0.2">
      <c r="A72" s="67" t="s">
        <v>111</v>
      </c>
      <c r="B72" s="68" t="s">
        <v>31</v>
      </c>
      <c r="C72" s="68">
        <v>13</v>
      </c>
      <c r="D72" s="68" t="s">
        <v>419</v>
      </c>
      <c r="E72" s="68">
        <v>800</v>
      </c>
      <c r="F72" s="65">
        <v>100</v>
      </c>
      <c r="G72" s="65"/>
      <c r="H72" s="65">
        <v>100</v>
      </c>
    </row>
    <row r="73" spans="1:8" x14ac:dyDescent="0.2">
      <c r="A73" s="62" t="s">
        <v>318</v>
      </c>
      <c r="B73" s="64" t="s">
        <v>44</v>
      </c>
      <c r="C73" s="64" t="s">
        <v>28</v>
      </c>
      <c r="D73" s="64" t="s">
        <v>29</v>
      </c>
      <c r="E73" s="64" t="s">
        <v>30</v>
      </c>
      <c r="F73" s="63">
        <v>817.2</v>
      </c>
      <c r="G73" s="63">
        <f t="shared" ref="G73:G77" si="23">H73-F73</f>
        <v>0</v>
      </c>
      <c r="H73" s="63">
        <v>817.2</v>
      </c>
    </row>
    <row r="74" spans="1:8" x14ac:dyDescent="0.2">
      <c r="A74" s="62" t="s">
        <v>61</v>
      </c>
      <c r="B74" s="64" t="s">
        <v>44</v>
      </c>
      <c r="C74" s="64" t="s">
        <v>33</v>
      </c>
      <c r="D74" s="64" t="s">
        <v>420</v>
      </c>
      <c r="E74" s="64" t="s">
        <v>30</v>
      </c>
      <c r="F74" s="63">
        <v>817.2</v>
      </c>
      <c r="G74" s="63">
        <f t="shared" si="23"/>
        <v>0</v>
      </c>
      <c r="H74" s="63">
        <v>817.2</v>
      </c>
    </row>
    <row r="75" spans="1:8" ht="22.5" x14ac:dyDescent="0.2">
      <c r="A75" s="67" t="s">
        <v>155</v>
      </c>
      <c r="B75" s="68" t="s">
        <v>44</v>
      </c>
      <c r="C75" s="68" t="s">
        <v>33</v>
      </c>
      <c r="D75" s="68" t="s">
        <v>260</v>
      </c>
      <c r="E75" s="68" t="s">
        <v>30</v>
      </c>
      <c r="F75" s="65">
        <v>817.2</v>
      </c>
      <c r="G75" s="65">
        <f t="shared" si="23"/>
        <v>0</v>
      </c>
      <c r="H75" s="65">
        <v>817.2</v>
      </c>
    </row>
    <row r="76" spans="1:8" x14ac:dyDescent="0.2">
      <c r="A76" s="67" t="s">
        <v>242</v>
      </c>
      <c r="B76" s="68" t="s">
        <v>44</v>
      </c>
      <c r="C76" s="68" t="s">
        <v>33</v>
      </c>
      <c r="D76" s="68" t="s">
        <v>260</v>
      </c>
      <c r="E76" s="68" t="s">
        <v>107</v>
      </c>
      <c r="F76" s="65">
        <v>817.2</v>
      </c>
      <c r="G76" s="65">
        <f t="shared" si="23"/>
        <v>0</v>
      </c>
      <c r="H76" s="65">
        <v>817.2</v>
      </c>
    </row>
    <row r="77" spans="1:8" x14ac:dyDescent="0.2">
      <c r="A77" s="67" t="s">
        <v>18</v>
      </c>
      <c r="B77" s="68" t="s">
        <v>44</v>
      </c>
      <c r="C77" s="68" t="s">
        <v>33</v>
      </c>
      <c r="D77" s="68" t="s">
        <v>260</v>
      </c>
      <c r="E77" s="68" t="s">
        <v>19</v>
      </c>
      <c r="F77" s="65">
        <v>817.2</v>
      </c>
      <c r="G77" s="65">
        <f t="shared" si="23"/>
        <v>0</v>
      </c>
      <c r="H77" s="65">
        <v>817.2</v>
      </c>
    </row>
    <row r="78" spans="1:8" ht="21" x14ac:dyDescent="0.2">
      <c r="A78" s="62" t="s">
        <v>310</v>
      </c>
      <c r="B78" s="64" t="s">
        <v>33</v>
      </c>
      <c r="C78" s="64"/>
      <c r="D78" s="64"/>
      <c r="E78" s="64"/>
      <c r="F78" s="63">
        <f t="shared" ref="F78" si="24">F79+F84</f>
        <v>1612.2</v>
      </c>
      <c r="G78" s="63">
        <f t="shared" ref="G78:H78" si="25">G79+G84</f>
        <v>-37.130000000000138</v>
      </c>
      <c r="H78" s="63">
        <f t="shared" si="25"/>
        <v>1575.07</v>
      </c>
    </row>
    <row r="79" spans="1:8" ht="31.5" x14ac:dyDescent="0.2">
      <c r="A79" s="62" t="s">
        <v>421</v>
      </c>
      <c r="B79" s="64" t="s">
        <v>33</v>
      </c>
      <c r="C79" s="64" t="s">
        <v>158</v>
      </c>
      <c r="D79" s="64"/>
      <c r="E79" s="64"/>
      <c r="F79" s="63">
        <f t="shared" ref="F79:H79" si="26">F80</f>
        <v>1385.2</v>
      </c>
      <c r="G79" s="63">
        <f t="shared" si="26"/>
        <v>93.399999999999864</v>
      </c>
      <c r="H79" s="63">
        <f t="shared" si="26"/>
        <v>1478.6</v>
      </c>
    </row>
    <row r="80" spans="1:8" x14ac:dyDescent="0.2">
      <c r="A80" s="67" t="s">
        <v>422</v>
      </c>
      <c r="B80" s="68" t="s">
        <v>33</v>
      </c>
      <c r="C80" s="68" t="s">
        <v>158</v>
      </c>
      <c r="D80" s="68" t="s">
        <v>423</v>
      </c>
      <c r="E80" s="68"/>
      <c r="F80" s="65">
        <f t="shared" ref="F80" si="27">F81+F82</f>
        <v>1385.2</v>
      </c>
      <c r="G80" s="65">
        <f t="shared" ref="G80:H80" si="28">G81+G82</f>
        <v>93.399999999999864</v>
      </c>
      <c r="H80" s="65">
        <f t="shared" si="28"/>
        <v>1478.6</v>
      </c>
    </row>
    <row r="81" spans="1:8" ht="56.25" x14ac:dyDescent="0.2">
      <c r="A81" s="67" t="s">
        <v>153</v>
      </c>
      <c r="B81" s="68" t="s">
        <v>33</v>
      </c>
      <c r="C81" s="68" t="s">
        <v>158</v>
      </c>
      <c r="D81" s="68" t="s">
        <v>424</v>
      </c>
      <c r="E81" s="68">
        <v>100</v>
      </c>
      <c r="F81" s="65">
        <v>1363.2</v>
      </c>
      <c r="G81" s="65">
        <f>H81-F81</f>
        <v>115.39999999999986</v>
      </c>
      <c r="H81" s="65">
        <v>1478.6</v>
      </c>
    </row>
    <row r="82" spans="1:8" ht="22.5" x14ac:dyDescent="0.2">
      <c r="A82" s="67" t="s">
        <v>425</v>
      </c>
      <c r="B82" s="68" t="s">
        <v>33</v>
      </c>
      <c r="C82" s="68" t="s">
        <v>158</v>
      </c>
      <c r="D82" s="68" t="s">
        <v>426</v>
      </c>
      <c r="E82" s="68"/>
      <c r="F82" s="65">
        <v>22</v>
      </c>
      <c r="G82" s="65">
        <f t="shared" ref="G82:G83" si="29">H82-F82</f>
        <v>-22</v>
      </c>
      <c r="H82" s="65"/>
    </row>
    <row r="83" spans="1:8" ht="22.5" x14ac:dyDescent="0.2">
      <c r="A83" s="67" t="s">
        <v>104</v>
      </c>
      <c r="B83" s="68" t="s">
        <v>33</v>
      </c>
      <c r="C83" s="68" t="s">
        <v>158</v>
      </c>
      <c r="D83" s="68" t="s">
        <v>426</v>
      </c>
      <c r="E83" s="68">
        <v>200</v>
      </c>
      <c r="F83" s="65">
        <v>22</v>
      </c>
      <c r="G83" s="65">
        <f t="shared" si="29"/>
        <v>-22</v>
      </c>
      <c r="H83" s="65"/>
    </row>
    <row r="84" spans="1:8" ht="31.5" x14ac:dyDescent="0.2">
      <c r="A84" s="62" t="s">
        <v>427</v>
      </c>
      <c r="B84" s="205" t="s">
        <v>33</v>
      </c>
      <c r="C84" s="205"/>
      <c r="D84" s="160" t="s">
        <v>273</v>
      </c>
      <c r="E84" s="206"/>
      <c r="F84" s="63">
        <f t="shared" ref="F84" si="30">F85+F87+F89</f>
        <v>227</v>
      </c>
      <c r="G84" s="63">
        <f t="shared" ref="G84:H84" si="31">G85+G87+G89</f>
        <v>-130.53</v>
      </c>
      <c r="H84" s="63">
        <f t="shared" si="31"/>
        <v>96.47</v>
      </c>
    </row>
    <row r="85" spans="1:8" ht="33.75" x14ac:dyDescent="0.2">
      <c r="A85" s="110" t="s">
        <v>428</v>
      </c>
      <c r="B85" s="207" t="s">
        <v>33</v>
      </c>
      <c r="C85" s="207" t="s">
        <v>55</v>
      </c>
      <c r="D85" s="161" t="s">
        <v>429</v>
      </c>
      <c r="E85" s="208"/>
      <c r="F85" s="112">
        <v>90</v>
      </c>
      <c r="G85" s="112">
        <f t="shared" ref="G85:G90" si="32">H85-F85</f>
        <v>-31.1</v>
      </c>
      <c r="H85" s="112">
        <v>58.9</v>
      </c>
    </row>
    <row r="86" spans="1:8" ht="22.5" x14ac:dyDescent="0.2">
      <c r="A86" s="67" t="s">
        <v>104</v>
      </c>
      <c r="B86" s="157" t="s">
        <v>33</v>
      </c>
      <c r="C86" s="157" t="s">
        <v>55</v>
      </c>
      <c r="D86" s="158" t="s">
        <v>430</v>
      </c>
      <c r="E86" s="68">
        <v>200</v>
      </c>
      <c r="F86" s="65">
        <v>90</v>
      </c>
      <c r="G86" s="65">
        <f t="shared" si="32"/>
        <v>-31.1</v>
      </c>
      <c r="H86" s="65">
        <v>58.9</v>
      </c>
    </row>
    <row r="87" spans="1:8" x14ac:dyDescent="0.2">
      <c r="A87" s="110" t="s">
        <v>431</v>
      </c>
      <c r="B87" s="207" t="s">
        <v>33</v>
      </c>
      <c r="C87" s="207" t="s">
        <v>72</v>
      </c>
      <c r="D87" s="161" t="s">
        <v>432</v>
      </c>
      <c r="E87" s="208"/>
      <c r="F87" s="112">
        <v>40</v>
      </c>
      <c r="G87" s="112">
        <f t="shared" si="32"/>
        <v>-40</v>
      </c>
      <c r="H87" s="112"/>
    </row>
    <row r="88" spans="1:8" ht="22.5" x14ac:dyDescent="0.2">
      <c r="A88" s="67" t="s">
        <v>104</v>
      </c>
      <c r="B88" s="157" t="s">
        <v>33</v>
      </c>
      <c r="C88" s="157" t="s">
        <v>72</v>
      </c>
      <c r="D88" s="158" t="s">
        <v>433</v>
      </c>
      <c r="E88" s="68">
        <v>200</v>
      </c>
      <c r="F88" s="65">
        <v>40</v>
      </c>
      <c r="G88" s="65">
        <f t="shared" si="32"/>
        <v>-40</v>
      </c>
      <c r="H88" s="65"/>
    </row>
    <row r="89" spans="1:8" ht="22.5" x14ac:dyDescent="0.2">
      <c r="A89" s="110" t="s">
        <v>266</v>
      </c>
      <c r="B89" s="207" t="s">
        <v>33</v>
      </c>
      <c r="C89" s="207" t="s">
        <v>72</v>
      </c>
      <c r="D89" s="161" t="s">
        <v>434</v>
      </c>
      <c r="E89" s="208"/>
      <c r="F89" s="112">
        <v>97</v>
      </c>
      <c r="G89" s="112">
        <f t="shared" si="32"/>
        <v>-59.43</v>
      </c>
      <c r="H89" s="112">
        <f>H90</f>
        <v>37.57</v>
      </c>
    </row>
    <row r="90" spans="1:8" ht="22.5" x14ac:dyDescent="0.2">
      <c r="A90" s="67" t="s">
        <v>104</v>
      </c>
      <c r="B90" s="157" t="s">
        <v>33</v>
      </c>
      <c r="C90" s="157" t="s">
        <v>72</v>
      </c>
      <c r="D90" s="158" t="s">
        <v>435</v>
      </c>
      <c r="E90" s="68">
        <v>200</v>
      </c>
      <c r="F90" s="65">
        <v>97</v>
      </c>
      <c r="G90" s="65">
        <f t="shared" si="32"/>
        <v>-59.43</v>
      </c>
      <c r="H90" s="65">
        <v>37.57</v>
      </c>
    </row>
    <row r="91" spans="1:8" x14ac:dyDescent="0.2">
      <c r="A91" s="62" t="s">
        <v>311</v>
      </c>
      <c r="B91" s="64" t="s">
        <v>54</v>
      </c>
      <c r="C91" s="157"/>
      <c r="D91" s="158"/>
      <c r="E91" s="206"/>
      <c r="F91" s="63">
        <f>F92+F112+F120+F125</f>
        <v>11269.7</v>
      </c>
      <c r="G91" s="63">
        <f>G92+G112+G120+G125</f>
        <v>64.839999999999492</v>
      </c>
      <c r="H91" s="63">
        <f>H92+H112+H120+H125</f>
        <v>11334.539999999999</v>
      </c>
    </row>
    <row r="92" spans="1:8" x14ac:dyDescent="0.2">
      <c r="A92" s="62" t="s">
        <v>51</v>
      </c>
      <c r="B92" s="64" t="s">
        <v>54</v>
      </c>
      <c r="C92" s="64" t="s">
        <v>46</v>
      </c>
      <c r="D92" s="64"/>
      <c r="E92" s="64" t="s">
        <v>30</v>
      </c>
      <c r="F92" s="63">
        <f t="shared" ref="F92" si="33">F93+F97</f>
        <v>4718.2</v>
      </c>
      <c r="G92" s="63">
        <f t="shared" ref="G92:H92" si="34">G93+G97</f>
        <v>-501.2600000000001</v>
      </c>
      <c r="H92" s="63">
        <f t="shared" si="34"/>
        <v>4216.9400000000005</v>
      </c>
    </row>
    <row r="93" spans="1:8" ht="22.5" x14ac:dyDescent="0.2">
      <c r="A93" s="67" t="s">
        <v>436</v>
      </c>
      <c r="B93" s="68" t="s">
        <v>54</v>
      </c>
      <c r="C93" s="68" t="s">
        <v>46</v>
      </c>
      <c r="D93" s="68" t="s">
        <v>437</v>
      </c>
      <c r="E93" s="64"/>
      <c r="F93" s="63">
        <f>F94+F95</f>
        <v>3661.5</v>
      </c>
      <c r="G93" s="63">
        <f t="shared" ref="G93" si="35">G94+G95</f>
        <v>-59.060000000000088</v>
      </c>
      <c r="H93" s="63">
        <f>H94+H95</f>
        <v>3602.44</v>
      </c>
    </row>
    <row r="94" spans="1:8" ht="56.25" x14ac:dyDescent="0.2">
      <c r="A94" s="67" t="s">
        <v>75</v>
      </c>
      <c r="B94" s="68" t="s">
        <v>54</v>
      </c>
      <c r="C94" s="68" t="s">
        <v>46</v>
      </c>
      <c r="D94" s="68" t="s">
        <v>438</v>
      </c>
      <c r="E94" s="68" t="s">
        <v>108</v>
      </c>
      <c r="F94" s="65">
        <v>3432</v>
      </c>
      <c r="G94" s="65">
        <f>H94-F94</f>
        <v>-15.150000000000091</v>
      </c>
      <c r="H94" s="65">
        <v>3416.85</v>
      </c>
    </row>
    <row r="95" spans="1:8" ht="22.5" x14ac:dyDescent="0.2">
      <c r="A95" s="67" t="s">
        <v>425</v>
      </c>
      <c r="B95" s="68" t="s">
        <v>54</v>
      </c>
      <c r="C95" s="68" t="s">
        <v>46</v>
      </c>
      <c r="D95" s="68" t="s">
        <v>439</v>
      </c>
      <c r="E95" s="68"/>
      <c r="F95" s="65">
        <v>229.5</v>
      </c>
      <c r="G95" s="65">
        <f>H95-F95</f>
        <v>-43.91</v>
      </c>
      <c r="H95" s="65">
        <v>185.59</v>
      </c>
    </row>
    <row r="96" spans="1:8" ht="22.5" x14ac:dyDescent="0.2">
      <c r="A96" s="67" t="s">
        <v>104</v>
      </c>
      <c r="B96" s="68" t="s">
        <v>54</v>
      </c>
      <c r="C96" s="68" t="s">
        <v>46</v>
      </c>
      <c r="D96" s="68" t="s">
        <v>439</v>
      </c>
      <c r="E96" s="68">
        <v>200</v>
      </c>
      <c r="F96" s="65">
        <v>229.5</v>
      </c>
      <c r="G96" s="65">
        <f>H96-F96</f>
        <v>-43.91</v>
      </c>
      <c r="H96" s="65">
        <v>185.59</v>
      </c>
    </row>
    <row r="97" spans="1:8" ht="31.5" x14ac:dyDescent="0.2">
      <c r="A97" s="62" t="s">
        <v>282</v>
      </c>
      <c r="B97" s="64" t="s">
        <v>54</v>
      </c>
      <c r="C97" s="127" t="s">
        <v>46</v>
      </c>
      <c r="D97" s="64" t="s">
        <v>277</v>
      </c>
      <c r="E97" s="64" t="s">
        <v>30</v>
      </c>
      <c r="F97" s="63">
        <f>F98+F100+F103+F105+F108+F110</f>
        <v>1056.7</v>
      </c>
      <c r="G97" s="63">
        <f>G98+G100+G103+G105+G108+G110</f>
        <v>-442.2</v>
      </c>
      <c r="H97" s="63">
        <f>H98+H100+H103+H105+H108+H110</f>
        <v>614.5</v>
      </c>
    </row>
    <row r="98" spans="1:8" ht="22.5" x14ac:dyDescent="0.2">
      <c r="A98" s="110" t="s">
        <v>440</v>
      </c>
      <c r="B98" s="111" t="s">
        <v>54</v>
      </c>
      <c r="C98" s="111" t="s">
        <v>46</v>
      </c>
      <c r="D98" s="111" t="s">
        <v>441</v>
      </c>
      <c r="E98" s="111"/>
      <c r="F98" s="112">
        <v>250</v>
      </c>
      <c r="G98" s="112">
        <f>H98-F98</f>
        <v>-41</v>
      </c>
      <c r="H98" s="112">
        <f>H99</f>
        <v>209</v>
      </c>
    </row>
    <row r="99" spans="1:8" ht="22.5" x14ac:dyDescent="0.2">
      <c r="A99" s="67" t="s">
        <v>104</v>
      </c>
      <c r="B99" s="68" t="s">
        <v>54</v>
      </c>
      <c r="C99" s="68" t="s">
        <v>46</v>
      </c>
      <c r="D99" s="68" t="s">
        <v>442</v>
      </c>
      <c r="E99" s="68">
        <v>200</v>
      </c>
      <c r="F99" s="65">
        <v>250</v>
      </c>
      <c r="G99" s="65">
        <f>H99-F99</f>
        <v>-41</v>
      </c>
      <c r="H99" s="65">
        <v>209</v>
      </c>
    </row>
    <row r="100" spans="1:8" x14ac:dyDescent="0.2">
      <c r="A100" s="110" t="s">
        <v>443</v>
      </c>
      <c r="B100" s="111" t="s">
        <v>54</v>
      </c>
      <c r="C100" s="111" t="s">
        <v>46</v>
      </c>
      <c r="D100" s="111" t="s">
        <v>444</v>
      </c>
      <c r="E100" s="111"/>
      <c r="F100" s="112">
        <v>196.7</v>
      </c>
      <c r="G100" s="112">
        <f>H100-F100</f>
        <v>-74.199999999999989</v>
      </c>
      <c r="H100" s="112">
        <f>H101+H102</f>
        <v>122.5</v>
      </c>
    </row>
    <row r="101" spans="1:8" ht="22.5" x14ac:dyDescent="0.2">
      <c r="A101" s="67" t="s">
        <v>104</v>
      </c>
      <c r="B101" s="68" t="s">
        <v>54</v>
      </c>
      <c r="C101" s="68" t="s">
        <v>46</v>
      </c>
      <c r="D101" s="68" t="s">
        <v>445</v>
      </c>
      <c r="E101" s="68">
        <v>200</v>
      </c>
      <c r="F101" s="65">
        <v>164.2</v>
      </c>
      <c r="G101" s="65">
        <f>H101-F101</f>
        <v>-74.199999999999989</v>
      </c>
      <c r="H101" s="65">
        <v>90</v>
      </c>
    </row>
    <row r="102" spans="1:8" x14ac:dyDescent="0.2">
      <c r="A102" s="67" t="s">
        <v>111</v>
      </c>
      <c r="B102" s="68" t="s">
        <v>54</v>
      </c>
      <c r="C102" s="68" t="s">
        <v>46</v>
      </c>
      <c r="D102" s="68" t="s">
        <v>445</v>
      </c>
      <c r="E102" s="68">
        <v>800</v>
      </c>
      <c r="F102" s="65">
        <v>32.5</v>
      </c>
      <c r="G102" s="65">
        <v>0</v>
      </c>
      <c r="H102" s="65">
        <v>32.5</v>
      </c>
    </row>
    <row r="103" spans="1:8" x14ac:dyDescent="0.2">
      <c r="A103" s="110" t="s">
        <v>446</v>
      </c>
      <c r="B103" s="111" t="s">
        <v>54</v>
      </c>
      <c r="C103" s="111" t="s">
        <v>46</v>
      </c>
      <c r="D103" s="111" t="s">
        <v>447</v>
      </c>
      <c r="E103" s="111"/>
      <c r="F103" s="112">
        <v>150</v>
      </c>
      <c r="G103" s="112">
        <f>H103-F103</f>
        <v>-85</v>
      </c>
      <c r="H103" s="112">
        <v>65</v>
      </c>
    </row>
    <row r="104" spans="1:8" ht="22.5" x14ac:dyDescent="0.2">
      <c r="A104" s="67" t="s">
        <v>104</v>
      </c>
      <c r="B104" s="68" t="s">
        <v>54</v>
      </c>
      <c r="C104" s="68" t="s">
        <v>46</v>
      </c>
      <c r="D104" s="68" t="s">
        <v>448</v>
      </c>
      <c r="E104" s="68">
        <v>200</v>
      </c>
      <c r="F104" s="65">
        <v>150</v>
      </c>
      <c r="G104" s="65">
        <f>H104-F104</f>
        <v>-85</v>
      </c>
      <c r="H104" s="65">
        <v>65</v>
      </c>
    </row>
    <row r="105" spans="1:8" ht="22.5" x14ac:dyDescent="0.2">
      <c r="A105" s="110" t="s">
        <v>449</v>
      </c>
      <c r="B105" s="111" t="s">
        <v>54</v>
      </c>
      <c r="C105" s="111" t="s">
        <v>46</v>
      </c>
      <c r="D105" s="111" t="s">
        <v>450</v>
      </c>
      <c r="E105" s="111"/>
      <c r="F105" s="112">
        <v>425</v>
      </c>
      <c r="G105" s="112">
        <f>H105-F105</f>
        <v>-227</v>
      </c>
      <c r="H105" s="112">
        <f>H106+H107</f>
        <v>198</v>
      </c>
    </row>
    <row r="106" spans="1:8" ht="22.5" x14ac:dyDescent="0.2">
      <c r="A106" s="67" t="s">
        <v>104</v>
      </c>
      <c r="B106" s="68" t="s">
        <v>54</v>
      </c>
      <c r="C106" s="68" t="s">
        <v>46</v>
      </c>
      <c r="D106" s="68" t="s">
        <v>451</v>
      </c>
      <c r="E106" s="68">
        <v>200</v>
      </c>
      <c r="F106" s="65">
        <v>213.3</v>
      </c>
      <c r="G106" s="65">
        <f>H106-F106</f>
        <v>-15.300000000000011</v>
      </c>
      <c r="H106" s="65">
        <v>198</v>
      </c>
    </row>
    <row r="107" spans="1:8" x14ac:dyDescent="0.2">
      <c r="A107" s="67" t="s">
        <v>106</v>
      </c>
      <c r="B107" s="68" t="s">
        <v>54</v>
      </c>
      <c r="C107" s="68" t="s">
        <v>46</v>
      </c>
      <c r="D107" s="68" t="s">
        <v>451</v>
      </c>
      <c r="E107" s="68">
        <v>300</v>
      </c>
      <c r="F107" s="65">
        <v>211.7</v>
      </c>
      <c r="G107" s="65">
        <f>H107-F107</f>
        <v>-211.7</v>
      </c>
      <c r="H107" s="65"/>
    </row>
    <row r="108" spans="1:8" ht="33.75" x14ac:dyDescent="0.2">
      <c r="A108" s="110" t="s">
        <v>452</v>
      </c>
      <c r="B108" s="111" t="s">
        <v>54</v>
      </c>
      <c r="C108" s="111" t="s">
        <v>46</v>
      </c>
      <c r="D108" s="111" t="s">
        <v>453</v>
      </c>
      <c r="E108" s="111"/>
      <c r="F108" s="112">
        <v>30</v>
      </c>
      <c r="G108" s="112">
        <f t="shared" ref="G108:G109" si="36">H108-F108</f>
        <v>-15</v>
      </c>
      <c r="H108" s="112">
        <f>H109</f>
        <v>15</v>
      </c>
    </row>
    <row r="109" spans="1:8" ht="22.5" x14ac:dyDescent="0.2">
      <c r="A109" s="67" t="s">
        <v>104</v>
      </c>
      <c r="B109" s="68" t="s">
        <v>54</v>
      </c>
      <c r="C109" s="68" t="s">
        <v>46</v>
      </c>
      <c r="D109" s="68" t="s">
        <v>454</v>
      </c>
      <c r="E109" s="68">
        <v>200</v>
      </c>
      <c r="F109" s="65">
        <v>30</v>
      </c>
      <c r="G109" s="65">
        <f t="shared" si="36"/>
        <v>-15</v>
      </c>
      <c r="H109" s="65">
        <v>15</v>
      </c>
    </row>
    <row r="110" spans="1:8" ht="22.5" x14ac:dyDescent="0.2">
      <c r="A110" s="110" t="s">
        <v>455</v>
      </c>
      <c r="B110" s="111" t="s">
        <v>54</v>
      </c>
      <c r="C110" s="111" t="s">
        <v>46</v>
      </c>
      <c r="D110" s="111" t="s">
        <v>456</v>
      </c>
      <c r="E110" s="111"/>
      <c r="F110" s="112">
        <v>5</v>
      </c>
      <c r="G110" s="112"/>
      <c r="H110" s="112">
        <v>5</v>
      </c>
    </row>
    <row r="111" spans="1:8" ht="22.5" x14ac:dyDescent="0.2">
      <c r="A111" s="67" t="s">
        <v>104</v>
      </c>
      <c r="B111" s="68" t="s">
        <v>54</v>
      </c>
      <c r="C111" s="68" t="s">
        <v>46</v>
      </c>
      <c r="D111" s="68" t="s">
        <v>457</v>
      </c>
      <c r="E111" s="68">
        <v>200</v>
      </c>
      <c r="F111" s="65">
        <v>5</v>
      </c>
      <c r="G111" s="65"/>
      <c r="H111" s="65">
        <v>5</v>
      </c>
    </row>
    <row r="112" spans="1:8" ht="31.5" x14ac:dyDescent="0.2">
      <c r="A112" s="62" t="s">
        <v>458</v>
      </c>
      <c r="B112" s="127" t="s">
        <v>54</v>
      </c>
      <c r="C112" s="127" t="s">
        <v>73</v>
      </c>
      <c r="D112" s="64" t="s">
        <v>278</v>
      </c>
      <c r="E112" s="64"/>
      <c r="F112" s="63">
        <f t="shared" ref="F112" si="37">F113+F115+F118</f>
        <v>6051.5</v>
      </c>
      <c r="G112" s="63">
        <f t="shared" ref="G112:H112" si="38">G113+G115+G118</f>
        <v>591.19999999999959</v>
      </c>
      <c r="H112" s="63">
        <f t="shared" si="38"/>
        <v>6642.7</v>
      </c>
    </row>
    <row r="113" spans="1:8" ht="22.5" x14ac:dyDescent="0.2">
      <c r="A113" s="110" t="s">
        <v>459</v>
      </c>
      <c r="B113" s="113" t="s">
        <v>54</v>
      </c>
      <c r="C113" s="113" t="s">
        <v>73</v>
      </c>
      <c r="D113" s="111" t="s">
        <v>460</v>
      </c>
      <c r="E113" s="111"/>
      <c r="F113" s="112">
        <v>5323.5</v>
      </c>
      <c r="G113" s="112">
        <f t="shared" ref="G113:G122" si="39">H113-F113</f>
        <v>355.39999999999964</v>
      </c>
      <c r="H113" s="112">
        <f>H114</f>
        <v>5678.9</v>
      </c>
    </row>
    <row r="114" spans="1:8" ht="22.5" x14ac:dyDescent="0.2">
      <c r="A114" s="67" t="s">
        <v>104</v>
      </c>
      <c r="B114" s="106" t="s">
        <v>54</v>
      </c>
      <c r="C114" s="106" t="s">
        <v>73</v>
      </c>
      <c r="D114" s="68" t="s">
        <v>461</v>
      </c>
      <c r="E114" s="68">
        <v>200</v>
      </c>
      <c r="F114" s="65">
        <v>5323.5</v>
      </c>
      <c r="G114" s="65">
        <f t="shared" si="39"/>
        <v>355.39999999999964</v>
      </c>
      <c r="H114" s="65">
        <v>5678.9</v>
      </c>
    </row>
    <row r="115" spans="1:8" ht="33.75" x14ac:dyDescent="0.2">
      <c r="A115" s="110" t="s">
        <v>462</v>
      </c>
      <c r="B115" s="113" t="s">
        <v>54</v>
      </c>
      <c r="C115" s="113" t="s">
        <v>73</v>
      </c>
      <c r="D115" s="111" t="s">
        <v>463</v>
      </c>
      <c r="E115" s="111"/>
      <c r="F115" s="112">
        <v>428</v>
      </c>
      <c r="G115" s="112">
        <f t="shared" si="39"/>
        <v>535.79999999999995</v>
      </c>
      <c r="H115" s="112">
        <f>H116+H117</f>
        <v>963.8</v>
      </c>
    </row>
    <row r="116" spans="1:8" ht="22.5" x14ac:dyDescent="0.2">
      <c r="A116" s="67" t="s">
        <v>104</v>
      </c>
      <c r="B116" s="106" t="s">
        <v>54</v>
      </c>
      <c r="C116" s="106" t="s">
        <v>73</v>
      </c>
      <c r="D116" s="68" t="s">
        <v>464</v>
      </c>
      <c r="E116" s="68">
        <v>200</v>
      </c>
      <c r="F116" s="65">
        <v>428</v>
      </c>
      <c r="G116" s="65">
        <f t="shared" si="39"/>
        <v>61</v>
      </c>
      <c r="H116" s="65">
        <v>489</v>
      </c>
    </row>
    <row r="117" spans="1:8" ht="22.5" x14ac:dyDescent="0.2">
      <c r="A117" s="67" t="s">
        <v>104</v>
      </c>
      <c r="B117" s="106" t="s">
        <v>54</v>
      </c>
      <c r="C117" s="106" t="s">
        <v>73</v>
      </c>
      <c r="D117" s="68" t="s">
        <v>635</v>
      </c>
      <c r="E117" s="68">
        <v>200</v>
      </c>
      <c r="F117" s="65"/>
      <c r="G117" s="65">
        <f t="shared" si="39"/>
        <v>474.8</v>
      </c>
      <c r="H117" s="65">
        <v>474.8</v>
      </c>
    </row>
    <row r="118" spans="1:8" ht="33.75" x14ac:dyDescent="0.2">
      <c r="A118" s="110" t="s">
        <v>465</v>
      </c>
      <c r="B118" s="113" t="s">
        <v>54</v>
      </c>
      <c r="C118" s="113" t="s">
        <v>73</v>
      </c>
      <c r="D118" s="111" t="s">
        <v>466</v>
      </c>
      <c r="E118" s="111"/>
      <c r="F118" s="112">
        <v>300</v>
      </c>
      <c r="G118" s="112">
        <f t="shared" si="39"/>
        <v>-300</v>
      </c>
      <c r="H118" s="112"/>
    </row>
    <row r="119" spans="1:8" ht="22.5" x14ac:dyDescent="0.2">
      <c r="A119" s="67" t="s">
        <v>104</v>
      </c>
      <c r="B119" s="106" t="s">
        <v>54</v>
      </c>
      <c r="C119" s="106" t="s">
        <v>73</v>
      </c>
      <c r="D119" s="68" t="s">
        <v>467</v>
      </c>
      <c r="E119" s="68">
        <v>200</v>
      </c>
      <c r="F119" s="65">
        <v>300</v>
      </c>
      <c r="G119" s="65">
        <f t="shared" si="39"/>
        <v>-300</v>
      </c>
      <c r="H119" s="65"/>
    </row>
    <row r="120" spans="1:8" ht="31.5" x14ac:dyDescent="0.2">
      <c r="A120" s="62" t="s">
        <v>468</v>
      </c>
      <c r="B120" s="64" t="s">
        <v>54</v>
      </c>
      <c r="C120" s="64">
        <v>12</v>
      </c>
      <c r="D120" s="64" t="s">
        <v>279</v>
      </c>
      <c r="E120" s="68"/>
      <c r="F120" s="63">
        <f>F121+F123</f>
        <v>300</v>
      </c>
      <c r="G120" s="63">
        <f t="shared" si="39"/>
        <v>-106.6</v>
      </c>
      <c r="H120" s="63">
        <f>H121+H123</f>
        <v>193.4</v>
      </c>
    </row>
    <row r="121" spans="1:8" ht="22.5" x14ac:dyDescent="0.2">
      <c r="A121" s="110" t="s">
        <v>469</v>
      </c>
      <c r="B121" s="111" t="s">
        <v>54</v>
      </c>
      <c r="C121" s="111">
        <v>12</v>
      </c>
      <c r="D121" s="111" t="s">
        <v>470</v>
      </c>
      <c r="E121" s="111"/>
      <c r="F121" s="112">
        <f>F122</f>
        <v>197.8</v>
      </c>
      <c r="G121" s="112">
        <f t="shared" si="39"/>
        <v>-106.60000000000001</v>
      </c>
      <c r="H121" s="112">
        <f>H122</f>
        <v>91.2</v>
      </c>
    </row>
    <row r="122" spans="1:8" ht="22.5" x14ac:dyDescent="0.2">
      <c r="A122" s="67" t="s">
        <v>104</v>
      </c>
      <c r="B122" s="68" t="s">
        <v>54</v>
      </c>
      <c r="C122" s="68">
        <v>12</v>
      </c>
      <c r="D122" s="68" t="s">
        <v>471</v>
      </c>
      <c r="E122" s="68">
        <v>200</v>
      </c>
      <c r="F122" s="65">
        <v>197.8</v>
      </c>
      <c r="G122" s="65">
        <f t="shared" si="39"/>
        <v>-106.60000000000001</v>
      </c>
      <c r="H122" s="65">
        <v>91.2</v>
      </c>
    </row>
    <row r="123" spans="1:8" ht="22.5" x14ac:dyDescent="0.2">
      <c r="A123" s="110" t="s">
        <v>472</v>
      </c>
      <c r="B123" s="111" t="s">
        <v>54</v>
      </c>
      <c r="C123" s="111">
        <v>12</v>
      </c>
      <c r="D123" s="111" t="s">
        <v>473</v>
      </c>
      <c r="E123" s="111"/>
      <c r="F123" s="112">
        <f>F124</f>
        <v>102.2</v>
      </c>
      <c r="G123" s="112">
        <f t="shared" ref="G123:G124" si="40">H123-F123</f>
        <v>0</v>
      </c>
      <c r="H123" s="112">
        <f>H124</f>
        <v>102.2</v>
      </c>
    </row>
    <row r="124" spans="1:8" s="125" customFormat="1" ht="22.5" x14ac:dyDescent="0.2">
      <c r="A124" s="67" t="s">
        <v>104</v>
      </c>
      <c r="B124" s="68" t="s">
        <v>54</v>
      </c>
      <c r="C124" s="68">
        <v>12</v>
      </c>
      <c r="D124" s="68" t="s">
        <v>474</v>
      </c>
      <c r="E124" s="68">
        <v>200</v>
      </c>
      <c r="F124" s="65">
        <v>102.2</v>
      </c>
      <c r="G124" s="65">
        <f t="shared" si="40"/>
        <v>0</v>
      </c>
      <c r="H124" s="65">
        <v>102.2</v>
      </c>
    </row>
    <row r="125" spans="1:8" ht="63" x14ac:dyDescent="0.2">
      <c r="A125" s="62" t="s">
        <v>475</v>
      </c>
      <c r="B125" s="64" t="s">
        <v>54</v>
      </c>
      <c r="C125" s="64">
        <v>12</v>
      </c>
      <c r="D125" s="64" t="s">
        <v>280</v>
      </c>
      <c r="E125" s="64"/>
      <c r="F125" s="63">
        <f>F126</f>
        <v>200</v>
      </c>
      <c r="G125" s="63">
        <f>H125-F125</f>
        <v>81.5</v>
      </c>
      <c r="H125" s="63">
        <f>H126</f>
        <v>281.5</v>
      </c>
    </row>
    <row r="126" spans="1:8" ht="22.5" x14ac:dyDescent="0.2">
      <c r="A126" s="67" t="s">
        <v>104</v>
      </c>
      <c r="B126" s="68" t="s">
        <v>54</v>
      </c>
      <c r="C126" s="68">
        <v>12</v>
      </c>
      <c r="D126" s="68" t="s">
        <v>476</v>
      </c>
      <c r="E126" s="68">
        <v>200</v>
      </c>
      <c r="F126" s="65">
        <v>200</v>
      </c>
      <c r="G126" s="65">
        <f>H126-F126</f>
        <v>81.5</v>
      </c>
      <c r="H126" s="65">
        <v>281.5</v>
      </c>
    </row>
    <row r="127" spans="1:8" x14ac:dyDescent="0.2">
      <c r="A127" s="62" t="s">
        <v>312</v>
      </c>
      <c r="B127" s="64" t="s">
        <v>46</v>
      </c>
      <c r="C127" s="68"/>
      <c r="D127" s="68"/>
      <c r="E127" s="68"/>
      <c r="F127" s="63">
        <f>F128</f>
        <v>7864.3549999999996</v>
      </c>
      <c r="G127" s="63">
        <f t="shared" ref="G127" si="41">G128</f>
        <v>802.90500000000031</v>
      </c>
      <c r="H127" s="63">
        <f>H128</f>
        <v>8667.26</v>
      </c>
    </row>
    <row r="128" spans="1:8" ht="31.5" x14ac:dyDescent="0.2">
      <c r="A128" s="62" t="s">
        <v>477</v>
      </c>
      <c r="B128" s="64" t="s">
        <v>160</v>
      </c>
      <c r="C128" s="64" t="s">
        <v>161</v>
      </c>
      <c r="D128" s="64" t="s">
        <v>276</v>
      </c>
      <c r="E128" s="68"/>
      <c r="F128" s="63">
        <f t="shared" ref="F128" si="42">F129+F133+F135+F137</f>
        <v>7864.3549999999996</v>
      </c>
      <c r="G128" s="63">
        <f t="shared" ref="G128:H128" si="43">G129+G133+G135+G137</f>
        <v>802.90500000000031</v>
      </c>
      <c r="H128" s="63">
        <f t="shared" si="43"/>
        <v>8667.26</v>
      </c>
    </row>
    <row r="129" spans="1:8" ht="45" x14ac:dyDescent="0.2">
      <c r="A129" s="110" t="s">
        <v>478</v>
      </c>
      <c r="B129" s="111" t="s">
        <v>160</v>
      </c>
      <c r="C129" s="111" t="s">
        <v>161</v>
      </c>
      <c r="D129" s="111" t="s">
        <v>479</v>
      </c>
      <c r="E129" s="111"/>
      <c r="F129" s="112">
        <f>F130+F131+F132</f>
        <v>4175.2</v>
      </c>
      <c r="G129" s="112">
        <f t="shared" ref="G129:G139" si="44">H129-F129</f>
        <v>-266.89999999999964</v>
      </c>
      <c r="H129" s="112">
        <f>H130+H131+H132</f>
        <v>3908.3</v>
      </c>
    </row>
    <row r="130" spans="1:8" ht="22.5" x14ac:dyDescent="0.2">
      <c r="A130" s="67" t="s">
        <v>104</v>
      </c>
      <c r="B130" s="68" t="s">
        <v>160</v>
      </c>
      <c r="C130" s="68" t="s">
        <v>161</v>
      </c>
      <c r="D130" s="68" t="s">
        <v>480</v>
      </c>
      <c r="E130" s="68">
        <v>200</v>
      </c>
      <c r="F130" s="65">
        <v>1017.2</v>
      </c>
      <c r="G130" s="65">
        <f t="shared" si="44"/>
        <v>-266.90000000000009</v>
      </c>
      <c r="H130" s="65">
        <v>750.3</v>
      </c>
    </row>
    <row r="131" spans="1:8" ht="22.5" x14ac:dyDescent="0.2">
      <c r="A131" s="67" t="s">
        <v>104</v>
      </c>
      <c r="B131" s="68" t="s">
        <v>160</v>
      </c>
      <c r="C131" s="68" t="s">
        <v>161</v>
      </c>
      <c r="D131" s="68" t="s">
        <v>602</v>
      </c>
      <c r="E131" s="68">
        <v>200</v>
      </c>
      <c r="F131" s="65"/>
      <c r="G131" s="65">
        <f t="shared" si="44"/>
        <v>0</v>
      </c>
      <c r="H131" s="65"/>
    </row>
    <row r="132" spans="1:8" ht="22.5" x14ac:dyDescent="0.2">
      <c r="A132" s="67" t="s">
        <v>104</v>
      </c>
      <c r="B132" s="68" t="s">
        <v>160</v>
      </c>
      <c r="C132" s="68" t="s">
        <v>161</v>
      </c>
      <c r="D132" s="68" t="s">
        <v>614</v>
      </c>
      <c r="E132" s="68">
        <v>200</v>
      </c>
      <c r="F132" s="65">
        <v>3158</v>
      </c>
      <c r="G132" s="65">
        <f t="shared" ref="G132" si="45">H132-F132</f>
        <v>0</v>
      </c>
      <c r="H132" s="65">
        <v>3158</v>
      </c>
    </row>
    <row r="133" spans="1:8" ht="22.5" x14ac:dyDescent="0.2">
      <c r="A133" s="110" t="s">
        <v>481</v>
      </c>
      <c r="B133" s="111" t="s">
        <v>160</v>
      </c>
      <c r="C133" s="111" t="s">
        <v>161</v>
      </c>
      <c r="D133" s="111" t="s">
        <v>482</v>
      </c>
      <c r="E133" s="111"/>
      <c r="F133" s="112">
        <f>F134</f>
        <v>1530.155</v>
      </c>
      <c r="G133" s="112">
        <f t="shared" si="44"/>
        <v>203.94499999999994</v>
      </c>
      <c r="H133" s="112">
        <f>H134</f>
        <v>1734.1</v>
      </c>
    </row>
    <row r="134" spans="1:8" ht="22.5" x14ac:dyDescent="0.2">
      <c r="A134" s="67" t="s">
        <v>104</v>
      </c>
      <c r="B134" s="68" t="s">
        <v>160</v>
      </c>
      <c r="C134" s="68" t="s">
        <v>161</v>
      </c>
      <c r="D134" s="68" t="s">
        <v>483</v>
      </c>
      <c r="E134" s="68">
        <v>200</v>
      </c>
      <c r="F134" s="65">
        <v>1530.155</v>
      </c>
      <c r="G134" s="65">
        <f t="shared" si="44"/>
        <v>203.94499999999994</v>
      </c>
      <c r="H134" s="65">
        <v>1734.1</v>
      </c>
    </row>
    <row r="135" spans="1:8" ht="33.75" x14ac:dyDescent="0.2">
      <c r="A135" s="110" t="s">
        <v>283</v>
      </c>
      <c r="B135" s="111" t="s">
        <v>160</v>
      </c>
      <c r="C135" s="111" t="s">
        <v>161</v>
      </c>
      <c r="D135" s="111" t="s">
        <v>484</v>
      </c>
      <c r="E135" s="111"/>
      <c r="F135" s="112">
        <f>F136</f>
        <v>2128</v>
      </c>
      <c r="G135" s="112">
        <f t="shared" si="44"/>
        <v>62</v>
      </c>
      <c r="H135" s="112">
        <f>H136</f>
        <v>2190</v>
      </c>
    </row>
    <row r="136" spans="1:8" ht="22.5" x14ac:dyDescent="0.2">
      <c r="A136" s="67" t="s">
        <v>104</v>
      </c>
      <c r="B136" s="68" t="s">
        <v>160</v>
      </c>
      <c r="C136" s="68" t="s">
        <v>161</v>
      </c>
      <c r="D136" s="68" t="s">
        <v>485</v>
      </c>
      <c r="E136" s="68">
        <v>200</v>
      </c>
      <c r="F136" s="65">
        <v>2128</v>
      </c>
      <c r="G136" s="65">
        <f t="shared" si="44"/>
        <v>62</v>
      </c>
      <c r="H136" s="65">
        <v>2190</v>
      </c>
    </row>
    <row r="137" spans="1:8" ht="33.75" x14ac:dyDescent="0.2">
      <c r="A137" s="110" t="s">
        <v>486</v>
      </c>
      <c r="B137" s="111" t="s">
        <v>160</v>
      </c>
      <c r="C137" s="111" t="s">
        <v>161</v>
      </c>
      <c r="D137" s="111" t="s">
        <v>487</v>
      </c>
      <c r="E137" s="111"/>
      <c r="F137" s="112">
        <v>31</v>
      </c>
      <c r="G137" s="112">
        <f t="shared" si="44"/>
        <v>803.86</v>
      </c>
      <c r="H137" s="112">
        <f>H138+H139</f>
        <v>834.86</v>
      </c>
    </row>
    <row r="138" spans="1:8" ht="22.5" x14ac:dyDescent="0.2">
      <c r="A138" s="67" t="s">
        <v>104</v>
      </c>
      <c r="B138" s="68" t="s">
        <v>160</v>
      </c>
      <c r="C138" s="68" t="s">
        <v>161</v>
      </c>
      <c r="D138" s="68" t="s">
        <v>488</v>
      </c>
      <c r="E138" s="68">
        <v>200</v>
      </c>
      <c r="F138" s="65">
        <v>31</v>
      </c>
      <c r="G138" s="65">
        <f t="shared" si="44"/>
        <v>32.25</v>
      </c>
      <c r="H138" s="65">
        <v>63.25</v>
      </c>
    </row>
    <row r="139" spans="1:8" ht="22.5" x14ac:dyDescent="0.2">
      <c r="A139" s="67" t="s">
        <v>104</v>
      </c>
      <c r="B139" s="68" t="s">
        <v>160</v>
      </c>
      <c r="C139" s="68" t="s">
        <v>161</v>
      </c>
      <c r="D139" s="68" t="s">
        <v>636</v>
      </c>
      <c r="E139" s="68">
        <v>200</v>
      </c>
      <c r="F139" s="65"/>
      <c r="G139" s="65">
        <f t="shared" si="44"/>
        <v>771.61</v>
      </c>
      <c r="H139" s="65">
        <v>771.61</v>
      </c>
    </row>
    <row r="140" spans="1:8" x14ac:dyDescent="0.2">
      <c r="A140" s="62" t="s">
        <v>313</v>
      </c>
      <c r="B140" s="64" t="s">
        <v>45</v>
      </c>
      <c r="C140" s="68"/>
      <c r="D140" s="68"/>
      <c r="E140" s="68"/>
      <c r="F140" s="63">
        <f>F141+F173+F177+F179+F192+F196+F207+F164</f>
        <v>364034.2</v>
      </c>
      <c r="G140" s="63">
        <f>G141+G173+G177+G179+G192+G196+G207+G164</f>
        <v>22819.289999999986</v>
      </c>
      <c r="H140" s="63">
        <f>H141+H173+H177+H179+H192+H196+H207+H164</f>
        <v>386853.48999999987</v>
      </c>
    </row>
    <row r="141" spans="1:8" ht="21" x14ac:dyDescent="0.2">
      <c r="A141" s="62" t="s">
        <v>489</v>
      </c>
      <c r="B141" s="64" t="s">
        <v>45</v>
      </c>
      <c r="C141" s="64" t="s">
        <v>157</v>
      </c>
      <c r="D141" s="64" t="s">
        <v>284</v>
      </c>
      <c r="E141" s="64"/>
      <c r="F141" s="63">
        <f>F142+F151+F168+F159</f>
        <v>330255</v>
      </c>
      <c r="G141" s="63">
        <f>G142+G151+G168+G159</f>
        <v>18800.099999999991</v>
      </c>
      <c r="H141" s="63">
        <f>H142+H151+H168+H159</f>
        <v>349055.09999999992</v>
      </c>
    </row>
    <row r="142" spans="1:8" x14ac:dyDescent="0.2">
      <c r="A142" s="110" t="s">
        <v>189</v>
      </c>
      <c r="B142" s="111" t="s">
        <v>45</v>
      </c>
      <c r="C142" s="111" t="s">
        <v>163</v>
      </c>
      <c r="D142" s="111" t="s">
        <v>490</v>
      </c>
      <c r="E142" s="111"/>
      <c r="F142" s="112">
        <f t="shared" ref="F142" si="46">F143+F148</f>
        <v>111756.3</v>
      </c>
      <c r="G142" s="112">
        <f t="shared" ref="G142:H142" si="47">G143+G148</f>
        <v>7233.0999999999949</v>
      </c>
      <c r="H142" s="112">
        <f t="shared" si="47"/>
        <v>118989.4</v>
      </c>
    </row>
    <row r="143" spans="1:8" ht="33.75" x14ac:dyDescent="0.2">
      <c r="A143" s="67" t="s">
        <v>164</v>
      </c>
      <c r="B143" s="68" t="s">
        <v>45</v>
      </c>
      <c r="C143" s="68" t="s">
        <v>163</v>
      </c>
      <c r="D143" s="68" t="s">
        <v>491</v>
      </c>
      <c r="E143" s="68" t="s">
        <v>101</v>
      </c>
      <c r="F143" s="65">
        <f>F144+F146</f>
        <v>111103.3</v>
      </c>
      <c r="G143" s="65">
        <f t="shared" ref="G143" si="48">G144+G146</f>
        <v>7233.0999999999949</v>
      </c>
      <c r="H143" s="65">
        <f>H144+H146</f>
        <v>118336.4</v>
      </c>
    </row>
    <row r="144" spans="1:8" x14ac:dyDescent="0.2">
      <c r="A144" s="67" t="s">
        <v>102</v>
      </c>
      <c r="B144" s="68" t="s">
        <v>45</v>
      </c>
      <c r="C144" s="68" t="s">
        <v>163</v>
      </c>
      <c r="D144" s="68" t="s">
        <v>491</v>
      </c>
      <c r="E144" s="68" t="s">
        <v>103</v>
      </c>
      <c r="F144" s="65">
        <f>F145</f>
        <v>91799.1</v>
      </c>
      <c r="G144" s="65">
        <f t="shared" ref="G144" si="49">G145</f>
        <v>7265.6999999999971</v>
      </c>
      <c r="H144" s="65">
        <f>H145</f>
        <v>99064.8</v>
      </c>
    </row>
    <row r="145" spans="1:8" ht="45" x14ac:dyDescent="0.2">
      <c r="A145" s="67" t="s">
        <v>94</v>
      </c>
      <c r="B145" s="68" t="s">
        <v>45</v>
      </c>
      <c r="C145" s="68" t="s">
        <v>163</v>
      </c>
      <c r="D145" s="68" t="s">
        <v>491</v>
      </c>
      <c r="E145" s="68" t="s">
        <v>74</v>
      </c>
      <c r="F145" s="65">
        <v>91799.1</v>
      </c>
      <c r="G145" s="65">
        <f>H145-F145</f>
        <v>7265.6999999999971</v>
      </c>
      <c r="H145" s="65">
        <v>99064.8</v>
      </c>
    </row>
    <row r="146" spans="1:8" x14ac:dyDescent="0.2">
      <c r="A146" s="67" t="s">
        <v>115</v>
      </c>
      <c r="B146" s="68" t="s">
        <v>45</v>
      </c>
      <c r="C146" s="68" t="s">
        <v>163</v>
      </c>
      <c r="D146" s="68" t="s">
        <v>491</v>
      </c>
      <c r="E146" s="68" t="s">
        <v>116</v>
      </c>
      <c r="F146" s="65">
        <f t="shared" ref="F146:H146" si="50">F147</f>
        <v>19304.2</v>
      </c>
      <c r="G146" s="65">
        <f t="shared" si="50"/>
        <v>-32.600000000002183</v>
      </c>
      <c r="H146" s="65">
        <f t="shared" si="50"/>
        <v>19271.599999999999</v>
      </c>
    </row>
    <row r="147" spans="1:8" ht="45" x14ac:dyDescent="0.2">
      <c r="A147" s="67" t="s">
        <v>95</v>
      </c>
      <c r="B147" s="68" t="s">
        <v>45</v>
      </c>
      <c r="C147" s="68" t="s">
        <v>163</v>
      </c>
      <c r="D147" s="68" t="s">
        <v>491</v>
      </c>
      <c r="E147" s="68" t="s">
        <v>17</v>
      </c>
      <c r="F147" s="65">
        <v>19304.2</v>
      </c>
      <c r="G147" s="65">
        <f>H147-F147</f>
        <v>-32.600000000002183</v>
      </c>
      <c r="H147" s="65">
        <v>19271.599999999999</v>
      </c>
    </row>
    <row r="148" spans="1:8" ht="33.75" x14ac:dyDescent="0.2">
      <c r="A148" s="67" t="s">
        <v>164</v>
      </c>
      <c r="B148" s="68" t="s">
        <v>45</v>
      </c>
      <c r="C148" s="68" t="s">
        <v>163</v>
      </c>
      <c r="D148" s="68" t="s">
        <v>492</v>
      </c>
      <c r="E148" s="68">
        <v>600</v>
      </c>
      <c r="F148" s="65">
        <f t="shared" ref="F148" si="51">F149+F150</f>
        <v>653</v>
      </c>
      <c r="G148" s="65">
        <f t="shared" ref="G148:H148" si="52">G149+G150</f>
        <v>0</v>
      </c>
      <c r="H148" s="65">
        <f t="shared" si="52"/>
        <v>653</v>
      </c>
    </row>
    <row r="149" spans="1:8" x14ac:dyDescent="0.2">
      <c r="A149" s="67" t="s">
        <v>102</v>
      </c>
      <c r="B149" s="68" t="s">
        <v>45</v>
      </c>
      <c r="C149" s="68" t="s">
        <v>163</v>
      </c>
      <c r="D149" s="68" t="s">
        <v>492</v>
      </c>
      <c r="E149" s="68">
        <v>610</v>
      </c>
      <c r="F149" s="65">
        <v>551</v>
      </c>
      <c r="G149" s="65"/>
      <c r="H149" s="65">
        <v>551</v>
      </c>
    </row>
    <row r="150" spans="1:8" x14ac:dyDescent="0.2">
      <c r="A150" s="67" t="s">
        <v>115</v>
      </c>
      <c r="B150" s="68" t="s">
        <v>45</v>
      </c>
      <c r="C150" s="68" t="s">
        <v>163</v>
      </c>
      <c r="D150" s="68" t="s">
        <v>492</v>
      </c>
      <c r="E150" s="68">
        <v>620</v>
      </c>
      <c r="F150" s="65">
        <v>102</v>
      </c>
      <c r="G150" s="65"/>
      <c r="H150" s="65">
        <v>102</v>
      </c>
    </row>
    <row r="151" spans="1:8" x14ac:dyDescent="0.2">
      <c r="A151" s="110" t="s">
        <v>190</v>
      </c>
      <c r="B151" s="111" t="s">
        <v>45</v>
      </c>
      <c r="C151" s="111" t="s">
        <v>44</v>
      </c>
      <c r="D151" s="111" t="s">
        <v>493</v>
      </c>
      <c r="E151" s="111" t="s">
        <v>30</v>
      </c>
      <c r="F151" s="112">
        <f t="shared" ref="F151" si="53">F152+F156</f>
        <v>202099.4</v>
      </c>
      <c r="G151" s="112">
        <f t="shared" ref="G151:H151" si="54">G152+G156</f>
        <v>12060.899999999994</v>
      </c>
      <c r="H151" s="112">
        <f t="shared" si="54"/>
        <v>214160.3</v>
      </c>
    </row>
    <row r="152" spans="1:8" ht="22.5" x14ac:dyDescent="0.2">
      <c r="A152" s="67" t="s">
        <v>494</v>
      </c>
      <c r="B152" s="68" t="s">
        <v>45</v>
      </c>
      <c r="C152" s="68" t="s">
        <v>44</v>
      </c>
      <c r="D152" s="68" t="s">
        <v>495</v>
      </c>
      <c r="E152" s="68" t="s">
        <v>30</v>
      </c>
      <c r="F152" s="65">
        <f t="shared" ref="F152:H154" si="55">F153</f>
        <v>200349.4</v>
      </c>
      <c r="G152" s="65">
        <f t="shared" si="55"/>
        <v>12060.899999999994</v>
      </c>
      <c r="H152" s="65">
        <f t="shared" si="55"/>
        <v>212410.3</v>
      </c>
    </row>
    <row r="153" spans="1:8" ht="33.75" x14ac:dyDescent="0.2">
      <c r="A153" s="67" t="s">
        <v>164</v>
      </c>
      <c r="B153" s="68" t="s">
        <v>45</v>
      </c>
      <c r="C153" s="68" t="s">
        <v>44</v>
      </c>
      <c r="D153" s="68" t="s">
        <v>495</v>
      </c>
      <c r="E153" s="68" t="s">
        <v>101</v>
      </c>
      <c r="F153" s="65">
        <f t="shared" si="55"/>
        <v>200349.4</v>
      </c>
      <c r="G153" s="65">
        <f t="shared" si="55"/>
        <v>12060.899999999994</v>
      </c>
      <c r="H153" s="65">
        <f t="shared" si="55"/>
        <v>212410.3</v>
      </c>
    </row>
    <row r="154" spans="1:8" x14ac:dyDescent="0.2">
      <c r="A154" s="67" t="s">
        <v>102</v>
      </c>
      <c r="B154" s="68" t="s">
        <v>45</v>
      </c>
      <c r="C154" s="68" t="s">
        <v>44</v>
      </c>
      <c r="D154" s="68" t="s">
        <v>495</v>
      </c>
      <c r="E154" s="68" t="s">
        <v>103</v>
      </c>
      <c r="F154" s="65">
        <f>F155</f>
        <v>200349.4</v>
      </c>
      <c r="G154" s="65">
        <f t="shared" si="55"/>
        <v>12060.899999999994</v>
      </c>
      <c r="H154" s="65">
        <f>H155</f>
        <v>212410.3</v>
      </c>
    </row>
    <row r="155" spans="1:8" ht="45" x14ac:dyDescent="0.2">
      <c r="A155" s="67" t="s">
        <v>94</v>
      </c>
      <c r="B155" s="68" t="s">
        <v>45</v>
      </c>
      <c r="C155" s="68" t="s">
        <v>44</v>
      </c>
      <c r="D155" s="68" t="s">
        <v>495</v>
      </c>
      <c r="E155" s="68" t="s">
        <v>74</v>
      </c>
      <c r="F155" s="65">
        <v>200349.4</v>
      </c>
      <c r="G155" s="65">
        <f>H155-F155</f>
        <v>12060.899999999994</v>
      </c>
      <c r="H155" s="65">
        <v>212410.3</v>
      </c>
    </row>
    <row r="156" spans="1:8" ht="33.75" x14ac:dyDescent="0.2">
      <c r="A156" s="67" t="s">
        <v>164</v>
      </c>
      <c r="B156" s="68" t="s">
        <v>45</v>
      </c>
      <c r="C156" s="68" t="s">
        <v>44</v>
      </c>
      <c r="D156" s="68" t="s">
        <v>496</v>
      </c>
      <c r="E156" s="68" t="s">
        <v>101</v>
      </c>
      <c r="F156" s="65">
        <v>1750</v>
      </c>
      <c r="G156" s="65"/>
      <c r="H156" s="65">
        <v>1750</v>
      </c>
    </row>
    <row r="157" spans="1:8" x14ac:dyDescent="0.2">
      <c r="A157" s="67" t="s">
        <v>102</v>
      </c>
      <c r="B157" s="68" t="s">
        <v>45</v>
      </c>
      <c r="C157" s="68" t="s">
        <v>44</v>
      </c>
      <c r="D157" s="68" t="s">
        <v>496</v>
      </c>
      <c r="E157" s="68" t="s">
        <v>103</v>
      </c>
      <c r="F157" s="65">
        <v>1750</v>
      </c>
      <c r="G157" s="65"/>
      <c r="H157" s="65">
        <v>1750</v>
      </c>
    </row>
    <row r="158" spans="1:8" x14ac:dyDescent="0.2">
      <c r="A158" s="220" t="s">
        <v>593</v>
      </c>
      <c r="B158" s="64" t="s">
        <v>45</v>
      </c>
      <c r="C158" s="127" t="s">
        <v>33</v>
      </c>
      <c r="D158" s="68"/>
      <c r="E158" s="68"/>
      <c r="F158" s="63">
        <f>F159+F164</f>
        <v>23528.9</v>
      </c>
      <c r="G158" s="63">
        <f>G159+G164</f>
        <v>-1029.6999999999989</v>
      </c>
      <c r="H158" s="63">
        <f>H159+H164</f>
        <v>22499.200000000001</v>
      </c>
    </row>
    <row r="159" spans="1:8" ht="22.5" x14ac:dyDescent="0.2">
      <c r="A159" s="110" t="s">
        <v>264</v>
      </c>
      <c r="B159" s="111" t="s">
        <v>45</v>
      </c>
      <c r="C159" s="113" t="s">
        <v>33</v>
      </c>
      <c r="D159" s="111" t="s">
        <v>497</v>
      </c>
      <c r="E159" s="111" t="s">
        <v>30</v>
      </c>
      <c r="F159" s="112">
        <f t="shared" ref="F159:H162" si="56">F160</f>
        <v>12048.1</v>
      </c>
      <c r="G159" s="112">
        <f t="shared" si="56"/>
        <v>-593</v>
      </c>
      <c r="H159" s="112">
        <f t="shared" si="56"/>
        <v>11455.1</v>
      </c>
    </row>
    <row r="160" spans="1:8" ht="22.5" x14ac:dyDescent="0.2">
      <c r="A160" s="67" t="s">
        <v>99</v>
      </c>
      <c r="B160" s="68" t="s">
        <v>45</v>
      </c>
      <c r="C160" s="106" t="s">
        <v>33</v>
      </c>
      <c r="D160" s="68" t="s">
        <v>498</v>
      </c>
      <c r="E160" s="68" t="s">
        <v>30</v>
      </c>
      <c r="F160" s="65">
        <f t="shared" si="56"/>
        <v>12048.1</v>
      </c>
      <c r="G160" s="65">
        <f t="shared" si="56"/>
        <v>-593</v>
      </c>
      <c r="H160" s="65">
        <f t="shared" si="56"/>
        <v>11455.1</v>
      </c>
    </row>
    <row r="161" spans="1:8" ht="33.75" x14ac:dyDescent="0.2">
      <c r="A161" s="67" t="s">
        <v>164</v>
      </c>
      <c r="B161" s="68" t="s">
        <v>45</v>
      </c>
      <c r="C161" s="106" t="s">
        <v>33</v>
      </c>
      <c r="D161" s="68" t="s">
        <v>498</v>
      </c>
      <c r="E161" s="68" t="s">
        <v>101</v>
      </c>
      <c r="F161" s="65">
        <f t="shared" si="56"/>
        <v>12048.1</v>
      </c>
      <c r="G161" s="65">
        <f t="shared" si="56"/>
        <v>-593</v>
      </c>
      <c r="H161" s="65">
        <f t="shared" si="56"/>
        <v>11455.1</v>
      </c>
    </row>
    <row r="162" spans="1:8" x14ac:dyDescent="0.2">
      <c r="A162" s="67" t="s">
        <v>102</v>
      </c>
      <c r="B162" s="68" t="s">
        <v>45</v>
      </c>
      <c r="C162" s="106" t="s">
        <v>33</v>
      </c>
      <c r="D162" s="68" t="s">
        <v>498</v>
      </c>
      <c r="E162" s="68" t="s">
        <v>103</v>
      </c>
      <c r="F162" s="65">
        <f t="shared" si="56"/>
        <v>12048.1</v>
      </c>
      <c r="G162" s="65">
        <f t="shared" si="56"/>
        <v>-593</v>
      </c>
      <c r="H162" s="65">
        <f t="shared" si="56"/>
        <v>11455.1</v>
      </c>
    </row>
    <row r="163" spans="1:8" ht="45" x14ac:dyDescent="0.2">
      <c r="A163" s="67" t="s">
        <v>94</v>
      </c>
      <c r="B163" s="68" t="s">
        <v>45</v>
      </c>
      <c r="C163" s="106" t="s">
        <v>33</v>
      </c>
      <c r="D163" s="68" t="s">
        <v>498</v>
      </c>
      <c r="E163" s="68" t="s">
        <v>74</v>
      </c>
      <c r="F163" s="65">
        <v>12048.1</v>
      </c>
      <c r="G163" s="65">
        <f>H163-F163</f>
        <v>-593</v>
      </c>
      <c r="H163" s="65">
        <v>11455.1</v>
      </c>
    </row>
    <row r="164" spans="1:8" ht="22.5" x14ac:dyDescent="0.2">
      <c r="A164" s="110" t="s">
        <v>267</v>
      </c>
      <c r="B164" s="111" t="s">
        <v>45</v>
      </c>
      <c r="C164" s="113" t="s">
        <v>33</v>
      </c>
      <c r="D164" s="111" t="s">
        <v>524</v>
      </c>
      <c r="E164" s="111" t="s">
        <v>30</v>
      </c>
      <c r="F164" s="112">
        <v>11480.8</v>
      </c>
      <c r="G164" s="112">
        <f t="shared" ref="G164:G166" si="57">G165</f>
        <v>-436.69999999999891</v>
      </c>
      <c r="H164" s="112">
        <f>H165</f>
        <v>11044.1</v>
      </c>
    </row>
    <row r="165" spans="1:8" ht="33.75" x14ac:dyDescent="0.2">
      <c r="A165" s="67" t="s">
        <v>164</v>
      </c>
      <c r="B165" s="68" t="s">
        <v>45</v>
      </c>
      <c r="C165" s="106" t="s">
        <v>33</v>
      </c>
      <c r="D165" s="68" t="s">
        <v>524</v>
      </c>
      <c r="E165" s="68" t="s">
        <v>101</v>
      </c>
      <c r="F165" s="65">
        <v>11480.8</v>
      </c>
      <c r="G165" s="65">
        <f t="shared" si="57"/>
        <v>-436.69999999999891</v>
      </c>
      <c r="H165" s="65">
        <f>H166</f>
        <v>11044.1</v>
      </c>
    </row>
    <row r="166" spans="1:8" x14ac:dyDescent="0.2">
      <c r="A166" s="67" t="s">
        <v>102</v>
      </c>
      <c r="B166" s="68" t="s">
        <v>45</v>
      </c>
      <c r="C166" s="106" t="s">
        <v>33</v>
      </c>
      <c r="D166" s="68" t="s">
        <v>525</v>
      </c>
      <c r="E166" s="68" t="s">
        <v>103</v>
      </c>
      <c r="F166" s="65">
        <v>11480.8</v>
      </c>
      <c r="G166" s="65">
        <f t="shared" si="57"/>
        <v>-436.69999999999891</v>
      </c>
      <c r="H166" s="65">
        <f>H167</f>
        <v>11044.1</v>
      </c>
    </row>
    <row r="167" spans="1:8" ht="45" x14ac:dyDescent="0.2">
      <c r="A167" s="67" t="s">
        <v>94</v>
      </c>
      <c r="B167" s="68" t="s">
        <v>45</v>
      </c>
      <c r="C167" s="106" t="s">
        <v>33</v>
      </c>
      <c r="D167" s="68" t="s">
        <v>525</v>
      </c>
      <c r="E167" s="68" t="s">
        <v>74</v>
      </c>
      <c r="F167" s="65">
        <v>11480.8</v>
      </c>
      <c r="G167" s="65">
        <f>H167-F167</f>
        <v>-436.69999999999891</v>
      </c>
      <c r="H167" s="65">
        <v>11044.1</v>
      </c>
    </row>
    <row r="168" spans="1:8" x14ac:dyDescent="0.2">
      <c r="A168" s="110" t="s">
        <v>191</v>
      </c>
      <c r="B168" s="111" t="s">
        <v>45</v>
      </c>
      <c r="C168" s="111" t="s">
        <v>45</v>
      </c>
      <c r="D168" s="111" t="s">
        <v>499</v>
      </c>
      <c r="E168" s="111" t="s">
        <v>30</v>
      </c>
      <c r="F168" s="112">
        <v>4351.2</v>
      </c>
      <c r="G168" s="112">
        <f t="shared" ref="G168:H171" si="58">G169</f>
        <v>99.100000000000364</v>
      </c>
      <c r="H168" s="112">
        <f t="shared" si="58"/>
        <v>4450.3</v>
      </c>
    </row>
    <row r="169" spans="1:8" ht="22.5" x14ac:dyDescent="0.2">
      <c r="A169" s="67" t="s">
        <v>500</v>
      </c>
      <c r="B169" s="68" t="s">
        <v>45</v>
      </c>
      <c r="C169" s="68" t="s">
        <v>45</v>
      </c>
      <c r="D169" s="68" t="s">
        <v>501</v>
      </c>
      <c r="E169" s="68" t="s">
        <v>30</v>
      </c>
      <c r="F169" s="65">
        <v>4351.2</v>
      </c>
      <c r="G169" s="65">
        <f t="shared" si="58"/>
        <v>99.100000000000364</v>
      </c>
      <c r="H169" s="65">
        <f t="shared" si="58"/>
        <v>4450.3</v>
      </c>
    </row>
    <row r="170" spans="1:8" ht="33.75" x14ac:dyDescent="0.2">
      <c r="A170" s="67" t="s">
        <v>164</v>
      </c>
      <c r="B170" s="68" t="s">
        <v>45</v>
      </c>
      <c r="C170" s="68" t="s">
        <v>45</v>
      </c>
      <c r="D170" s="68" t="s">
        <v>501</v>
      </c>
      <c r="E170" s="68">
        <v>600</v>
      </c>
      <c r="F170" s="65">
        <v>4351.2</v>
      </c>
      <c r="G170" s="65">
        <f t="shared" si="58"/>
        <v>99.100000000000364</v>
      </c>
      <c r="H170" s="65">
        <f t="shared" si="58"/>
        <v>4450.3</v>
      </c>
    </row>
    <row r="171" spans="1:8" x14ac:dyDescent="0.2">
      <c r="A171" s="67" t="s">
        <v>102</v>
      </c>
      <c r="B171" s="68" t="s">
        <v>45</v>
      </c>
      <c r="C171" s="68" t="s">
        <v>45</v>
      </c>
      <c r="D171" s="68" t="s">
        <v>501</v>
      </c>
      <c r="E171" s="68">
        <v>610</v>
      </c>
      <c r="F171" s="65">
        <v>4351.2</v>
      </c>
      <c r="G171" s="65">
        <f t="shared" si="58"/>
        <v>99.100000000000364</v>
      </c>
      <c r="H171" s="65">
        <f t="shared" si="58"/>
        <v>4450.3</v>
      </c>
    </row>
    <row r="172" spans="1:8" ht="45" x14ac:dyDescent="0.2">
      <c r="A172" s="67" t="s">
        <v>94</v>
      </c>
      <c r="B172" s="68" t="s">
        <v>45</v>
      </c>
      <c r="C172" s="68" t="s">
        <v>45</v>
      </c>
      <c r="D172" s="68" t="s">
        <v>501</v>
      </c>
      <c r="E172" s="68">
        <v>611</v>
      </c>
      <c r="F172" s="65">
        <v>4351.2</v>
      </c>
      <c r="G172" s="65">
        <f>H172-F172</f>
        <v>99.100000000000364</v>
      </c>
      <c r="H172" s="65">
        <v>4450.3</v>
      </c>
    </row>
    <row r="173" spans="1:8" ht="52.5" x14ac:dyDescent="0.2">
      <c r="A173" s="62" t="s">
        <v>502</v>
      </c>
      <c r="B173" s="64" t="s">
        <v>45</v>
      </c>
      <c r="C173" s="64" t="s">
        <v>46</v>
      </c>
      <c r="D173" s="64" t="s">
        <v>281</v>
      </c>
      <c r="E173" s="64"/>
      <c r="F173" s="63">
        <v>50</v>
      </c>
      <c r="G173" s="63">
        <f>H173-F173</f>
        <v>-1.8999999999999986</v>
      </c>
      <c r="H173" s="63">
        <v>48.1</v>
      </c>
    </row>
    <row r="174" spans="1:8" x14ac:dyDescent="0.2">
      <c r="A174" s="67" t="s">
        <v>165</v>
      </c>
      <c r="B174" s="68" t="s">
        <v>45</v>
      </c>
      <c r="C174" s="68" t="s">
        <v>46</v>
      </c>
      <c r="D174" s="68" t="s">
        <v>503</v>
      </c>
      <c r="E174" s="68" t="s">
        <v>30</v>
      </c>
      <c r="F174" s="65">
        <v>50</v>
      </c>
      <c r="G174" s="65">
        <f>H174-F174</f>
        <v>-1.8999999999999986</v>
      </c>
      <c r="H174" s="65">
        <v>48.1</v>
      </c>
    </row>
    <row r="175" spans="1:8" x14ac:dyDescent="0.2">
      <c r="A175" s="67" t="s">
        <v>166</v>
      </c>
      <c r="B175" s="68" t="s">
        <v>45</v>
      </c>
      <c r="C175" s="68" t="s">
        <v>46</v>
      </c>
      <c r="D175" s="68" t="s">
        <v>503</v>
      </c>
      <c r="E175" s="68" t="s">
        <v>30</v>
      </c>
      <c r="F175" s="65">
        <v>50</v>
      </c>
      <c r="G175" s="65">
        <f t="shared" ref="G175:G176" si="59">H175-F175</f>
        <v>-1.8999999999999986</v>
      </c>
      <c r="H175" s="65">
        <v>48.1</v>
      </c>
    </row>
    <row r="176" spans="1:8" ht="22.5" x14ac:dyDescent="0.2">
      <c r="A176" s="67" t="s">
        <v>104</v>
      </c>
      <c r="B176" s="68" t="s">
        <v>45</v>
      </c>
      <c r="C176" s="68" t="s">
        <v>46</v>
      </c>
      <c r="D176" s="68" t="s">
        <v>503</v>
      </c>
      <c r="E176" s="68" t="s">
        <v>105</v>
      </c>
      <c r="F176" s="65">
        <v>50</v>
      </c>
      <c r="G176" s="65">
        <f t="shared" si="59"/>
        <v>-1.8999999999999986</v>
      </c>
      <c r="H176" s="65">
        <v>48.1</v>
      </c>
    </row>
    <row r="177" spans="1:8" ht="21" x14ac:dyDescent="0.2">
      <c r="A177" s="62" t="s">
        <v>265</v>
      </c>
      <c r="B177" s="64" t="s">
        <v>45</v>
      </c>
      <c r="C177" s="64" t="s">
        <v>45</v>
      </c>
      <c r="D177" s="64" t="s">
        <v>274</v>
      </c>
      <c r="E177" s="64"/>
      <c r="F177" s="63">
        <v>100</v>
      </c>
      <c r="G177" s="63">
        <f>H177-F177</f>
        <v>-63.5</v>
      </c>
      <c r="H177" s="63">
        <v>36.5</v>
      </c>
    </row>
    <row r="178" spans="1:8" ht="22.5" x14ac:dyDescent="0.2">
      <c r="A178" s="67" t="s">
        <v>104</v>
      </c>
      <c r="B178" s="68" t="s">
        <v>45</v>
      </c>
      <c r="C178" s="68" t="s">
        <v>45</v>
      </c>
      <c r="D178" s="68" t="s">
        <v>504</v>
      </c>
      <c r="E178" s="68">
        <v>200</v>
      </c>
      <c r="F178" s="65">
        <v>100</v>
      </c>
      <c r="G178" s="65">
        <f>H178-F178</f>
        <v>-63.55</v>
      </c>
      <c r="H178" s="65">
        <v>36.450000000000003</v>
      </c>
    </row>
    <row r="179" spans="1:8" ht="42" x14ac:dyDescent="0.2">
      <c r="A179" s="62" t="s">
        <v>268</v>
      </c>
      <c r="B179" s="64" t="s">
        <v>45</v>
      </c>
      <c r="C179" s="127" t="s">
        <v>505</v>
      </c>
      <c r="D179" s="127" t="s">
        <v>506</v>
      </c>
      <c r="E179" s="64"/>
      <c r="F179" s="63">
        <f t="shared" ref="F179" si="60">F180+F184+F186+F188+F190</f>
        <v>1289.7</v>
      </c>
      <c r="G179" s="63">
        <f t="shared" ref="G179:H179" si="61">G180+G184+G186+G188+G190</f>
        <v>0</v>
      </c>
      <c r="H179" s="63">
        <f t="shared" si="61"/>
        <v>1289.7</v>
      </c>
    </row>
    <row r="180" spans="1:8" ht="45" x14ac:dyDescent="0.2">
      <c r="A180" s="67" t="s">
        <v>268</v>
      </c>
      <c r="B180" s="68" t="s">
        <v>45</v>
      </c>
      <c r="C180" s="68" t="s">
        <v>163</v>
      </c>
      <c r="D180" s="106" t="s">
        <v>507</v>
      </c>
      <c r="E180" s="68"/>
      <c r="F180" s="65">
        <f t="shared" ref="F180:H180" si="62">F181</f>
        <v>348.40000000000003</v>
      </c>
      <c r="G180" s="65">
        <f t="shared" si="62"/>
        <v>0</v>
      </c>
      <c r="H180" s="65">
        <f t="shared" si="62"/>
        <v>348.40000000000003</v>
      </c>
    </row>
    <row r="181" spans="1:8" ht="33.75" x14ac:dyDescent="0.2">
      <c r="A181" s="67" t="s">
        <v>164</v>
      </c>
      <c r="B181" s="68" t="s">
        <v>45</v>
      </c>
      <c r="C181" s="68" t="s">
        <v>163</v>
      </c>
      <c r="D181" s="106" t="s">
        <v>507</v>
      </c>
      <c r="E181" s="68" t="s">
        <v>101</v>
      </c>
      <c r="F181" s="65">
        <f t="shared" ref="F181" si="63">F182+F183</f>
        <v>348.40000000000003</v>
      </c>
      <c r="G181" s="65">
        <f t="shared" ref="G181:H181" si="64">G182+G183</f>
        <v>0</v>
      </c>
      <c r="H181" s="65">
        <f t="shared" si="64"/>
        <v>348.40000000000003</v>
      </c>
    </row>
    <row r="182" spans="1:8" ht="45" x14ac:dyDescent="0.2">
      <c r="A182" s="67" t="s">
        <v>94</v>
      </c>
      <c r="B182" s="68" t="s">
        <v>45</v>
      </c>
      <c r="C182" s="68" t="s">
        <v>163</v>
      </c>
      <c r="D182" s="106" t="s">
        <v>507</v>
      </c>
      <c r="E182" s="68">
        <v>611</v>
      </c>
      <c r="F182" s="65">
        <v>275.10000000000002</v>
      </c>
      <c r="G182" s="65"/>
      <c r="H182" s="65">
        <v>275.10000000000002</v>
      </c>
    </row>
    <row r="183" spans="1:8" ht="45" x14ac:dyDescent="0.2">
      <c r="A183" s="67" t="s">
        <v>95</v>
      </c>
      <c r="B183" s="68" t="s">
        <v>45</v>
      </c>
      <c r="C183" s="68" t="s">
        <v>163</v>
      </c>
      <c r="D183" s="106" t="s">
        <v>507</v>
      </c>
      <c r="E183" s="68" t="s">
        <v>17</v>
      </c>
      <c r="F183" s="65">
        <v>73.3</v>
      </c>
      <c r="G183" s="65"/>
      <c r="H183" s="65">
        <v>73.3</v>
      </c>
    </row>
    <row r="184" spans="1:8" ht="33.75" x14ac:dyDescent="0.2">
      <c r="A184" s="67" t="s">
        <v>164</v>
      </c>
      <c r="B184" s="68" t="s">
        <v>45</v>
      </c>
      <c r="C184" s="68" t="s">
        <v>44</v>
      </c>
      <c r="D184" s="106" t="s">
        <v>507</v>
      </c>
      <c r="E184" s="68">
        <v>600</v>
      </c>
      <c r="F184" s="65">
        <f t="shared" ref="F184:H184" si="65">F185</f>
        <v>810.2</v>
      </c>
      <c r="G184" s="65">
        <f t="shared" si="65"/>
        <v>0</v>
      </c>
      <c r="H184" s="65">
        <f t="shared" si="65"/>
        <v>810.2</v>
      </c>
    </row>
    <row r="185" spans="1:8" ht="45" x14ac:dyDescent="0.2">
      <c r="A185" s="67" t="s">
        <v>94</v>
      </c>
      <c r="B185" s="68" t="s">
        <v>45</v>
      </c>
      <c r="C185" s="68" t="s">
        <v>44</v>
      </c>
      <c r="D185" s="106" t="s">
        <v>507</v>
      </c>
      <c r="E185" s="68" t="s">
        <v>74</v>
      </c>
      <c r="F185" s="65">
        <v>810.2</v>
      </c>
      <c r="G185" s="65"/>
      <c r="H185" s="65">
        <v>810.2</v>
      </c>
    </row>
    <row r="186" spans="1:8" ht="33.75" x14ac:dyDescent="0.2">
      <c r="A186" s="67" t="s">
        <v>164</v>
      </c>
      <c r="B186" s="68" t="s">
        <v>45</v>
      </c>
      <c r="C186" s="106" t="s">
        <v>33</v>
      </c>
      <c r="D186" s="106" t="s">
        <v>507</v>
      </c>
      <c r="E186" s="68">
        <v>600</v>
      </c>
      <c r="F186" s="65">
        <f t="shared" ref="F186:H186" si="66">F187</f>
        <v>44.7</v>
      </c>
      <c r="G186" s="65">
        <f t="shared" si="66"/>
        <v>0</v>
      </c>
      <c r="H186" s="65">
        <f t="shared" si="66"/>
        <v>44.7</v>
      </c>
    </row>
    <row r="187" spans="1:8" ht="45" x14ac:dyDescent="0.2">
      <c r="A187" s="67" t="s">
        <v>94</v>
      </c>
      <c r="B187" s="68" t="s">
        <v>45</v>
      </c>
      <c r="C187" s="106" t="s">
        <v>33</v>
      </c>
      <c r="D187" s="106" t="s">
        <v>507</v>
      </c>
      <c r="E187" s="68" t="s">
        <v>74</v>
      </c>
      <c r="F187" s="65">
        <v>44.7</v>
      </c>
      <c r="G187" s="65"/>
      <c r="H187" s="65">
        <v>44.7</v>
      </c>
    </row>
    <row r="188" spans="1:8" ht="33.75" x14ac:dyDescent="0.2">
      <c r="A188" s="67" t="s">
        <v>164</v>
      </c>
      <c r="B188" s="68" t="s">
        <v>45</v>
      </c>
      <c r="C188" s="106" t="s">
        <v>33</v>
      </c>
      <c r="D188" s="106" t="s">
        <v>507</v>
      </c>
      <c r="E188" s="68">
        <v>600</v>
      </c>
      <c r="F188" s="65">
        <v>63.3</v>
      </c>
      <c r="G188" s="65"/>
      <c r="H188" s="65">
        <v>63.3</v>
      </c>
    </row>
    <row r="189" spans="1:8" ht="45" x14ac:dyDescent="0.2">
      <c r="A189" s="67" t="s">
        <v>94</v>
      </c>
      <c r="B189" s="68" t="s">
        <v>45</v>
      </c>
      <c r="C189" s="106" t="s">
        <v>33</v>
      </c>
      <c r="D189" s="106" t="s">
        <v>507</v>
      </c>
      <c r="E189" s="68" t="s">
        <v>74</v>
      </c>
      <c r="F189" s="65">
        <v>63.3</v>
      </c>
      <c r="G189" s="65"/>
      <c r="H189" s="65">
        <v>63.3</v>
      </c>
    </row>
    <row r="190" spans="1:8" x14ac:dyDescent="0.2">
      <c r="A190" s="67" t="s">
        <v>243</v>
      </c>
      <c r="B190" s="68" t="s">
        <v>45</v>
      </c>
      <c r="C190" s="68" t="s">
        <v>73</v>
      </c>
      <c r="D190" s="106" t="s">
        <v>507</v>
      </c>
      <c r="E190" s="68">
        <v>110</v>
      </c>
      <c r="F190" s="65">
        <v>23.1</v>
      </c>
      <c r="G190" s="65"/>
      <c r="H190" s="65">
        <v>23.1</v>
      </c>
    </row>
    <row r="191" spans="1:8" ht="22.5" x14ac:dyDescent="0.2">
      <c r="A191" s="67" t="s">
        <v>508</v>
      </c>
      <c r="B191" s="68" t="s">
        <v>45</v>
      </c>
      <c r="C191" s="68" t="s">
        <v>73</v>
      </c>
      <c r="D191" s="106" t="s">
        <v>507</v>
      </c>
      <c r="E191" s="68">
        <v>112</v>
      </c>
      <c r="F191" s="65">
        <v>23.1</v>
      </c>
      <c r="G191" s="65"/>
      <c r="H191" s="65">
        <v>23.1</v>
      </c>
    </row>
    <row r="192" spans="1:8" ht="42" x14ac:dyDescent="0.2">
      <c r="A192" s="62" t="s">
        <v>509</v>
      </c>
      <c r="B192" s="64" t="s">
        <v>45</v>
      </c>
      <c r="C192" s="64" t="s">
        <v>44</v>
      </c>
      <c r="D192" s="64" t="s">
        <v>604</v>
      </c>
      <c r="E192" s="64"/>
      <c r="F192" s="63">
        <v>2443.5</v>
      </c>
      <c r="G192" s="63">
        <f>H192-F192</f>
        <v>-1.0000000000218279E-2</v>
      </c>
      <c r="H192" s="63">
        <v>2443.4899999999998</v>
      </c>
    </row>
    <row r="193" spans="1:8" x14ac:dyDescent="0.2">
      <c r="A193" s="67" t="s">
        <v>308</v>
      </c>
      <c r="B193" s="68" t="s">
        <v>45</v>
      </c>
      <c r="C193" s="68" t="s">
        <v>44</v>
      </c>
      <c r="D193" s="68" t="s">
        <v>592</v>
      </c>
      <c r="E193" s="68">
        <v>612</v>
      </c>
      <c r="F193" s="65"/>
      <c r="G193" s="65">
        <v>0</v>
      </c>
      <c r="H193" s="65"/>
    </row>
    <row r="194" spans="1:8" x14ac:dyDescent="0.2">
      <c r="A194" s="67" t="s">
        <v>308</v>
      </c>
      <c r="B194" s="68" t="s">
        <v>45</v>
      </c>
      <c r="C194" s="68" t="s">
        <v>44</v>
      </c>
      <c r="D194" s="68" t="s">
        <v>603</v>
      </c>
      <c r="E194" s="68">
        <v>612</v>
      </c>
      <c r="F194" s="65"/>
      <c r="G194" s="65"/>
      <c r="H194" s="65"/>
    </row>
    <row r="195" spans="1:8" x14ac:dyDescent="0.2">
      <c r="A195" s="67" t="s">
        <v>308</v>
      </c>
      <c r="B195" s="68" t="s">
        <v>45</v>
      </c>
      <c r="C195" s="68" t="s">
        <v>44</v>
      </c>
      <c r="D195" s="68" t="s">
        <v>611</v>
      </c>
      <c r="E195" s="68">
        <v>612</v>
      </c>
      <c r="F195" s="65">
        <v>2443.5</v>
      </c>
      <c r="G195" s="65">
        <v>2443.5</v>
      </c>
      <c r="H195" s="65">
        <v>2443.5</v>
      </c>
    </row>
    <row r="196" spans="1:8" x14ac:dyDescent="0.2">
      <c r="A196" s="62" t="s">
        <v>83</v>
      </c>
      <c r="B196" s="64" t="s">
        <v>45</v>
      </c>
      <c r="C196" s="64" t="s">
        <v>73</v>
      </c>
      <c r="D196" s="64" t="s">
        <v>29</v>
      </c>
      <c r="E196" s="64" t="s">
        <v>30</v>
      </c>
      <c r="F196" s="63">
        <f>F197+F199+F202</f>
        <v>18365.2</v>
      </c>
      <c r="G196" s="63">
        <f t="shared" ref="G196" si="67">G197+G199+G202</f>
        <v>4551.2999999999993</v>
      </c>
      <c r="H196" s="63">
        <f>H197+H199+H202</f>
        <v>22916.5</v>
      </c>
    </row>
    <row r="197" spans="1:8" x14ac:dyDescent="0.2">
      <c r="A197" s="67"/>
      <c r="B197" s="106" t="s">
        <v>45</v>
      </c>
      <c r="C197" s="106" t="s">
        <v>73</v>
      </c>
      <c r="D197" s="68" t="s">
        <v>511</v>
      </c>
      <c r="E197" s="68"/>
      <c r="F197" s="65">
        <f t="shared" ref="F197:H197" si="68">F198</f>
        <v>1081.3</v>
      </c>
      <c r="G197" s="65">
        <f t="shared" si="68"/>
        <v>37</v>
      </c>
      <c r="H197" s="65">
        <f t="shared" si="68"/>
        <v>1118.3</v>
      </c>
    </row>
    <row r="198" spans="1:8" ht="56.25" x14ac:dyDescent="0.2">
      <c r="A198" s="67" t="s">
        <v>75</v>
      </c>
      <c r="B198" s="68" t="s">
        <v>45</v>
      </c>
      <c r="C198" s="68" t="s">
        <v>73</v>
      </c>
      <c r="D198" s="68" t="s">
        <v>512</v>
      </c>
      <c r="E198" s="68" t="s">
        <v>108</v>
      </c>
      <c r="F198" s="65">
        <v>1081.3</v>
      </c>
      <c r="G198" s="65">
        <f>H198-F198</f>
        <v>37</v>
      </c>
      <c r="H198" s="65">
        <v>1118.3</v>
      </c>
    </row>
    <row r="199" spans="1:8" ht="22.5" x14ac:dyDescent="0.2">
      <c r="A199" s="67" t="s">
        <v>244</v>
      </c>
      <c r="B199" s="68" t="s">
        <v>45</v>
      </c>
      <c r="C199" s="68" t="s">
        <v>73</v>
      </c>
      <c r="D199" s="68" t="s">
        <v>258</v>
      </c>
      <c r="E199" s="68"/>
      <c r="F199" s="65">
        <v>437.2</v>
      </c>
      <c r="G199" s="65">
        <f t="shared" ref="G199" si="69">G200+G201</f>
        <v>2.1316282072803006E-14</v>
      </c>
      <c r="H199" s="65">
        <v>437.2</v>
      </c>
    </row>
    <row r="200" spans="1:8" ht="56.25" x14ac:dyDescent="0.2">
      <c r="A200" s="67" t="s">
        <v>75</v>
      </c>
      <c r="B200" s="68" t="s">
        <v>45</v>
      </c>
      <c r="C200" s="68" t="s">
        <v>73</v>
      </c>
      <c r="D200" s="68" t="s">
        <v>258</v>
      </c>
      <c r="E200" s="68">
        <v>100</v>
      </c>
      <c r="F200" s="65">
        <v>388.7</v>
      </c>
      <c r="G200" s="65">
        <f>H200-F200</f>
        <v>2.1000000000000227</v>
      </c>
      <c r="H200" s="65">
        <v>390.8</v>
      </c>
    </row>
    <row r="201" spans="1:8" ht="22.5" x14ac:dyDescent="0.2">
      <c r="A201" s="67" t="s">
        <v>104</v>
      </c>
      <c r="B201" s="68" t="s">
        <v>45</v>
      </c>
      <c r="C201" s="68" t="s">
        <v>73</v>
      </c>
      <c r="D201" s="68" t="s">
        <v>258</v>
      </c>
      <c r="E201" s="68">
        <v>200</v>
      </c>
      <c r="F201" s="65">
        <v>48.5</v>
      </c>
      <c r="G201" s="65">
        <f>H201-F201</f>
        <v>-2.1000000000000014</v>
      </c>
      <c r="H201" s="65">
        <v>46.4</v>
      </c>
    </row>
    <row r="202" spans="1:8" ht="45" x14ac:dyDescent="0.2">
      <c r="A202" s="67" t="s">
        <v>100</v>
      </c>
      <c r="B202" s="68" t="s">
        <v>45</v>
      </c>
      <c r="C202" s="68" t="s">
        <v>73</v>
      </c>
      <c r="D202" s="68" t="s">
        <v>513</v>
      </c>
      <c r="E202" s="68" t="s">
        <v>30</v>
      </c>
      <c r="F202" s="65">
        <f t="shared" ref="F202" si="70">F203+F204</f>
        <v>16846.7</v>
      </c>
      <c r="G202" s="65">
        <f t="shared" ref="G202" si="71">G203+G204</f>
        <v>4514.2999999999993</v>
      </c>
      <c r="H202" s="65">
        <f>H203+H204</f>
        <v>21361</v>
      </c>
    </row>
    <row r="203" spans="1:8" ht="56.25" x14ac:dyDescent="0.2">
      <c r="A203" s="67" t="s">
        <v>75</v>
      </c>
      <c r="B203" s="68" t="s">
        <v>45</v>
      </c>
      <c r="C203" s="68" t="s">
        <v>73</v>
      </c>
      <c r="D203" s="68" t="s">
        <v>514</v>
      </c>
      <c r="E203" s="68">
        <v>100</v>
      </c>
      <c r="F203" s="65">
        <v>15748</v>
      </c>
      <c r="G203" s="65">
        <f>H203-F203</f>
        <v>4527.7999999999993</v>
      </c>
      <c r="H203" s="65">
        <v>20275.8</v>
      </c>
    </row>
    <row r="204" spans="1:8" ht="22.5" x14ac:dyDescent="0.2">
      <c r="A204" s="67" t="s">
        <v>425</v>
      </c>
      <c r="B204" s="68" t="s">
        <v>45</v>
      </c>
      <c r="C204" s="68" t="s">
        <v>73</v>
      </c>
      <c r="D204" s="68" t="s">
        <v>515</v>
      </c>
      <c r="E204" s="68"/>
      <c r="F204" s="65">
        <f t="shared" ref="F204" si="72">F205+F206</f>
        <v>1098.7</v>
      </c>
      <c r="G204" s="65">
        <f t="shared" ref="G204:H204" si="73">G205+G206</f>
        <v>-13.500000000000142</v>
      </c>
      <c r="H204" s="65">
        <f t="shared" si="73"/>
        <v>1085.1999999999998</v>
      </c>
    </row>
    <row r="205" spans="1:8" ht="22.5" x14ac:dyDescent="0.2">
      <c r="A205" s="67" t="s">
        <v>104</v>
      </c>
      <c r="B205" s="68" t="s">
        <v>45</v>
      </c>
      <c r="C205" s="68" t="s">
        <v>73</v>
      </c>
      <c r="D205" s="68" t="s">
        <v>515</v>
      </c>
      <c r="E205" s="68">
        <v>200</v>
      </c>
      <c r="F205" s="65">
        <v>989.2</v>
      </c>
      <c r="G205" s="65">
        <f>H205-F205</f>
        <v>92.899999999999864</v>
      </c>
      <c r="H205" s="65">
        <v>1082.0999999999999</v>
      </c>
    </row>
    <row r="206" spans="1:8" x14ac:dyDescent="0.2">
      <c r="A206" s="67" t="s">
        <v>111</v>
      </c>
      <c r="B206" s="68" t="s">
        <v>45</v>
      </c>
      <c r="C206" s="68" t="s">
        <v>73</v>
      </c>
      <c r="D206" s="68" t="s">
        <v>515</v>
      </c>
      <c r="E206" s="68">
        <v>800</v>
      </c>
      <c r="F206" s="65">
        <v>109.5</v>
      </c>
      <c r="G206" s="65">
        <f>H206-F206</f>
        <v>-106.4</v>
      </c>
      <c r="H206" s="65">
        <v>3.1</v>
      </c>
    </row>
    <row r="207" spans="1:8" ht="42" x14ac:dyDescent="0.2">
      <c r="A207" s="62" t="s">
        <v>516</v>
      </c>
      <c r="B207" s="64" t="s">
        <v>45</v>
      </c>
      <c r="C207" s="64" t="s">
        <v>73</v>
      </c>
      <c r="D207" s="64" t="s">
        <v>275</v>
      </c>
      <c r="E207" s="64" t="s">
        <v>30</v>
      </c>
      <c r="F207" s="63">
        <v>50</v>
      </c>
      <c r="G207" s="63">
        <f>H207-F207</f>
        <v>-30</v>
      </c>
      <c r="H207" s="63">
        <v>20</v>
      </c>
    </row>
    <row r="208" spans="1:8" ht="22.5" x14ac:dyDescent="0.2">
      <c r="A208" s="67" t="s">
        <v>104</v>
      </c>
      <c r="B208" s="68" t="s">
        <v>45</v>
      </c>
      <c r="C208" s="68" t="s">
        <v>73</v>
      </c>
      <c r="D208" s="68" t="s">
        <v>517</v>
      </c>
      <c r="E208" s="68" t="s">
        <v>105</v>
      </c>
      <c r="F208" s="65">
        <v>50</v>
      </c>
      <c r="G208" s="65">
        <f>H208-F208</f>
        <v>-30</v>
      </c>
      <c r="H208" s="65">
        <v>20</v>
      </c>
    </row>
    <row r="209" spans="1:8" x14ac:dyDescent="0.2">
      <c r="A209" s="62" t="s">
        <v>314</v>
      </c>
      <c r="B209" s="64" t="s">
        <v>59</v>
      </c>
      <c r="C209" s="68"/>
      <c r="D209" s="68"/>
      <c r="E209" s="68"/>
      <c r="F209" s="63">
        <f>F210+F231</f>
        <v>47271.215799999998</v>
      </c>
      <c r="G209" s="63">
        <f>G210+G231</f>
        <v>-2635.9399999999964</v>
      </c>
      <c r="H209" s="63">
        <f>H210+H231</f>
        <v>44635.27580000001</v>
      </c>
    </row>
    <row r="210" spans="1:8" ht="21" x14ac:dyDescent="0.2">
      <c r="A210" s="62" t="s">
        <v>518</v>
      </c>
      <c r="B210" s="64" t="s">
        <v>59</v>
      </c>
      <c r="C210" s="64"/>
      <c r="D210" s="64" t="s">
        <v>519</v>
      </c>
      <c r="E210" s="64" t="s">
        <v>30</v>
      </c>
      <c r="F210" s="63">
        <f>F211+F215++F223+F225+F229</f>
        <v>46690.215799999998</v>
      </c>
      <c r="G210" s="63">
        <f>G211+G215++G223+G225+G229</f>
        <v>-2673.8399999999965</v>
      </c>
      <c r="H210" s="63">
        <f>H211+H215++H223+H225+H229</f>
        <v>44016.375800000009</v>
      </c>
    </row>
    <row r="211" spans="1:8" ht="22.5" x14ac:dyDescent="0.2">
      <c r="A211" s="110" t="s">
        <v>192</v>
      </c>
      <c r="B211" s="111" t="s">
        <v>59</v>
      </c>
      <c r="C211" s="111" t="s">
        <v>31</v>
      </c>
      <c r="D211" s="111" t="s">
        <v>520</v>
      </c>
      <c r="E211" s="111"/>
      <c r="F211" s="112">
        <f>F212</f>
        <v>18627.5</v>
      </c>
      <c r="G211" s="112">
        <f>H211-F211</f>
        <v>-1248.7599999999984</v>
      </c>
      <c r="H211" s="112">
        <f>H212</f>
        <v>17378.740000000002</v>
      </c>
    </row>
    <row r="212" spans="1:8" ht="33.75" x14ac:dyDescent="0.2">
      <c r="A212" s="67" t="s">
        <v>164</v>
      </c>
      <c r="B212" s="68" t="s">
        <v>59</v>
      </c>
      <c r="C212" s="68" t="s">
        <v>31</v>
      </c>
      <c r="D212" s="68" t="s">
        <v>521</v>
      </c>
      <c r="E212" s="68" t="s">
        <v>101</v>
      </c>
      <c r="F212" s="65">
        <f t="shared" ref="F212:H213" si="74">F213</f>
        <v>18627.5</v>
      </c>
      <c r="G212" s="65">
        <f t="shared" si="74"/>
        <v>-1248.7599999999984</v>
      </c>
      <c r="H212" s="65">
        <f t="shared" si="74"/>
        <v>17378.740000000002</v>
      </c>
    </row>
    <row r="213" spans="1:8" x14ac:dyDescent="0.2">
      <c r="A213" s="67" t="s">
        <v>102</v>
      </c>
      <c r="B213" s="68" t="s">
        <v>59</v>
      </c>
      <c r="C213" s="68" t="s">
        <v>31</v>
      </c>
      <c r="D213" s="68" t="s">
        <v>521</v>
      </c>
      <c r="E213" s="68" t="s">
        <v>103</v>
      </c>
      <c r="F213" s="65">
        <f t="shared" si="74"/>
        <v>18627.5</v>
      </c>
      <c r="G213" s="65">
        <f t="shared" si="74"/>
        <v>-1248.7599999999984</v>
      </c>
      <c r="H213" s="65">
        <f t="shared" si="74"/>
        <v>17378.740000000002</v>
      </c>
    </row>
    <row r="214" spans="1:8" ht="45" x14ac:dyDescent="0.2">
      <c r="A214" s="67" t="s">
        <v>94</v>
      </c>
      <c r="B214" s="68" t="s">
        <v>59</v>
      </c>
      <c r="C214" s="68" t="s">
        <v>31</v>
      </c>
      <c r="D214" s="68" t="s">
        <v>521</v>
      </c>
      <c r="E214" s="68" t="s">
        <v>74</v>
      </c>
      <c r="F214" s="65">
        <v>18627.5</v>
      </c>
      <c r="G214" s="65">
        <f>H214-F214</f>
        <v>-1248.7599999999984</v>
      </c>
      <c r="H214" s="65">
        <v>17378.740000000002</v>
      </c>
    </row>
    <row r="215" spans="1:8" x14ac:dyDescent="0.2">
      <c r="A215" s="110" t="s">
        <v>193</v>
      </c>
      <c r="B215" s="111" t="s">
        <v>59</v>
      </c>
      <c r="C215" s="111" t="s">
        <v>31</v>
      </c>
      <c r="D215" s="111" t="s">
        <v>522</v>
      </c>
      <c r="E215" s="111" t="s">
        <v>30</v>
      </c>
      <c r="F215" s="112">
        <f>F216+F219</f>
        <v>7921.7157999999999</v>
      </c>
      <c r="G215" s="112">
        <f>G216+G219</f>
        <v>-106.39999999999964</v>
      </c>
      <c r="H215" s="112">
        <f>H216+H219</f>
        <v>7815.3158000000003</v>
      </c>
    </row>
    <row r="216" spans="1:8" ht="33.75" x14ac:dyDescent="0.2">
      <c r="A216" s="67" t="s">
        <v>164</v>
      </c>
      <c r="B216" s="68" t="s">
        <v>59</v>
      </c>
      <c r="C216" s="68" t="s">
        <v>31</v>
      </c>
      <c r="D216" s="68" t="s">
        <v>522</v>
      </c>
      <c r="E216" s="68" t="s">
        <v>101</v>
      </c>
      <c r="F216" s="65">
        <f t="shared" ref="F216:H217" si="75">F217</f>
        <v>7865.4</v>
      </c>
      <c r="G216" s="65">
        <f t="shared" si="75"/>
        <v>-106.39999999999964</v>
      </c>
      <c r="H216" s="65">
        <f t="shared" si="75"/>
        <v>7759</v>
      </c>
    </row>
    <row r="217" spans="1:8" x14ac:dyDescent="0.2">
      <c r="A217" s="67" t="s">
        <v>102</v>
      </c>
      <c r="B217" s="68" t="s">
        <v>59</v>
      </c>
      <c r="C217" s="68" t="s">
        <v>31</v>
      </c>
      <c r="D217" s="68" t="s">
        <v>523</v>
      </c>
      <c r="E217" s="68" t="s">
        <v>103</v>
      </c>
      <c r="F217" s="65">
        <f t="shared" si="75"/>
        <v>7865.4</v>
      </c>
      <c r="G217" s="65">
        <f t="shared" si="75"/>
        <v>-106.39999999999964</v>
      </c>
      <c r="H217" s="65">
        <f t="shared" si="75"/>
        <v>7759</v>
      </c>
    </row>
    <row r="218" spans="1:8" ht="45" x14ac:dyDescent="0.2">
      <c r="A218" s="67" t="s">
        <v>94</v>
      </c>
      <c r="B218" s="68" t="s">
        <v>59</v>
      </c>
      <c r="C218" s="68" t="s">
        <v>31</v>
      </c>
      <c r="D218" s="68" t="s">
        <v>523</v>
      </c>
      <c r="E218" s="68" t="s">
        <v>74</v>
      </c>
      <c r="F218" s="65">
        <v>7865.4</v>
      </c>
      <c r="G218" s="65">
        <f>H218-F218</f>
        <v>-106.39999999999964</v>
      </c>
      <c r="H218" s="65">
        <v>7759</v>
      </c>
    </row>
    <row r="219" spans="1:8" x14ac:dyDescent="0.2">
      <c r="A219" s="67" t="s">
        <v>307</v>
      </c>
      <c r="B219" s="68" t="s">
        <v>59</v>
      </c>
      <c r="C219" s="68" t="s">
        <v>31</v>
      </c>
      <c r="D219" s="68" t="s">
        <v>579</v>
      </c>
      <c r="E219" s="68"/>
      <c r="F219" s="65">
        <f>F220</f>
        <v>56.315800000000003</v>
      </c>
      <c r="G219" s="65">
        <f>H219-F219</f>
        <v>0</v>
      </c>
      <c r="H219" s="65">
        <f>H220</f>
        <v>56.315800000000003</v>
      </c>
    </row>
    <row r="220" spans="1:8" ht="33.75" x14ac:dyDescent="0.2">
      <c r="A220" s="67" t="s">
        <v>164</v>
      </c>
      <c r="B220" s="68" t="s">
        <v>59</v>
      </c>
      <c r="C220" s="68" t="s">
        <v>31</v>
      </c>
      <c r="D220" s="68" t="s">
        <v>579</v>
      </c>
      <c r="E220" s="68" t="s">
        <v>101</v>
      </c>
      <c r="F220" s="65">
        <f>F221</f>
        <v>56.315800000000003</v>
      </c>
      <c r="G220" s="65">
        <f t="shared" ref="G220:G222" si="76">H220-F220</f>
        <v>0</v>
      </c>
      <c r="H220" s="65">
        <f>H221</f>
        <v>56.315800000000003</v>
      </c>
    </row>
    <row r="221" spans="1:8" x14ac:dyDescent="0.2">
      <c r="A221" s="67" t="s">
        <v>102</v>
      </c>
      <c r="B221" s="68" t="s">
        <v>59</v>
      </c>
      <c r="C221" s="68" t="s">
        <v>31</v>
      </c>
      <c r="D221" s="68" t="s">
        <v>579</v>
      </c>
      <c r="E221" s="68" t="s">
        <v>103</v>
      </c>
      <c r="F221" s="65">
        <f>F222</f>
        <v>56.315800000000003</v>
      </c>
      <c r="G221" s="65">
        <f t="shared" si="76"/>
        <v>0</v>
      </c>
      <c r="H221" s="65">
        <f>H222</f>
        <v>56.315800000000003</v>
      </c>
    </row>
    <row r="222" spans="1:8" x14ac:dyDescent="0.2">
      <c r="A222" s="67" t="s">
        <v>308</v>
      </c>
      <c r="B222" s="68" t="s">
        <v>59</v>
      </c>
      <c r="C222" s="68" t="s">
        <v>31</v>
      </c>
      <c r="D222" s="68" t="s">
        <v>579</v>
      </c>
      <c r="E222" s="68">
        <v>612</v>
      </c>
      <c r="F222" s="65">
        <v>56.315800000000003</v>
      </c>
      <c r="G222" s="65">
        <f t="shared" si="76"/>
        <v>0</v>
      </c>
      <c r="H222" s="65">
        <v>56.315800000000003</v>
      </c>
    </row>
    <row r="223" spans="1:8" x14ac:dyDescent="0.2">
      <c r="A223" s="110" t="s">
        <v>526</v>
      </c>
      <c r="B223" s="111" t="s">
        <v>59</v>
      </c>
      <c r="C223" s="113" t="s">
        <v>54</v>
      </c>
      <c r="D223" s="111" t="s">
        <v>527</v>
      </c>
      <c r="E223" s="111"/>
      <c r="F223" s="112">
        <f>F224</f>
        <v>200</v>
      </c>
      <c r="G223" s="112">
        <f>G224</f>
        <v>-175.16</v>
      </c>
      <c r="H223" s="112">
        <f>H224</f>
        <v>24.84</v>
      </c>
    </row>
    <row r="224" spans="1:8" ht="22.5" x14ac:dyDescent="0.2">
      <c r="A224" s="67" t="s">
        <v>104</v>
      </c>
      <c r="B224" s="68" t="s">
        <v>59</v>
      </c>
      <c r="C224" s="68" t="s">
        <v>54</v>
      </c>
      <c r="D224" s="68" t="s">
        <v>612</v>
      </c>
      <c r="E224" s="68">
        <v>200</v>
      </c>
      <c r="F224" s="65">
        <v>200</v>
      </c>
      <c r="G224" s="65">
        <f>H224-F224</f>
        <v>-175.16</v>
      </c>
      <c r="H224" s="65">
        <v>24.84</v>
      </c>
    </row>
    <row r="225" spans="1:8" ht="22.5" x14ac:dyDescent="0.2">
      <c r="A225" s="110" t="s">
        <v>528</v>
      </c>
      <c r="B225" s="111" t="s">
        <v>59</v>
      </c>
      <c r="C225" s="111" t="s">
        <v>54</v>
      </c>
      <c r="D225" s="111" t="s">
        <v>529</v>
      </c>
      <c r="E225" s="111"/>
      <c r="F225" s="112">
        <f>F226+F227+F228</f>
        <v>19841</v>
      </c>
      <c r="G225" s="112">
        <f>G226+G227+G228</f>
        <v>-1106.0199999999984</v>
      </c>
      <c r="H225" s="112">
        <f>H226+H227+H228</f>
        <v>18734.980000000003</v>
      </c>
    </row>
    <row r="226" spans="1:8" ht="56.25" x14ac:dyDescent="0.2">
      <c r="A226" s="67" t="s">
        <v>75</v>
      </c>
      <c r="B226" s="68" t="s">
        <v>59</v>
      </c>
      <c r="C226" s="68" t="s">
        <v>54</v>
      </c>
      <c r="D226" s="68" t="s">
        <v>588</v>
      </c>
      <c r="E226" s="68">
        <v>100</v>
      </c>
      <c r="F226" s="65">
        <v>19693.5</v>
      </c>
      <c r="G226" s="65">
        <f t="shared" ref="G226:G232" si="77">H226-F226</f>
        <v>-1076.7599999999984</v>
      </c>
      <c r="H226" s="65">
        <v>18616.740000000002</v>
      </c>
    </row>
    <row r="227" spans="1:8" ht="22.5" x14ac:dyDescent="0.2">
      <c r="A227" s="67" t="s">
        <v>104</v>
      </c>
      <c r="B227" s="68" t="s">
        <v>59</v>
      </c>
      <c r="C227" s="68" t="s">
        <v>54</v>
      </c>
      <c r="D227" s="68" t="s">
        <v>588</v>
      </c>
      <c r="E227" s="68">
        <v>200</v>
      </c>
      <c r="F227" s="65">
        <v>140.5</v>
      </c>
      <c r="G227" s="65">
        <f t="shared" si="77"/>
        <v>-25.099999999999994</v>
      </c>
      <c r="H227" s="65">
        <v>115.4</v>
      </c>
    </row>
    <row r="228" spans="1:8" x14ac:dyDescent="0.2">
      <c r="A228" s="67" t="s">
        <v>111</v>
      </c>
      <c r="B228" s="68" t="s">
        <v>59</v>
      </c>
      <c r="C228" s="68" t="s">
        <v>54</v>
      </c>
      <c r="D228" s="68" t="s">
        <v>588</v>
      </c>
      <c r="E228" s="68">
        <v>800</v>
      </c>
      <c r="F228" s="65">
        <v>7</v>
      </c>
      <c r="G228" s="65">
        <f t="shared" si="77"/>
        <v>-4.16</v>
      </c>
      <c r="H228" s="65">
        <v>2.84</v>
      </c>
    </row>
    <row r="229" spans="1:8" ht="45" x14ac:dyDescent="0.2">
      <c r="A229" s="110" t="s">
        <v>530</v>
      </c>
      <c r="B229" s="111" t="s">
        <v>59</v>
      </c>
      <c r="C229" s="111" t="s">
        <v>54</v>
      </c>
      <c r="D229" s="111" t="s">
        <v>531</v>
      </c>
      <c r="E229" s="111"/>
      <c r="F229" s="112">
        <v>100</v>
      </c>
      <c r="G229" s="112">
        <f t="shared" si="77"/>
        <v>-37.5</v>
      </c>
      <c r="H229" s="112">
        <f>H230</f>
        <v>62.5</v>
      </c>
    </row>
    <row r="230" spans="1:8" ht="22.5" x14ac:dyDescent="0.2">
      <c r="A230" s="67" t="s">
        <v>104</v>
      </c>
      <c r="B230" s="68" t="s">
        <v>59</v>
      </c>
      <c r="C230" s="68" t="s">
        <v>54</v>
      </c>
      <c r="D230" s="68" t="s">
        <v>613</v>
      </c>
      <c r="E230" s="68">
        <v>200</v>
      </c>
      <c r="F230" s="65">
        <v>100</v>
      </c>
      <c r="G230" s="65">
        <f t="shared" si="77"/>
        <v>-37.5</v>
      </c>
      <c r="H230" s="65">
        <v>62.5</v>
      </c>
    </row>
    <row r="231" spans="1:8" ht="21" x14ac:dyDescent="0.2">
      <c r="A231" s="62" t="s">
        <v>254</v>
      </c>
      <c r="B231" s="64" t="s">
        <v>59</v>
      </c>
      <c r="C231" s="64" t="s">
        <v>54</v>
      </c>
      <c r="D231" s="64" t="s">
        <v>532</v>
      </c>
      <c r="E231" s="64"/>
      <c r="F231" s="63">
        <v>581</v>
      </c>
      <c r="G231" s="63">
        <f t="shared" si="77"/>
        <v>37.899999999999977</v>
      </c>
      <c r="H231" s="63">
        <v>618.9</v>
      </c>
    </row>
    <row r="232" spans="1:8" ht="56.25" x14ac:dyDescent="0.2">
      <c r="A232" s="67" t="s">
        <v>75</v>
      </c>
      <c r="B232" s="68" t="s">
        <v>59</v>
      </c>
      <c r="C232" s="68" t="s">
        <v>54</v>
      </c>
      <c r="D232" s="68" t="s">
        <v>533</v>
      </c>
      <c r="E232" s="68">
        <v>100</v>
      </c>
      <c r="F232" s="65">
        <v>581</v>
      </c>
      <c r="G232" s="65">
        <f t="shared" si="77"/>
        <v>37.899999999999977</v>
      </c>
      <c r="H232" s="65">
        <v>618.9</v>
      </c>
    </row>
    <row r="233" spans="1:8" x14ac:dyDescent="0.2">
      <c r="A233" s="62" t="s">
        <v>322</v>
      </c>
      <c r="B233" s="127" t="s">
        <v>73</v>
      </c>
      <c r="C233" s="68"/>
      <c r="D233" s="68"/>
      <c r="E233" s="68"/>
      <c r="F233" s="63">
        <f t="shared" ref="F233:H233" si="78">F234</f>
        <v>209</v>
      </c>
      <c r="G233" s="63">
        <f t="shared" si="78"/>
        <v>-0.28000000000000114</v>
      </c>
      <c r="H233" s="63">
        <f t="shared" si="78"/>
        <v>208.72</v>
      </c>
    </row>
    <row r="234" spans="1:8" x14ac:dyDescent="0.2">
      <c r="A234" s="62" t="s">
        <v>587</v>
      </c>
      <c r="B234" s="127" t="s">
        <v>73</v>
      </c>
      <c r="C234" s="127" t="s">
        <v>73</v>
      </c>
      <c r="D234" s="68"/>
      <c r="E234" s="68"/>
      <c r="F234" s="63">
        <f t="shared" ref="F234:H234" si="79">F235</f>
        <v>209</v>
      </c>
      <c r="G234" s="63">
        <f t="shared" si="79"/>
        <v>-0.28000000000000114</v>
      </c>
      <c r="H234" s="63">
        <f t="shared" si="79"/>
        <v>208.72</v>
      </c>
    </row>
    <row r="235" spans="1:8" ht="21" x14ac:dyDescent="0.2">
      <c r="A235" s="62" t="s">
        <v>534</v>
      </c>
      <c r="B235" s="127" t="s">
        <v>73</v>
      </c>
      <c r="C235" s="127" t="s">
        <v>73</v>
      </c>
      <c r="D235" s="64" t="s">
        <v>535</v>
      </c>
      <c r="E235" s="64"/>
      <c r="F235" s="63">
        <f t="shared" ref="F235" si="80">F236+F238+F240+F242+F244</f>
        <v>209</v>
      </c>
      <c r="G235" s="63">
        <f t="shared" ref="G235:H235" si="81">G236+G238+G240+G242+G244</f>
        <v>-0.28000000000000114</v>
      </c>
      <c r="H235" s="63">
        <f t="shared" si="81"/>
        <v>208.72</v>
      </c>
    </row>
    <row r="236" spans="1:8" ht="22.5" x14ac:dyDescent="0.2">
      <c r="A236" s="110" t="s">
        <v>536</v>
      </c>
      <c r="B236" s="113" t="s">
        <v>73</v>
      </c>
      <c r="C236" s="113" t="s">
        <v>73</v>
      </c>
      <c r="D236" s="111" t="s">
        <v>537</v>
      </c>
      <c r="E236" s="111"/>
      <c r="F236" s="112">
        <f>F237</f>
        <v>209</v>
      </c>
      <c r="G236" s="112">
        <f>G237</f>
        <v>-0.28000000000000114</v>
      </c>
      <c r="H236" s="112">
        <f>H237</f>
        <v>208.72</v>
      </c>
    </row>
    <row r="237" spans="1:8" ht="22.5" x14ac:dyDescent="0.2">
      <c r="A237" s="67" t="s">
        <v>104</v>
      </c>
      <c r="B237" s="106" t="s">
        <v>73</v>
      </c>
      <c r="C237" s="106" t="s">
        <v>73</v>
      </c>
      <c r="D237" s="68" t="s">
        <v>538</v>
      </c>
      <c r="E237" s="68">
        <v>200</v>
      </c>
      <c r="F237" s="65">
        <v>209</v>
      </c>
      <c r="G237" s="65">
        <f>H237-F237</f>
        <v>-0.28000000000000114</v>
      </c>
      <c r="H237" s="65">
        <v>208.72</v>
      </c>
    </row>
    <row r="238" spans="1:8" ht="33.75" hidden="1" x14ac:dyDescent="0.2">
      <c r="A238" s="151" t="s">
        <v>539</v>
      </c>
      <c r="B238" s="113" t="s">
        <v>73</v>
      </c>
      <c r="C238" s="113" t="s">
        <v>73</v>
      </c>
      <c r="D238" s="111" t="s">
        <v>540</v>
      </c>
      <c r="E238" s="111"/>
      <c r="F238" s="112"/>
      <c r="G238" s="112">
        <f t="shared" ref="G238:G245" si="82">H238-F238</f>
        <v>0</v>
      </c>
      <c r="H238" s="112"/>
    </row>
    <row r="239" spans="1:8" ht="22.5" hidden="1" x14ac:dyDescent="0.2">
      <c r="A239" s="67" t="s">
        <v>104</v>
      </c>
      <c r="B239" s="106" t="s">
        <v>73</v>
      </c>
      <c r="C239" s="106" t="s">
        <v>73</v>
      </c>
      <c r="D239" s="68" t="s">
        <v>541</v>
      </c>
      <c r="E239" s="68">
        <v>200</v>
      </c>
      <c r="F239" s="65"/>
      <c r="G239" s="65">
        <f t="shared" si="82"/>
        <v>0</v>
      </c>
      <c r="H239" s="65"/>
    </row>
    <row r="240" spans="1:8" ht="33.75" hidden="1" x14ac:dyDescent="0.2">
      <c r="A240" s="151" t="s">
        <v>542</v>
      </c>
      <c r="B240" s="113" t="s">
        <v>73</v>
      </c>
      <c r="C240" s="113" t="s">
        <v>73</v>
      </c>
      <c r="D240" s="111" t="s">
        <v>543</v>
      </c>
      <c r="E240" s="111"/>
      <c r="F240" s="112"/>
      <c r="G240" s="112">
        <f>H240-F240</f>
        <v>0</v>
      </c>
      <c r="H240" s="112"/>
    </row>
    <row r="241" spans="1:8" ht="22.5" hidden="1" x14ac:dyDescent="0.2">
      <c r="A241" s="67" t="s">
        <v>104</v>
      </c>
      <c r="B241" s="106" t="s">
        <v>73</v>
      </c>
      <c r="C241" s="106" t="s">
        <v>73</v>
      </c>
      <c r="D241" s="68" t="s">
        <v>544</v>
      </c>
      <c r="E241" s="68">
        <v>200</v>
      </c>
      <c r="F241" s="65"/>
      <c r="G241" s="65">
        <f t="shared" si="82"/>
        <v>0</v>
      </c>
      <c r="H241" s="65"/>
    </row>
    <row r="242" spans="1:8" ht="33.75" hidden="1" x14ac:dyDescent="0.2">
      <c r="A242" s="110" t="s">
        <v>545</v>
      </c>
      <c r="B242" s="113" t="s">
        <v>73</v>
      </c>
      <c r="C242" s="113" t="s">
        <v>73</v>
      </c>
      <c r="D242" s="111" t="s">
        <v>546</v>
      </c>
      <c r="E242" s="111"/>
      <c r="F242" s="112"/>
      <c r="G242" s="112">
        <f t="shared" si="82"/>
        <v>0</v>
      </c>
      <c r="H242" s="112"/>
    </row>
    <row r="243" spans="1:8" ht="22.5" hidden="1" x14ac:dyDescent="0.2">
      <c r="A243" s="67" t="s">
        <v>104</v>
      </c>
      <c r="B243" s="106" t="s">
        <v>73</v>
      </c>
      <c r="C243" s="106" t="s">
        <v>73</v>
      </c>
      <c r="D243" s="68" t="s">
        <v>547</v>
      </c>
      <c r="E243" s="68">
        <v>200</v>
      </c>
      <c r="F243" s="65"/>
      <c r="G243" s="65">
        <f t="shared" si="82"/>
        <v>0</v>
      </c>
      <c r="H243" s="65"/>
    </row>
    <row r="244" spans="1:8" ht="22.5" hidden="1" x14ac:dyDescent="0.2">
      <c r="A244" s="110" t="s">
        <v>548</v>
      </c>
      <c r="B244" s="113" t="s">
        <v>73</v>
      </c>
      <c r="C244" s="113" t="s">
        <v>73</v>
      </c>
      <c r="D244" s="111" t="s">
        <v>549</v>
      </c>
      <c r="E244" s="111"/>
      <c r="F244" s="112"/>
      <c r="G244" s="112">
        <f t="shared" si="82"/>
        <v>0</v>
      </c>
      <c r="H244" s="112"/>
    </row>
    <row r="245" spans="1:8" ht="22.5" hidden="1" x14ac:dyDescent="0.2">
      <c r="A245" s="67" t="s">
        <v>104</v>
      </c>
      <c r="B245" s="106" t="s">
        <v>73</v>
      </c>
      <c r="C245" s="106" t="s">
        <v>73</v>
      </c>
      <c r="D245" s="68" t="s">
        <v>550</v>
      </c>
      <c r="E245" s="68">
        <v>200</v>
      </c>
      <c r="F245" s="65"/>
      <c r="G245" s="65">
        <f t="shared" si="82"/>
        <v>0</v>
      </c>
      <c r="H245" s="65"/>
    </row>
    <row r="246" spans="1:8" x14ac:dyDescent="0.2">
      <c r="A246" s="62" t="s">
        <v>315</v>
      </c>
      <c r="B246" s="64" t="s">
        <v>55</v>
      </c>
      <c r="C246" s="64" t="s">
        <v>28</v>
      </c>
      <c r="D246" s="64" t="s">
        <v>29</v>
      </c>
      <c r="E246" s="64" t="s">
        <v>30</v>
      </c>
      <c r="F246" s="63">
        <f>F248+F273+F281+F265+F269</f>
        <v>79352.5</v>
      </c>
      <c r="G246" s="63">
        <f>G248+G273+G281+G265+G269+G271</f>
        <v>596.94999999999823</v>
      </c>
      <c r="H246" s="63">
        <f>H248+H273+H281+H265+H269+H271</f>
        <v>79949.449999999983</v>
      </c>
    </row>
    <row r="247" spans="1:8" ht="21" x14ac:dyDescent="0.2">
      <c r="A247" s="62" t="s">
        <v>551</v>
      </c>
      <c r="B247" s="64" t="s">
        <v>55</v>
      </c>
      <c r="D247" s="64" t="s">
        <v>552</v>
      </c>
      <c r="E247" s="64" t="s">
        <v>30</v>
      </c>
      <c r="F247" s="63">
        <f>F248+F276+F278+F287</f>
        <v>57904.1</v>
      </c>
      <c r="G247" s="63">
        <f t="shared" ref="G247" si="83">G248+G276+G278+G287</f>
        <v>-1208.6499999999996</v>
      </c>
      <c r="H247" s="63">
        <f>H248+H276+H278+H287</f>
        <v>56695.45</v>
      </c>
    </row>
    <row r="248" spans="1:8" ht="21" x14ac:dyDescent="0.2">
      <c r="A248" s="62" t="s">
        <v>106</v>
      </c>
      <c r="B248" s="64" t="s">
        <v>55</v>
      </c>
      <c r="C248" s="64" t="s">
        <v>33</v>
      </c>
      <c r="E248" s="64"/>
      <c r="F248" s="63">
        <f>F249+F251+F253+F255+F258+F260+F263</f>
        <v>21929.3</v>
      </c>
      <c r="G248" s="63">
        <f>G249+G251+G253+G255+G258+G260+G263</f>
        <v>-620.04999999999927</v>
      </c>
      <c r="H248" s="63">
        <f>H249+H251+H253+H255+H258+H260+H263</f>
        <v>21309.25</v>
      </c>
    </row>
    <row r="249" spans="1:8" ht="22.5" x14ac:dyDescent="0.2">
      <c r="A249" s="67" t="s">
        <v>168</v>
      </c>
      <c r="B249" s="68" t="s">
        <v>55</v>
      </c>
      <c r="C249" s="68" t="s">
        <v>33</v>
      </c>
      <c r="D249" s="68" t="s">
        <v>553</v>
      </c>
      <c r="E249" s="68"/>
      <c r="F249" s="65">
        <v>151.80000000000001</v>
      </c>
      <c r="G249" s="65">
        <f>H249-F249</f>
        <v>10</v>
      </c>
      <c r="H249" s="65">
        <f>H250</f>
        <v>161.80000000000001</v>
      </c>
    </row>
    <row r="250" spans="1:8" x14ac:dyDescent="0.2">
      <c r="A250" s="67" t="s">
        <v>106</v>
      </c>
      <c r="B250" s="68" t="s">
        <v>55</v>
      </c>
      <c r="C250" s="68" t="s">
        <v>33</v>
      </c>
      <c r="D250" s="68" t="s">
        <v>553</v>
      </c>
      <c r="E250" s="68">
        <v>300</v>
      </c>
      <c r="F250" s="65">
        <v>151.80000000000001</v>
      </c>
      <c r="G250" s="65">
        <f>H250-F250</f>
        <v>10</v>
      </c>
      <c r="H250" s="65">
        <v>161.80000000000001</v>
      </c>
    </row>
    <row r="251" spans="1:8" ht="67.5" x14ac:dyDescent="0.2">
      <c r="A251" s="67" t="s">
        <v>554</v>
      </c>
      <c r="B251" s="68" t="s">
        <v>55</v>
      </c>
      <c r="C251" s="68" t="s">
        <v>33</v>
      </c>
      <c r="D251" s="124" t="s">
        <v>555</v>
      </c>
      <c r="E251" s="68"/>
      <c r="F251" s="65">
        <v>75.8</v>
      </c>
      <c r="G251" s="65"/>
      <c r="H251" s="65">
        <v>75.8</v>
      </c>
    </row>
    <row r="252" spans="1:8" x14ac:dyDescent="0.2">
      <c r="A252" s="67" t="s">
        <v>106</v>
      </c>
      <c r="B252" s="68" t="s">
        <v>55</v>
      </c>
      <c r="C252" s="68" t="s">
        <v>33</v>
      </c>
      <c r="D252" s="124" t="s">
        <v>555</v>
      </c>
      <c r="E252" s="68">
        <v>300</v>
      </c>
      <c r="F252" s="65">
        <v>75.8</v>
      </c>
      <c r="G252" s="65"/>
      <c r="H252" s="65">
        <v>75.8</v>
      </c>
    </row>
    <row r="253" spans="1:8" ht="22.5" x14ac:dyDescent="0.2">
      <c r="A253" s="67" t="s">
        <v>96</v>
      </c>
      <c r="B253" s="68" t="s">
        <v>55</v>
      </c>
      <c r="C253" s="68" t="s">
        <v>33</v>
      </c>
      <c r="D253" s="68" t="s">
        <v>556</v>
      </c>
      <c r="E253" s="68" t="s">
        <v>30</v>
      </c>
      <c r="F253" s="65">
        <f>F254</f>
        <v>4426</v>
      </c>
      <c r="G253" s="65">
        <f>G254</f>
        <v>0</v>
      </c>
      <c r="H253" s="65">
        <f>H254</f>
        <v>4426</v>
      </c>
    </row>
    <row r="254" spans="1:8" x14ac:dyDescent="0.2">
      <c r="A254" s="67" t="s">
        <v>106</v>
      </c>
      <c r="B254" s="68" t="s">
        <v>55</v>
      </c>
      <c r="C254" s="68" t="s">
        <v>33</v>
      </c>
      <c r="D254" s="68" t="s">
        <v>556</v>
      </c>
      <c r="E254" s="68">
        <v>300</v>
      </c>
      <c r="F254" s="65">
        <v>4426</v>
      </c>
      <c r="G254" s="65">
        <f>H254-F254</f>
        <v>0</v>
      </c>
      <c r="H254" s="65">
        <v>4426</v>
      </c>
    </row>
    <row r="255" spans="1:8" ht="22.5" x14ac:dyDescent="0.2">
      <c r="A255" s="67" t="s">
        <v>169</v>
      </c>
      <c r="B255" s="68" t="s">
        <v>55</v>
      </c>
      <c r="C255" s="68" t="s">
        <v>33</v>
      </c>
      <c r="D255" s="68" t="s">
        <v>557</v>
      </c>
      <c r="E255" s="68"/>
      <c r="F255" s="65">
        <v>6140</v>
      </c>
      <c r="G255" s="65">
        <f>H255-F255</f>
        <v>359.95000000000073</v>
      </c>
      <c r="H255" s="65">
        <f>H256+H257</f>
        <v>6499.9500000000007</v>
      </c>
    </row>
    <row r="256" spans="1:8" ht="22.5" x14ac:dyDescent="0.2">
      <c r="A256" s="67" t="s">
        <v>104</v>
      </c>
      <c r="B256" s="68" t="s">
        <v>55</v>
      </c>
      <c r="C256" s="68" t="s">
        <v>33</v>
      </c>
      <c r="D256" s="68" t="s">
        <v>557</v>
      </c>
      <c r="E256" s="68">
        <v>200</v>
      </c>
      <c r="F256" s="65">
        <v>20.9</v>
      </c>
      <c r="G256" s="65">
        <f>H256-F256</f>
        <v>-3.2999999999999972</v>
      </c>
      <c r="H256" s="65">
        <v>17.600000000000001</v>
      </c>
    </row>
    <row r="257" spans="1:11" x14ac:dyDescent="0.2">
      <c r="A257" s="67" t="s">
        <v>106</v>
      </c>
      <c r="B257" s="68" t="s">
        <v>55</v>
      </c>
      <c r="C257" s="68" t="s">
        <v>33</v>
      </c>
      <c r="D257" s="68" t="s">
        <v>557</v>
      </c>
      <c r="E257" s="68">
        <v>300</v>
      </c>
      <c r="F257" s="65">
        <v>6119.1</v>
      </c>
      <c r="G257" s="65">
        <f>H257-F257</f>
        <v>363.25</v>
      </c>
      <c r="H257" s="65">
        <v>6482.35</v>
      </c>
    </row>
    <row r="258" spans="1:11" x14ac:dyDescent="0.2">
      <c r="A258" s="67" t="s">
        <v>170</v>
      </c>
      <c r="B258" s="68" t="s">
        <v>55</v>
      </c>
      <c r="C258" s="68" t="s">
        <v>33</v>
      </c>
      <c r="D258" s="68" t="s">
        <v>558</v>
      </c>
      <c r="E258" s="68" t="s">
        <v>30</v>
      </c>
      <c r="F258" s="65">
        <v>6780.9</v>
      </c>
      <c r="G258" s="65">
        <f t="shared" ref="G258:G260" si="84">H258-F258</f>
        <v>-820</v>
      </c>
      <c r="H258" s="65">
        <v>5960.9</v>
      </c>
    </row>
    <row r="259" spans="1:11" x14ac:dyDescent="0.2">
      <c r="A259" s="67" t="s">
        <v>106</v>
      </c>
      <c r="B259" s="68" t="s">
        <v>55</v>
      </c>
      <c r="C259" s="68" t="s">
        <v>33</v>
      </c>
      <c r="D259" s="68" t="s">
        <v>558</v>
      </c>
      <c r="E259" s="68">
        <v>300</v>
      </c>
      <c r="F259" s="65">
        <v>6780.9</v>
      </c>
      <c r="G259" s="65">
        <f t="shared" si="84"/>
        <v>-820</v>
      </c>
      <c r="H259" s="65">
        <v>5960.9</v>
      </c>
    </row>
    <row r="260" spans="1:11" ht="22.5" x14ac:dyDescent="0.2">
      <c r="A260" s="67" t="s">
        <v>171</v>
      </c>
      <c r="B260" s="68" t="s">
        <v>55</v>
      </c>
      <c r="C260" s="68" t="s">
        <v>33</v>
      </c>
      <c r="D260" s="68" t="s">
        <v>559</v>
      </c>
      <c r="E260" s="68" t="s">
        <v>30</v>
      </c>
      <c r="F260" s="65">
        <v>3305.2</v>
      </c>
      <c r="G260" s="65">
        <f t="shared" si="84"/>
        <v>-170</v>
      </c>
      <c r="H260" s="65">
        <f>H261+H262</f>
        <v>3135.2</v>
      </c>
    </row>
    <row r="261" spans="1:11" ht="22.5" x14ac:dyDescent="0.2">
      <c r="A261" s="67" t="s">
        <v>104</v>
      </c>
      <c r="B261" s="68" t="s">
        <v>55</v>
      </c>
      <c r="C261" s="68" t="s">
        <v>33</v>
      </c>
      <c r="D261" s="68" t="s">
        <v>559</v>
      </c>
      <c r="E261" s="68">
        <v>200</v>
      </c>
      <c r="F261" s="65">
        <v>10</v>
      </c>
      <c r="G261" s="65">
        <f>H261-F261</f>
        <v>-4.8</v>
      </c>
      <c r="H261" s="65">
        <v>5.2</v>
      </c>
    </row>
    <row r="262" spans="1:11" x14ac:dyDescent="0.2">
      <c r="A262" s="67" t="s">
        <v>106</v>
      </c>
      <c r="B262" s="68" t="s">
        <v>55</v>
      </c>
      <c r="C262" s="68" t="s">
        <v>33</v>
      </c>
      <c r="D262" s="68" t="s">
        <v>559</v>
      </c>
      <c r="E262" s="68">
        <v>300</v>
      </c>
      <c r="F262" s="65">
        <v>3295.2</v>
      </c>
      <c r="G262" s="65">
        <f>H262-F262</f>
        <v>-165.19999999999982</v>
      </c>
      <c r="H262" s="65">
        <v>3130</v>
      </c>
    </row>
    <row r="263" spans="1:11" ht="22.5" x14ac:dyDescent="0.2">
      <c r="A263" s="67" t="s">
        <v>560</v>
      </c>
      <c r="B263" s="68" t="s">
        <v>55</v>
      </c>
      <c r="C263" s="68" t="s">
        <v>33</v>
      </c>
      <c r="D263" s="68" t="s">
        <v>561</v>
      </c>
      <c r="E263" s="68"/>
      <c r="F263" s="65">
        <v>1049.5999999999999</v>
      </c>
      <c r="G263" s="65"/>
      <c r="H263" s="65">
        <v>1049.5999999999999</v>
      </c>
    </row>
    <row r="264" spans="1:11" x14ac:dyDescent="0.2">
      <c r="A264" s="67" t="s">
        <v>106</v>
      </c>
      <c r="B264" s="68" t="s">
        <v>55</v>
      </c>
      <c r="C264" s="68" t="s">
        <v>33</v>
      </c>
      <c r="D264" s="68" t="s">
        <v>561</v>
      </c>
      <c r="E264" s="68">
        <v>300</v>
      </c>
      <c r="F264" s="65">
        <v>1049.5999999999999</v>
      </c>
      <c r="G264" s="65"/>
      <c r="H264" s="65">
        <v>1049.5999999999999</v>
      </c>
    </row>
    <row r="265" spans="1:11" ht="21" x14ac:dyDescent="0.2">
      <c r="A265" s="62" t="s">
        <v>562</v>
      </c>
      <c r="B265" s="64" t="s">
        <v>55</v>
      </c>
      <c r="C265" s="64" t="s">
        <v>33</v>
      </c>
      <c r="D265" s="64" t="s">
        <v>563</v>
      </c>
      <c r="E265" s="64"/>
      <c r="F265" s="63">
        <f>F267+F268</f>
        <v>15158.6</v>
      </c>
      <c r="G265" s="63">
        <f>H265-F265</f>
        <v>456.99999999999818</v>
      </c>
      <c r="H265" s="63">
        <f>H267+H268</f>
        <v>15615.599999999999</v>
      </c>
    </row>
    <row r="266" spans="1:11" x14ac:dyDescent="0.2">
      <c r="A266" s="67" t="s">
        <v>106</v>
      </c>
      <c r="B266" s="68" t="s">
        <v>55</v>
      </c>
      <c r="C266" s="68" t="s">
        <v>33</v>
      </c>
      <c r="D266" s="68" t="s">
        <v>564</v>
      </c>
      <c r="E266" s="68">
        <v>300</v>
      </c>
      <c r="F266" s="65"/>
      <c r="G266" s="65"/>
      <c r="H266" s="65"/>
      <c r="K266" s="68"/>
    </row>
    <row r="267" spans="1:11" x14ac:dyDescent="0.2">
      <c r="A267" s="67" t="s">
        <v>106</v>
      </c>
      <c r="B267" s="68" t="s">
        <v>55</v>
      </c>
      <c r="C267" s="68" t="s">
        <v>33</v>
      </c>
      <c r="D267" s="68" t="s">
        <v>605</v>
      </c>
      <c r="E267" s="68">
        <v>300</v>
      </c>
      <c r="F267" s="65"/>
      <c r="G267" s="65">
        <f>H267-F267</f>
        <v>3418.8</v>
      </c>
      <c r="H267" s="65">
        <v>3418.8</v>
      </c>
    </row>
    <row r="268" spans="1:11" x14ac:dyDescent="0.2">
      <c r="A268" s="67" t="s">
        <v>106</v>
      </c>
      <c r="B268" s="68" t="s">
        <v>55</v>
      </c>
      <c r="C268" s="68" t="s">
        <v>33</v>
      </c>
      <c r="D268" s="68" t="s">
        <v>610</v>
      </c>
      <c r="E268" s="68">
        <v>300</v>
      </c>
      <c r="F268" s="65">
        <v>15158.6</v>
      </c>
      <c r="G268" s="65">
        <f>H268-F268</f>
        <v>-2961.8000000000011</v>
      </c>
      <c r="H268" s="65">
        <v>12196.8</v>
      </c>
    </row>
    <row r="269" spans="1:11" ht="21" x14ac:dyDescent="0.2">
      <c r="A269" s="62" t="s">
        <v>106</v>
      </c>
      <c r="B269" s="64" t="s">
        <v>55</v>
      </c>
      <c r="C269" s="64" t="s">
        <v>33</v>
      </c>
      <c r="D269" s="64" t="s">
        <v>606</v>
      </c>
      <c r="E269" s="64"/>
      <c r="F269" s="63">
        <v>36</v>
      </c>
      <c r="G269" s="63">
        <f>H269-F269</f>
        <v>14.899999999999999</v>
      </c>
      <c r="H269" s="63">
        <v>50.9</v>
      </c>
    </row>
    <row r="270" spans="1:11" x14ac:dyDescent="0.2">
      <c r="A270" s="67" t="s">
        <v>106</v>
      </c>
      <c r="B270" s="68" t="s">
        <v>55</v>
      </c>
      <c r="C270" s="68" t="s">
        <v>33</v>
      </c>
      <c r="D270" s="68" t="s">
        <v>606</v>
      </c>
      <c r="E270" s="68">
        <v>300</v>
      </c>
      <c r="F270" s="65">
        <v>36</v>
      </c>
      <c r="G270" s="65">
        <f>H270-F270</f>
        <v>14.899999999999999</v>
      </c>
      <c r="H270" s="65">
        <v>50.9</v>
      </c>
    </row>
    <row r="271" spans="1:11" ht="22.5" x14ac:dyDescent="0.2">
      <c r="A271" s="110" t="s">
        <v>449</v>
      </c>
      <c r="B271" s="111">
        <v>10</v>
      </c>
      <c r="C271" s="113" t="s">
        <v>33</v>
      </c>
      <c r="D271" s="111" t="s">
        <v>450</v>
      </c>
      <c r="E271" s="111"/>
      <c r="F271" s="112">
        <f>F272</f>
        <v>0</v>
      </c>
      <c r="G271" s="112">
        <f>G272</f>
        <v>236.4</v>
      </c>
      <c r="H271" s="112">
        <f>H272</f>
        <v>236.4</v>
      </c>
    </row>
    <row r="272" spans="1:11" x14ac:dyDescent="0.2">
      <c r="A272" s="67" t="s">
        <v>106</v>
      </c>
      <c r="B272" s="68">
        <v>10</v>
      </c>
      <c r="C272" s="106" t="s">
        <v>33</v>
      </c>
      <c r="D272" s="68" t="s">
        <v>451</v>
      </c>
      <c r="E272" s="68">
        <v>300</v>
      </c>
      <c r="F272" s="65"/>
      <c r="G272" s="65">
        <f>H272-F272</f>
        <v>236.4</v>
      </c>
      <c r="H272" s="65">
        <v>236.4</v>
      </c>
    </row>
    <row r="273" spans="1:8" x14ac:dyDescent="0.2">
      <c r="A273" s="62" t="s">
        <v>50</v>
      </c>
      <c r="B273" s="64" t="s">
        <v>55</v>
      </c>
      <c r="C273" s="64" t="s">
        <v>54</v>
      </c>
      <c r="D273" s="64" t="s">
        <v>29</v>
      </c>
      <c r="E273" s="64" t="s">
        <v>30</v>
      </c>
      <c r="F273" s="63">
        <f t="shared" ref="F273" si="85">F274+F276+F278</f>
        <v>38114.699999999997</v>
      </c>
      <c r="G273" s="63">
        <f t="shared" ref="G273:H273" si="86">G274+G276+G278</f>
        <v>371.39999999999964</v>
      </c>
      <c r="H273" s="63">
        <f t="shared" si="86"/>
        <v>38486.1</v>
      </c>
    </row>
    <row r="274" spans="1:8" ht="56.25" x14ac:dyDescent="0.2">
      <c r="A274" s="67" t="s">
        <v>172</v>
      </c>
      <c r="B274" s="68" t="s">
        <v>55</v>
      </c>
      <c r="C274" s="68" t="s">
        <v>54</v>
      </c>
      <c r="D274" s="68" t="s">
        <v>261</v>
      </c>
      <c r="E274" s="68" t="s">
        <v>30</v>
      </c>
      <c r="F274" s="65">
        <v>2524.6</v>
      </c>
      <c r="G274" s="65">
        <f>H274-F274</f>
        <v>960</v>
      </c>
      <c r="H274" s="65">
        <v>3484.6</v>
      </c>
    </row>
    <row r="275" spans="1:8" x14ac:dyDescent="0.2">
      <c r="A275" s="67" t="s">
        <v>106</v>
      </c>
      <c r="B275" s="68" t="s">
        <v>55</v>
      </c>
      <c r="C275" s="68" t="s">
        <v>54</v>
      </c>
      <c r="D275" s="68" t="s">
        <v>261</v>
      </c>
      <c r="E275" s="68">
        <v>300</v>
      </c>
      <c r="F275" s="65">
        <v>2524.6</v>
      </c>
      <c r="G275" s="65">
        <f t="shared" ref="G275:G277" si="87">H275-F275</f>
        <v>960</v>
      </c>
      <c r="H275" s="65">
        <v>3484.6</v>
      </c>
    </row>
    <row r="276" spans="1:8" ht="56.25" x14ac:dyDescent="0.2">
      <c r="A276" s="67" t="s">
        <v>187</v>
      </c>
      <c r="B276" s="68" t="s">
        <v>55</v>
      </c>
      <c r="C276" s="68" t="s">
        <v>54</v>
      </c>
      <c r="D276" s="68" t="s">
        <v>565</v>
      </c>
      <c r="E276" s="68"/>
      <c r="F276" s="65">
        <v>27073.200000000001</v>
      </c>
      <c r="G276" s="65">
        <f t="shared" si="87"/>
        <v>-2405.2000000000007</v>
      </c>
      <c r="H276" s="65">
        <v>24668</v>
      </c>
    </row>
    <row r="277" spans="1:8" x14ac:dyDescent="0.2">
      <c r="A277" s="67" t="s">
        <v>106</v>
      </c>
      <c r="B277" s="68" t="s">
        <v>55</v>
      </c>
      <c r="C277" s="68" t="s">
        <v>54</v>
      </c>
      <c r="D277" s="68" t="s">
        <v>565</v>
      </c>
      <c r="E277" s="68">
        <v>300</v>
      </c>
      <c r="F277" s="65">
        <v>27073.200000000001</v>
      </c>
      <c r="G277" s="65">
        <f t="shared" si="87"/>
        <v>-2405.2000000000007</v>
      </c>
      <c r="H277" s="65">
        <v>24668</v>
      </c>
    </row>
    <row r="278" spans="1:8" ht="45" x14ac:dyDescent="0.2">
      <c r="A278" s="67" t="s">
        <v>306</v>
      </c>
      <c r="B278" s="68" t="s">
        <v>55</v>
      </c>
      <c r="C278" s="68" t="s">
        <v>54</v>
      </c>
      <c r="D278" s="68" t="s">
        <v>566</v>
      </c>
      <c r="E278" s="68"/>
      <c r="F278" s="65">
        <f>F279+F280</f>
        <v>8516.9</v>
      </c>
      <c r="G278" s="65">
        <f>H278-F278</f>
        <v>1816.6000000000004</v>
      </c>
      <c r="H278" s="65">
        <f>H279+H280</f>
        <v>10333.5</v>
      </c>
    </row>
    <row r="279" spans="1:8" x14ac:dyDescent="0.2">
      <c r="A279" s="67" t="s">
        <v>106</v>
      </c>
      <c r="B279" s="68" t="s">
        <v>55</v>
      </c>
      <c r="C279" s="68" t="s">
        <v>54</v>
      </c>
      <c r="D279" s="68" t="s">
        <v>566</v>
      </c>
      <c r="E279" s="68">
        <v>300</v>
      </c>
      <c r="F279" s="65"/>
      <c r="G279" s="65">
        <f>H279-F279</f>
        <v>0</v>
      </c>
      <c r="H279" s="65"/>
    </row>
    <row r="280" spans="1:8" x14ac:dyDescent="0.2">
      <c r="A280" s="67" t="s">
        <v>106</v>
      </c>
      <c r="B280" s="68" t="s">
        <v>55</v>
      </c>
      <c r="C280" s="68" t="s">
        <v>54</v>
      </c>
      <c r="D280" s="68" t="s">
        <v>607</v>
      </c>
      <c r="E280" s="68">
        <v>300</v>
      </c>
      <c r="F280" s="65">
        <v>8516.9</v>
      </c>
      <c r="G280" s="65">
        <f>H280-F280</f>
        <v>1816.6000000000004</v>
      </c>
      <c r="H280" s="65">
        <v>10333.5</v>
      </c>
    </row>
    <row r="281" spans="1:8" x14ac:dyDescent="0.2">
      <c r="A281" s="62" t="s">
        <v>49</v>
      </c>
      <c r="B281" s="64" t="s">
        <v>55</v>
      </c>
      <c r="C281" s="64" t="s">
        <v>42</v>
      </c>
      <c r="D281" s="64" t="s">
        <v>29</v>
      </c>
      <c r="E281" s="64" t="s">
        <v>30</v>
      </c>
      <c r="F281" s="63">
        <f t="shared" ref="F281" si="88">F287+F282</f>
        <v>4113.9000000000005</v>
      </c>
      <c r="G281" s="63">
        <f t="shared" ref="G281:H281" si="89">G287+G282</f>
        <v>137.29999999999973</v>
      </c>
      <c r="H281" s="63">
        <f t="shared" si="89"/>
        <v>4251.2</v>
      </c>
    </row>
    <row r="282" spans="1:8" ht="22.5" x14ac:dyDescent="0.2">
      <c r="A282" s="67" t="s">
        <v>254</v>
      </c>
      <c r="B282" s="68">
        <v>10</v>
      </c>
      <c r="C282" s="68" t="s">
        <v>42</v>
      </c>
      <c r="D282" s="68" t="s">
        <v>567</v>
      </c>
      <c r="E282" s="68" t="s">
        <v>30</v>
      </c>
      <c r="F282" s="65">
        <f t="shared" ref="F282" si="90">F283+F284</f>
        <v>3729.2000000000003</v>
      </c>
      <c r="G282" s="65">
        <f t="shared" ref="G282:H282" si="91">G283+G284</f>
        <v>137.29999999999973</v>
      </c>
      <c r="H282" s="65">
        <f t="shared" si="91"/>
        <v>3866.5</v>
      </c>
    </row>
    <row r="283" spans="1:8" ht="56.25" x14ac:dyDescent="0.2">
      <c r="A283" s="67" t="s">
        <v>75</v>
      </c>
      <c r="B283" s="68">
        <v>10</v>
      </c>
      <c r="C283" s="68" t="s">
        <v>42</v>
      </c>
      <c r="D283" s="68" t="s">
        <v>568</v>
      </c>
      <c r="E283" s="68" t="s">
        <v>108</v>
      </c>
      <c r="F283" s="65">
        <v>3506.3</v>
      </c>
      <c r="G283" s="65">
        <f>H283-F283</f>
        <v>157.29999999999973</v>
      </c>
      <c r="H283" s="65">
        <v>3663.6</v>
      </c>
    </row>
    <row r="284" spans="1:8" ht="22.5" x14ac:dyDescent="0.2">
      <c r="A284" s="67" t="s">
        <v>253</v>
      </c>
      <c r="B284" s="68">
        <v>10</v>
      </c>
      <c r="C284" s="68" t="s">
        <v>42</v>
      </c>
      <c r="D284" s="68" t="s">
        <v>569</v>
      </c>
      <c r="E284" s="68"/>
      <c r="F284" s="65">
        <f t="shared" ref="F284" si="92">F285+F286</f>
        <v>222.9</v>
      </c>
      <c r="G284" s="65">
        <f t="shared" ref="G284:H284" si="93">G285+G286</f>
        <v>-20.000000000000011</v>
      </c>
      <c r="H284" s="65">
        <f t="shared" si="93"/>
        <v>202.9</v>
      </c>
    </row>
    <row r="285" spans="1:8" ht="22.5" x14ac:dyDescent="0.2">
      <c r="A285" s="67" t="s">
        <v>104</v>
      </c>
      <c r="B285" s="68">
        <v>10</v>
      </c>
      <c r="C285" s="68" t="s">
        <v>42</v>
      </c>
      <c r="D285" s="68" t="s">
        <v>569</v>
      </c>
      <c r="E285" s="68" t="s">
        <v>105</v>
      </c>
      <c r="F285" s="65">
        <v>216.4</v>
      </c>
      <c r="G285" s="65">
        <f>H285-F285</f>
        <v>-14.300000000000011</v>
      </c>
      <c r="H285" s="65">
        <v>202.1</v>
      </c>
    </row>
    <row r="286" spans="1:8" x14ac:dyDescent="0.2">
      <c r="A286" s="67" t="s">
        <v>111</v>
      </c>
      <c r="B286" s="68">
        <v>10</v>
      </c>
      <c r="C286" s="68" t="s">
        <v>42</v>
      </c>
      <c r="D286" s="68" t="s">
        <v>569</v>
      </c>
      <c r="E286" s="68" t="s">
        <v>112</v>
      </c>
      <c r="F286" s="65">
        <v>6.5</v>
      </c>
      <c r="G286" s="65">
        <f>H286-F286</f>
        <v>-5.7</v>
      </c>
      <c r="H286" s="65">
        <v>0.8</v>
      </c>
    </row>
    <row r="287" spans="1:8" ht="21" x14ac:dyDescent="0.2">
      <c r="A287" s="62" t="s">
        <v>82</v>
      </c>
      <c r="B287" s="64" t="s">
        <v>55</v>
      </c>
      <c r="C287" s="64" t="s">
        <v>42</v>
      </c>
      <c r="D287" s="64" t="s">
        <v>570</v>
      </c>
      <c r="E287" s="64" t="s">
        <v>30</v>
      </c>
      <c r="F287" s="63">
        <v>384.7</v>
      </c>
      <c r="G287" s="63"/>
      <c r="H287" s="63">
        <v>384.7</v>
      </c>
    </row>
    <row r="288" spans="1:8" ht="22.5" x14ac:dyDescent="0.2">
      <c r="A288" s="67" t="s">
        <v>104</v>
      </c>
      <c r="B288" s="68" t="s">
        <v>55</v>
      </c>
      <c r="C288" s="68" t="s">
        <v>42</v>
      </c>
      <c r="D288" s="68" t="s">
        <v>570</v>
      </c>
      <c r="E288" s="68" t="s">
        <v>105</v>
      </c>
      <c r="F288" s="65">
        <v>384.7</v>
      </c>
      <c r="G288" s="65"/>
      <c r="H288" s="65">
        <v>384.7</v>
      </c>
    </row>
    <row r="289" spans="1:8" x14ac:dyDescent="0.2">
      <c r="A289" s="62" t="s">
        <v>316</v>
      </c>
      <c r="B289" s="64">
        <v>11</v>
      </c>
      <c r="C289" s="68"/>
      <c r="D289" s="68"/>
      <c r="E289" s="68"/>
      <c r="F289" s="63">
        <f t="shared" ref="F289:H289" si="94">F290</f>
        <v>378</v>
      </c>
      <c r="G289" s="63">
        <f t="shared" si="94"/>
        <v>-100.5</v>
      </c>
      <c r="H289" s="63">
        <f t="shared" si="94"/>
        <v>277.5</v>
      </c>
    </row>
    <row r="290" spans="1:8" ht="21" x14ac:dyDescent="0.2">
      <c r="A290" s="62" t="s">
        <v>263</v>
      </c>
      <c r="B290" s="64" t="s">
        <v>66</v>
      </c>
      <c r="C290" s="64" t="s">
        <v>31</v>
      </c>
      <c r="D290" s="64" t="s">
        <v>571</v>
      </c>
      <c r="E290" s="64" t="s">
        <v>30</v>
      </c>
      <c r="F290" s="63">
        <v>378</v>
      </c>
      <c r="G290" s="63">
        <f>H290-F290</f>
        <v>-100.5</v>
      </c>
      <c r="H290" s="63">
        <v>277.5</v>
      </c>
    </row>
    <row r="291" spans="1:8" ht="22.5" x14ac:dyDescent="0.2">
      <c r="A291" s="67" t="s">
        <v>104</v>
      </c>
      <c r="B291" s="68" t="s">
        <v>66</v>
      </c>
      <c r="C291" s="68" t="s">
        <v>31</v>
      </c>
      <c r="D291" s="68" t="s">
        <v>572</v>
      </c>
      <c r="E291" s="68" t="s">
        <v>105</v>
      </c>
      <c r="F291" s="65">
        <v>378</v>
      </c>
      <c r="G291" s="65">
        <f>H291-F291</f>
        <v>-100.5</v>
      </c>
      <c r="H291" s="65">
        <v>277.5</v>
      </c>
    </row>
    <row r="292" spans="1:8" x14ac:dyDescent="0.2">
      <c r="A292" s="62" t="s">
        <v>319</v>
      </c>
      <c r="B292" s="64" t="s">
        <v>60</v>
      </c>
      <c r="C292" s="64" t="s">
        <v>28</v>
      </c>
      <c r="D292" s="64" t="s">
        <v>29</v>
      </c>
      <c r="E292" s="64" t="s">
        <v>30</v>
      </c>
      <c r="F292" s="63">
        <f t="shared" ref="F292:H292" si="95">F293</f>
        <v>180</v>
      </c>
      <c r="G292" s="63">
        <f t="shared" si="95"/>
        <v>70.900000000000006</v>
      </c>
      <c r="H292" s="63">
        <f t="shared" si="95"/>
        <v>250.9</v>
      </c>
    </row>
    <row r="293" spans="1:8" x14ac:dyDescent="0.2">
      <c r="A293" s="62" t="s">
        <v>47</v>
      </c>
      <c r="B293" s="64" t="s">
        <v>60</v>
      </c>
      <c r="C293" s="64" t="s">
        <v>44</v>
      </c>
      <c r="D293" s="64" t="s">
        <v>573</v>
      </c>
      <c r="E293" s="64" t="s">
        <v>30</v>
      </c>
      <c r="F293" s="63">
        <v>180</v>
      </c>
      <c r="G293" s="63">
        <f>H293-F293</f>
        <v>70.900000000000006</v>
      </c>
      <c r="H293" s="63">
        <v>250.9</v>
      </c>
    </row>
    <row r="294" spans="1:8" ht="22.5" x14ac:dyDescent="0.2">
      <c r="A294" s="67" t="s">
        <v>175</v>
      </c>
      <c r="B294" s="68" t="s">
        <v>60</v>
      </c>
      <c r="C294" s="68" t="s">
        <v>44</v>
      </c>
      <c r="D294" s="68" t="s">
        <v>269</v>
      </c>
      <c r="E294" s="68" t="s">
        <v>30</v>
      </c>
      <c r="F294" s="65">
        <v>180</v>
      </c>
      <c r="G294" s="65">
        <f>H294-F294</f>
        <v>70.900000000000006</v>
      </c>
      <c r="H294" s="65">
        <v>250.9</v>
      </c>
    </row>
    <row r="295" spans="1:8" ht="22.5" x14ac:dyDescent="0.2">
      <c r="A295" s="67" t="s">
        <v>104</v>
      </c>
      <c r="B295" s="68" t="s">
        <v>60</v>
      </c>
      <c r="C295" s="68" t="s">
        <v>44</v>
      </c>
      <c r="D295" s="68" t="s">
        <v>269</v>
      </c>
      <c r="E295" s="68" t="s">
        <v>105</v>
      </c>
      <c r="F295" s="65">
        <v>180</v>
      </c>
      <c r="G295" s="65">
        <f>H295-F295</f>
        <v>70.900000000000006</v>
      </c>
      <c r="H295" s="65">
        <v>250.9</v>
      </c>
    </row>
    <row r="296" spans="1:8" ht="21" hidden="1" x14ac:dyDescent="0.2">
      <c r="A296" s="62" t="s">
        <v>574</v>
      </c>
      <c r="B296" s="64" t="s">
        <v>57</v>
      </c>
      <c r="C296" s="64" t="s">
        <v>28</v>
      </c>
      <c r="D296" s="64" t="s">
        <v>29</v>
      </c>
      <c r="E296" s="64" t="s">
        <v>30</v>
      </c>
      <c r="F296" s="63"/>
      <c r="G296" s="63">
        <v>0</v>
      </c>
      <c r="H296" s="63"/>
    </row>
    <row r="297" spans="1:8" ht="21" hidden="1" x14ac:dyDescent="0.2">
      <c r="A297" s="62" t="s">
        <v>575</v>
      </c>
      <c r="B297" s="64" t="s">
        <v>57</v>
      </c>
      <c r="C297" s="64" t="s">
        <v>31</v>
      </c>
      <c r="D297" s="64" t="s">
        <v>576</v>
      </c>
      <c r="E297" s="64" t="s">
        <v>30</v>
      </c>
      <c r="F297" s="63"/>
      <c r="G297" s="63">
        <v>0</v>
      </c>
      <c r="H297" s="63"/>
    </row>
    <row r="298" spans="1:8" hidden="1" x14ac:dyDescent="0.2">
      <c r="A298" s="67" t="s">
        <v>177</v>
      </c>
      <c r="B298" s="68" t="s">
        <v>57</v>
      </c>
      <c r="C298" s="68" t="s">
        <v>31</v>
      </c>
      <c r="D298" s="68" t="s">
        <v>270</v>
      </c>
      <c r="E298" s="68" t="s">
        <v>30</v>
      </c>
      <c r="F298" s="65"/>
      <c r="G298" s="65">
        <v>0</v>
      </c>
      <c r="H298" s="65"/>
    </row>
    <row r="299" spans="1:8" hidden="1" x14ac:dyDescent="0.2">
      <c r="A299" s="67" t="s">
        <v>178</v>
      </c>
      <c r="B299" s="68" t="s">
        <v>57</v>
      </c>
      <c r="C299" s="68" t="s">
        <v>31</v>
      </c>
      <c r="D299" s="68" t="s">
        <v>270</v>
      </c>
      <c r="E299" s="68" t="s">
        <v>30</v>
      </c>
      <c r="F299" s="65"/>
      <c r="G299" s="65">
        <v>0</v>
      </c>
      <c r="H299" s="65"/>
    </row>
    <row r="300" spans="1:8" ht="22.5" hidden="1" x14ac:dyDescent="0.2">
      <c r="A300" s="67" t="s">
        <v>113</v>
      </c>
      <c r="B300" s="68" t="s">
        <v>57</v>
      </c>
      <c r="C300" s="68" t="s">
        <v>31</v>
      </c>
      <c r="D300" s="68" t="s">
        <v>270</v>
      </c>
      <c r="E300" s="68" t="s">
        <v>114</v>
      </c>
      <c r="F300" s="65"/>
      <c r="G300" s="65">
        <v>0</v>
      </c>
      <c r="H300" s="65"/>
    </row>
    <row r="301" spans="1:8" ht="22.5" hidden="1" x14ac:dyDescent="0.2">
      <c r="A301" s="67" t="s">
        <v>179</v>
      </c>
      <c r="B301" s="68" t="s">
        <v>57</v>
      </c>
      <c r="C301" s="68" t="s">
        <v>31</v>
      </c>
      <c r="D301" s="68" t="s">
        <v>270</v>
      </c>
      <c r="E301" s="68" t="s">
        <v>79</v>
      </c>
      <c r="F301" s="65"/>
      <c r="G301" s="65"/>
      <c r="H301" s="65"/>
    </row>
    <row r="302" spans="1:8" ht="31.5" x14ac:dyDescent="0.2">
      <c r="A302" s="62" t="s">
        <v>320</v>
      </c>
      <c r="B302" s="64" t="s">
        <v>72</v>
      </c>
      <c r="C302" s="64" t="s">
        <v>28</v>
      </c>
      <c r="D302" s="64" t="s">
        <v>577</v>
      </c>
      <c r="E302" s="64" t="s">
        <v>30</v>
      </c>
      <c r="F302" s="63">
        <f>F303+F307</f>
        <v>18878.400000000001</v>
      </c>
      <c r="G302" s="63">
        <f>G303+G307</f>
        <v>-916.10000000000218</v>
      </c>
      <c r="H302" s="63">
        <f>H303+H307</f>
        <v>17962.3</v>
      </c>
    </row>
    <row r="303" spans="1:8" ht="31.5" x14ac:dyDescent="0.2">
      <c r="A303" s="62" t="s">
        <v>84</v>
      </c>
      <c r="B303" s="64" t="s">
        <v>72</v>
      </c>
      <c r="C303" s="64" t="s">
        <v>31</v>
      </c>
      <c r="D303" s="64" t="s">
        <v>271</v>
      </c>
      <c r="E303" s="64" t="s">
        <v>30</v>
      </c>
      <c r="F303" s="63">
        <f t="shared" ref="F303:H303" si="96">F304</f>
        <v>18863.400000000001</v>
      </c>
      <c r="G303" s="63">
        <f t="shared" si="96"/>
        <v>-916.10000000000218</v>
      </c>
      <c r="H303" s="63">
        <f t="shared" si="96"/>
        <v>17947.3</v>
      </c>
    </row>
    <row r="304" spans="1:8" x14ac:dyDescent="0.2">
      <c r="A304" s="67" t="s">
        <v>321</v>
      </c>
      <c r="B304" s="68" t="s">
        <v>72</v>
      </c>
      <c r="C304" s="68" t="s">
        <v>31</v>
      </c>
      <c r="D304" s="68" t="s">
        <v>271</v>
      </c>
      <c r="E304" s="68" t="s">
        <v>30</v>
      </c>
      <c r="F304" s="65">
        <v>18863.400000000001</v>
      </c>
      <c r="G304" s="65">
        <f>H304-F304</f>
        <v>-916.10000000000218</v>
      </c>
      <c r="H304" s="65">
        <v>17947.3</v>
      </c>
    </row>
    <row r="305" spans="1:12" ht="33.75" x14ac:dyDescent="0.2">
      <c r="A305" s="67" t="s">
        <v>578</v>
      </c>
      <c r="B305" s="68" t="s">
        <v>72</v>
      </c>
      <c r="C305" s="68" t="s">
        <v>31</v>
      </c>
      <c r="D305" s="68" t="s">
        <v>271</v>
      </c>
      <c r="E305" s="68" t="s">
        <v>80</v>
      </c>
      <c r="F305" s="65">
        <v>18863.400000000001</v>
      </c>
      <c r="G305" s="65">
        <f t="shared" ref="G305:G306" si="97">H305-F305</f>
        <v>-916.10000000000218</v>
      </c>
      <c r="H305" s="65">
        <v>17947.3</v>
      </c>
    </row>
    <row r="306" spans="1:12" ht="33.75" x14ac:dyDescent="0.2">
      <c r="A306" s="67" t="s">
        <v>182</v>
      </c>
      <c r="B306" s="68" t="s">
        <v>72</v>
      </c>
      <c r="C306" s="68" t="s">
        <v>31</v>
      </c>
      <c r="D306" s="68" t="s">
        <v>271</v>
      </c>
      <c r="E306" s="68" t="s">
        <v>81</v>
      </c>
      <c r="F306" s="65">
        <v>18863.400000000001</v>
      </c>
      <c r="G306" s="65">
        <f t="shared" si="97"/>
        <v>-916.06000000000131</v>
      </c>
      <c r="H306" s="65">
        <v>17947.34</v>
      </c>
    </row>
    <row r="307" spans="1:12" ht="21" x14ac:dyDescent="0.2">
      <c r="A307" s="62" t="s">
        <v>608</v>
      </c>
      <c r="B307" s="64" t="s">
        <v>72</v>
      </c>
      <c r="C307" s="127" t="s">
        <v>33</v>
      </c>
      <c r="D307" s="64" t="s">
        <v>609</v>
      </c>
      <c r="E307" s="64" t="s">
        <v>30</v>
      </c>
      <c r="F307" s="63">
        <v>15</v>
      </c>
      <c r="G307" s="63">
        <f>G308</f>
        <v>0</v>
      </c>
      <c r="H307" s="63">
        <v>15</v>
      </c>
    </row>
    <row r="308" spans="1:12" x14ac:dyDescent="0.2">
      <c r="A308" s="67" t="s">
        <v>62</v>
      </c>
      <c r="B308" s="68" t="s">
        <v>72</v>
      </c>
      <c r="C308" s="106" t="s">
        <v>33</v>
      </c>
      <c r="D308" s="68" t="s">
        <v>609</v>
      </c>
      <c r="E308" s="68">
        <v>540</v>
      </c>
      <c r="F308" s="65">
        <v>15</v>
      </c>
      <c r="G308" s="65">
        <v>0</v>
      </c>
      <c r="H308" s="65">
        <v>15</v>
      </c>
    </row>
    <row r="309" spans="1:12" x14ac:dyDescent="0.2">
      <c r="A309" s="71"/>
      <c r="B309" s="68"/>
      <c r="C309" s="68"/>
      <c r="D309" s="68"/>
    </row>
    <row r="310" spans="1:12" s="201" customFormat="1" x14ac:dyDescent="0.2">
      <c r="A310" s="71"/>
      <c r="B310" s="68"/>
      <c r="C310" s="68"/>
      <c r="D310" s="68"/>
      <c r="I310"/>
      <c r="J310"/>
      <c r="K310"/>
      <c r="L310"/>
    </row>
  </sheetData>
  <sheetProtection selectLockedCells="1" selectUnlockedCells="1"/>
  <mergeCells count="13">
    <mergeCell ref="F9:F10"/>
    <mergeCell ref="G9:G10"/>
    <mergeCell ref="H9:H10"/>
    <mergeCell ref="E1:H1"/>
    <mergeCell ref="B2:H2"/>
    <mergeCell ref="A4:H4"/>
    <mergeCell ref="A5:H5"/>
    <mergeCell ref="A7:H7"/>
    <mergeCell ref="A9:A10"/>
    <mergeCell ref="B9:B10"/>
    <mergeCell ref="C9:C10"/>
    <mergeCell ref="D9:D10"/>
    <mergeCell ref="E9:E10"/>
  </mergeCells>
  <pageMargins left="0.16" right="0.15" top="0.15748031496062992" bottom="0.15748031496062992" header="0" footer="0"/>
  <pageSetup paperSize="9" fitToHeight="0" orientation="portrait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5"/>
  <sheetViews>
    <sheetView zoomScale="115" zoomScaleNormal="100" zoomScaleSheetLayoutView="115" workbookViewId="0">
      <selection activeCell="H13" sqref="H13"/>
    </sheetView>
  </sheetViews>
  <sheetFormatPr defaultRowHeight="12.75" x14ac:dyDescent="0.2"/>
  <cols>
    <col min="1" max="1" width="33.140625" customWidth="1"/>
    <col min="2" max="2" width="4.7109375" customWidth="1"/>
    <col min="3" max="4" width="3.7109375" customWidth="1"/>
    <col min="5" max="5" width="10.7109375" customWidth="1"/>
    <col min="6" max="6" width="4.7109375" customWidth="1"/>
    <col min="7" max="7" width="12.28515625" customWidth="1"/>
    <col min="8" max="8" width="12" customWidth="1"/>
    <col min="9" max="9" width="12.28515625" customWidth="1"/>
  </cols>
  <sheetData>
    <row r="1" spans="1:12" ht="12.75" customHeight="1" x14ac:dyDescent="0.2">
      <c r="A1" s="60"/>
      <c r="B1" s="60"/>
      <c r="C1" s="265" t="s">
        <v>292</v>
      </c>
      <c r="D1" s="265"/>
      <c r="E1" s="265"/>
      <c r="F1" s="265"/>
      <c r="G1" s="265"/>
      <c r="H1" s="265"/>
      <c r="I1" s="265"/>
    </row>
    <row r="2" spans="1:12" ht="12.75" customHeight="1" x14ac:dyDescent="0.2">
      <c r="A2" s="60"/>
      <c r="B2" s="60"/>
      <c r="C2" s="263" t="s">
        <v>291</v>
      </c>
      <c r="D2" s="263"/>
      <c r="E2" s="263"/>
      <c r="F2" s="263"/>
      <c r="G2" s="263"/>
      <c r="H2" s="263"/>
      <c r="I2" s="263"/>
    </row>
    <row r="3" spans="1:12" ht="12.75" customHeight="1" x14ac:dyDescent="0.2">
      <c r="A3" s="60"/>
      <c r="B3" s="60"/>
      <c r="C3" s="118"/>
      <c r="D3" s="118"/>
      <c r="E3" s="118"/>
      <c r="F3" s="118"/>
      <c r="G3" s="118"/>
      <c r="H3" s="118"/>
      <c r="I3" s="73" t="s">
        <v>287</v>
      </c>
    </row>
    <row r="4" spans="1:12" ht="12" customHeight="1" x14ac:dyDescent="0.2">
      <c r="A4" s="263" t="s">
        <v>298</v>
      </c>
      <c r="B4" s="263"/>
      <c r="C4" s="263"/>
      <c r="D4" s="263"/>
      <c r="E4" s="263"/>
      <c r="F4" s="263"/>
      <c r="G4" s="263"/>
      <c r="H4" s="263"/>
      <c r="I4" s="263"/>
      <c r="J4" s="108"/>
    </row>
    <row r="5" spans="1:12" ht="12.75" customHeight="1" x14ac:dyDescent="0.2">
      <c r="A5" s="263" t="s">
        <v>386</v>
      </c>
      <c r="B5" s="263"/>
      <c r="C5" s="263"/>
      <c r="D5" s="263"/>
      <c r="E5" s="263"/>
      <c r="F5" s="263"/>
      <c r="G5" s="263"/>
      <c r="H5" s="263"/>
      <c r="I5" s="263"/>
      <c r="J5" s="109"/>
    </row>
    <row r="6" spans="1:12" ht="12.75" customHeight="1" x14ac:dyDescent="0.2">
      <c r="A6" s="118"/>
      <c r="B6" s="118"/>
      <c r="C6" s="118"/>
      <c r="D6" s="118"/>
      <c r="E6" s="118"/>
      <c r="F6" s="118"/>
      <c r="G6" s="118"/>
      <c r="H6" s="118"/>
      <c r="I6" s="116"/>
      <c r="J6" s="109"/>
    </row>
    <row r="7" spans="1:12" ht="12.75" customHeight="1" x14ac:dyDescent="0.2">
      <c r="A7" s="264" t="s">
        <v>582</v>
      </c>
      <c r="B7" s="264"/>
      <c r="C7" s="264"/>
      <c r="D7" s="264"/>
      <c r="E7" s="264"/>
      <c r="F7" s="264"/>
      <c r="G7" s="264"/>
      <c r="H7" s="264"/>
      <c r="I7" s="264"/>
    </row>
    <row r="8" spans="1:12" x14ac:dyDescent="0.2">
      <c r="A8" s="264" t="s">
        <v>583</v>
      </c>
      <c r="B8" s="264"/>
      <c r="C8" s="264"/>
      <c r="D8" s="264"/>
      <c r="E8" s="264"/>
      <c r="F8" s="264"/>
      <c r="G8" s="264"/>
      <c r="H8" s="264"/>
      <c r="I8" s="264"/>
    </row>
    <row r="9" spans="1:12" x14ac:dyDescent="0.2">
      <c r="I9" s="73" t="s">
        <v>21</v>
      </c>
    </row>
    <row r="10" spans="1:12" x14ac:dyDescent="0.2">
      <c r="A10" s="266" t="s">
        <v>52</v>
      </c>
      <c r="B10" s="266" t="s">
        <v>22</v>
      </c>
      <c r="C10" s="266" t="s">
        <v>23</v>
      </c>
      <c r="D10" s="266" t="s">
        <v>24</v>
      </c>
      <c r="E10" s="266" t="s">
        <v>25</v>
      </c>
      <c r="F10" s="270" t="s">
        <v>26</v>
      </c>
      <c r="G10" s="268" t="s">
        <v>272</v>
      </c>
      <c r="H10" s="272" t="s">
        <v>301</v>
      </c>
      <c r="I10" s="268" t="s">
        <v>272</v>
      </c>
    </row>
    <row r="11" spans="1:12" x14ac:dyDescent="0.2">
      <c r="A11" s="267"/>
      <c r="B11" s="267"/>
      <c r="C11" s="267"/>
      <c r="D11" s="267"/>
      <c r="E11" s="267"/>
      <c r="F11" s="271"/>
      <c r="G11" s="269"/>
      <c r="H11" s="273"/>
      <c r="I11" s="269"/>
    </row>
    <row r="12" spans="1:12" ht="15.75" x14ac:dyDescent="0.2">
      <c r="A12" s="152" t="s">
        <v>27</v>
      </c>
      <c r="B12" s="69"/>
      <c r="C12" s="69"/>
      <c r="D12" s="69"/>
      <c r="E12" s="69"/>
      <c r="F12" s="69"/>
      <c r="G12" s="153">
        <f>G13+G29+G155+G190+G224+G257+G313</f>
        <v>565074.57079999987</v>
      </c>
      <c r="H12" s="153">
        <f>H13+H29+H155+H190+H224+H257+H313</f>
        <v>18191.184999999998</v>
      </c>
      <c r="I12" s="153">
        <f>I13+I29+I155+I190+I224+I257+I313</f>
        <v>583265.75579999993</v>
      </c>
    </row>
    <row r="13" spans="1:12" ht="35.25" customHeight="1" x14ac:dyDescent="0.2">
      <c r="A13" s="128" t="s">
        <v>589</v>
      </c>
      <c r="B13" s="155">
        <v>947</v>
      </c>
      <c r="C13" s="155" t="s">
        <v>28</v>
      </c>
      <c r="D13" s="155" t="s">
        <v>28</v>
      </c>
      <c r="E13" s="155" t="s">
        <v>29</v>
      </c>
      <c r="F13" s="155" t="s">
        <v>30</v>
      </c>
      <c r="G13" s="156">
        <f t="shared" ref="G13:I13" si="0">G14</f>
        <v>4741.1000000000004</v>
      </c>
      <c r="H13" s="156">
        <f t="shared" si="0"/>
        <v>-270.38000000000022</v>
      </c>
      <c r="I13" s="156">
        <f t="shared" si="0"/>
        <v>4470.72</v>
      </c>
      <c r="K13" s="60"/>
      <c r="L13" s="60"/>
    </row>
    <row r="14" spans="1:12" x14ac:dyDescent="0.2">
      <c r="A14" s="62" t="s">
        <v>146</v>
      </c>
      <c r="B14" s="64">
        <v>947</v>
      </c>
      <c r="C14" s="64" t="s">
        <v>31</v>
      </c>
      <c r="D14" s="64" t="s">
        <v>28</v>
      </c>
      <c r="E14" s="64" t="s">
        <v>29</v>
      </c>
      <c r="F14" s="64" t="s">
        <v>30</v>
      </c>
      <c r="G14" s="63">
        <f t="shared" ref="G14" si="1">G15+G24</f>
        <v>4741.1000000000004</v>
      </c>
      <c r="H14" s="63">
        <f t="shared" ref="H14:I14" si="2">H15+H24</f>
        <v>-270.38000000000022</v>
      </c>
      <c r="I14" s="63">
        <f t="shared" si="2"/>
        <v>4470.72</v>
      </c>
    </row>
    <row r="15" spans="1:12" ht="45" customHeight="1" x14ac:dyDescent="0.2">
      <c r="A15" s="140" t="s">
        <v>32</v>
      </c>
      <c r="B15" s="68">
        <v>947</v>
      </c>
      <c r="C15" s="68" t="s">
        <v>31</v>
      </c>
      <c r="D15" s="68" t="s">
        <v>33</v>
      </c>
      <c r="E15" s="139" t="s">
        <v>29</v>
      </c>
      <c r="F15" s="139" t="s">
        <v>30</v>
      </c>
      <c r="G15" s="141">
        <f t="shared" ref="G15:I15" si="3">G16</f>
        <v>2746.5</v>
      </c>
      <c r="H15" s="141">
        <f t="shared" si="3"/>
        <v>-239.58000000000027</v>
      </c>
      <c r="I15" s="141">
        <f t="shared" si="3"/>
        <v>2506.92</v>
      </c>
    </row>
    <row r="16" spans="1:12" ht="27" customHeight="1" x14ac:dyDescent="0.2">
      <c r="A16" s="67" t="s">
        <v>391</v>
      </c>
      <c r="B16" s="68">
        <v>947</v>
      </c>
      <c r="C16" s="68" t="s">
        <v>31</v>
      </c>
      <c r="D16" s="68" t="s">
        <v>33</v>
      </c>
      <c r="E16" s="68" t="s">
        <v>392</v>
      </c>
      <c r="F16" s="139"/>
      <c r="G16" s="65">
        <f>G17+G19</f>
        <v>2746.5</v>
      </c>
      <c r="H16" s="65">
        <f>H17+H19</f>
        <v>-239.58000000000027</v>
      </c>
      <c r="I16" s="65">
        <f>I17+I19</f>
        <v>2506.92</v>
      </c>
      <c r="K16" s="70"/>
    </row>
    <row r="17" spans="1:11" ht="12.75" customHeight="1" x14ac:dyDescent="0.2">
      <c r="A17" s="67" t="s">
        <v>234</v>
      </c>
      <c r="B17" s="68">
        <v>947</v>
      </c>
      <c r="C17" s="68" t="s">
        <v>31</v>
      </c>
      <c r="D17" s="68" t="s">
        <v>33</v>
      </c>
      <c r="E17" s="68" t="s">
        <v>393</v>
      </c>
      <c r="F17" s="68" t="s">
        <v>30</v>
      </c>
      <c r="G17" s="65">
        <f>G18</f>
        <v>1064.4000000000001</v>
      </c>
      <c r="H17" s="65">
        <f>H18</f>
        <v>16.839999999999918</v>
      </c>
      <c r="I17" s="65">
        <f>I18</f>
        <v>1081.24</v>
      </c>
    </row>
    <row r="18" spans="1:11" ht="60" customHeight="1" x14ac:dyDescent="0.2">
      <c r="A18" s="67" t="s">
        <v>75</v>
      </c>
      <c r="B18" s="68">
        <v>947</v>
      </c>
      <c r="C18" s="68" t="s">
        <v>31</v>
      </c>
      <c r="D18" s="68" t="s">
        <v>33</v>
      </c>
      <c r="E18" s="68" t="s">
        <v>393</v>
      </c>
      <c r="F18" s="68" t="s">
        <v>108</v>
      </c>
      <c r="G18" s="65">
        <v>1064.4000000000001</v>
      </c>
      <c r="H18" s="65">
        <f>I18-G18</f>
        <v>16.839999999999918</v>
      </c>
      <c r="I18" s="65">
        <v>1081.24</v>
      </c>
    </row>
    <row r="19" spans="1:11" ht="22.5" x14ac:dyDescent="0.2">
      <c r="A19" s="67" t="s">
        <v>233</v>
      </c>
      <c r="B19" s="68">
        <v>947</v>
      </c>
      <c r="C19" s="68" t="s">
        <v>31</v>
      </c>
      <c r="D19" s="68" t="s">
        <v>33</v>
      </c>
      <c r="E19" s="68" t="s">
        <v>394</v>
      </c>
      <c r="F19" s="68" t="s">
        <v>30</v>
      </c>
      <c r="G19" s="65">
        <f t="shared" ref="G19" si="4">G20+G21</f>
        <v>1682.1000000000001</v>
      </c>
      <c r="H19" s="65">
        <f t="shared" ref="H19:I19" si="5">H20+H21</f>
        <v>-256.42000000000019</v>
      </c>
      <c r="I19" s="65">
        <f t="shared" si="5"/>
        <v>1425.6799999999998</v>
      </c>
    </row>
    <row r="20" spans="1:11" ht="58.5" customHeight="1" x14ac:dyDescent="0.2">
      <c r="A20" s="67" t="s">
        <v>75</v>
      </c>
      <c r="B20" s="68">
        <v>947</v>
      </c>
      <c r="C20" s="68" t="s">
        <v>31</v>
      </c>
      <c r="D20" s="68" t="s">
        <v>33</v>
      </c>
      <c r="E20" s="68" t="s">
        <v>394</v>
      </c>
      <c r="F20" s="68" t="s">
        <v>108</v>
      </c>
      <c r="G20" s="65">
        <v>1133.9000000000001</v>
      </c>
      <c r="H20" s="65">
        <f>I20-G20</f>
        <v>6.6799999999998363</v>
      </c>
      <c r="I20" s="65">
        <v>1140.58</v>
      </c>
    </row>
    <row r="21" spans="1:11" ht="33.75" x14ac:dyDescent="0.2">
      <c r="A21" s="67" t="s">
        <v>395</v>
      </c>
      <c r="B21" s="68">
        <v>947</v>
      </c>
      <c r="C21" s="68" t="s">
        <v>31</v>
      </c>
      <c r="D21" s="68" t="s">
        <v>33</v>
      </c>
      <c r="E21" s="68" t="s">
        <v>394</v>
      </c>
      <c r="F21" s="68"/>
      <c r="G21" s="65">
        <f t="shared" ref="G21" si="6">G22+G23</f>
        <v>548.20000000000005</v>
      </c>
      <c r="H21" s="65">
        <f t="shared" ref="H21:I21" si="7">H22+H23</f>
        <v>-263.10000000000002</v>
      </c>
      <c r="I21" s="65">
        <f t="shared" si="7"/>
        <v>285.10000000000002</v>
      </c>
    </row>
    <row r="22" spans="1:11" ht="22.5" x14ac:dyDescent="0.2">
      <c r="A22" s="67" t="s">
        <v>104</v>
      </c>
      <c r="B22" s="68">
        <v>947</v>
      </c>
      <c r="C22" s="68" t="s">
        <v>31</v>
      </c>
      <c r="D22" s="68" t="s">
        <v>33</v>
      </c>
      <c r="E22" s="68" t="s">
        <v>394</v>
      </c>
      <c r="F22" s="68" t="s">
        <v>105</v>
      </c>
      <c r="G22" s="65">
        <v>544.20000000000005</v>
      </c>
      <c r="H22" s="65">
        <f>I22-G22</f>
        <v>-261.20000000000005</v>
      </c>
      <c r="I22" s="65">
        <v>283</v>
      </c>
    </row>
    <row r="23" spans="1:11" ht="16.5" customHeight="1" x14ac:dyDescent="0.2">
      <c r="A23" s="67" t="s">
        <v>111</v>
      </c>
      <c r="B23" s="68">
        <v>947</v>
      </c>
      <c r="C23" s="68" t="s">
        <v>31</v>
      </c>
      <c r="D23" s="68" t="s">
        <v>33</v>
      </c>
      <c r="E23" s="68" t="s">
        <v>394</v>
      </c>
      <c r="F23" s="68" t="s">
        <v>112</v>
      </c>
      <c r="G23" s="65">
        <v>4</v>
      </c>
      <c r="H23" s="65">
        <f>I23-G23</f>
        <v>-1.9</v>
      </c>
      <c r="I23" s="65">
        <v>2.1</v>
      </c>
    </row>
    <row r="24" spans="1:11" ht="34.5" customHeight="1" x14ac:dyDescent="0.2">
      <c r="A24" s="67" t="s">
        <v>41</v>
      </c>
      <c r="B24" s="68">
        <v>947</v>
      </c>
      <c r="C24" s="68" t="s">
        <v>31</v>
      </c>
      <c r="D24" s="68" t="s">
        <v>42</v>
      </c>
      <c r="E24" s="139" t="s">
        <v>29</v>
      </c>
      <c r="F24" s="139" t="s">
        <v>30</v>
      </c>
      <c r="G24" s="65">
        <f t="shared" ref="G24:I24" si="8">G25</f>
        <v>1994.6</v>
      </c>
      <c r="H24" s="65">
        <f t="shared" si="8"/>
        <v>-30.799999999999955</v>
      </c>
      <c r="I24" s="65">
        <f t="shared" si="8"/>
        <v>1963.8</v>
      </c>
    </row>
    <row r="25" spans="1:11" ht="14.25" customHeight="1" x14ac:dyDescent="0.2">
      <c r="A25" s="67" t="s">
        <v>238</v>
      </c>
      <c r="B25" s="68">
        <v>947</v>
      </c>
      <c r="C25" s="68" t="s">
        <v>31</v>
      </c>
      <c r="D25" s="68" t="s">
        <v>42</v>
      </c>
      <c r="E25" s="68" t="s">
        <v>407</v>
      </c>
      <c r="F25" s="68"/>
      <c r="G25" s="65">
        <f t="shared" ref="G25" si="9">G26+G27</f>
        <v>1994.6</v>
      </c>
      <c r="H25" s="65">
        <f t="shared" ref="H25:I25" si="10">H26+H27</f>
        <v>-30.799999999999955</v>
      </c>
      <c r="I25" s="65">
        <f t="shared" si="10"/>
        <v>1963.8</v>
      </c>
    </row>
    <row r="26" spans="1:11" ht="58.5" customHeight="1" x14ac:dyDescent="0.2">
      <c r="A26" s="67" t="s">
        <v>75</v>
      </c>
      <c r="B26" s="68">
        <v>947</v>
      </c>
      <c r="C26" s="68" t="s">
        <v>31</v>
      </c>
      <c r="D26" s="68" t="s">
        <v>42</v>
      </c>
      <c r="E26" s="68" t="s">
        <v>408</v>
      </c>
      <c r="F26" s="68">
        <v>100</v>
      </c>
      <c r="G26" s="65">
        <v>1970.6</v>
      </c>
      <c r="H26" s="65">
        <f>I26-G26</f>
        <v>-16.799999999999955</v>
      </c>
      <c r="I26" s="65">
        <v>1953.8</v>
      </c>
    </row>
    <row r="27" spans="1:11" ht="27.75" customHeight="1" x14ac:dyDescent="0.2">
      <c r="A27" s="67" t="s">
        <v>239</v>
      </c>
      <c r="B27" s="68">
        <v>947</v>
      </c>
      <c r="C27" s="68" t="s">
        <v>31</v>
      </c>
      <c r="D27" s="68" t="s">
        <v>42</v>
      </c>
      <c r="E27" s="68" t="s">
        <v>409</v>
      </c>
      <c r="F27" s="68"/>
      <c r="G27" s="65">
        <f t="shared" ref="G27:I27" si="11">G28</f>
        <v>24</v>
      </c>
      <c r="H27" s="65">
        <f t="shared" si="11"/>
        <v>-14</v>
      </c>
      <c r="I27" s="65">
        <f t="shared" si="11"/>
        <v>10</v>
      </c>
    </row>
    <row r="28" spans="1:11" ht="22.5" x14ac:dyDescent="0.2">
      <c r="A28" s="67" t="s">
        <v>104</v>
      </c>
      <c r="B28" s="68">
        <v>947</v>
      </c>
      <c r="C28" s="68" t="s">
        <v>31</v>
      </c>
      <c r="D28" s="68" t="s">
        <v>42</v>
      </c>
      <c r="E28" s="68" t="s">
        <v>409</v>
      </c>
      <c r="F28" s="68" t="s">
        <v>105</v>
      </c>
      <c r="G28" s="65">
        <v>24</v>
      </c>
      <c r="H28" s="65">
        <f>I28-G28</f>
        <v>-14</v>
      </c>
      <c r="I28" s="65">
        <v>10</v>
      </c>
    </row>
    <row r="29" spans="1:11" ht="28.5" x14ac:dyDescent="0.2">
      <c r="A29" s="154" t="s">
        <v>183</v>
      </c>
      <c r="B29" s="155">
        <v>946</v>
      </c>
      <c r="C29" s="155" t="s">
        <v>28</v>
      </c>
      <c r="D29" s="155" t="s">
        <v>28</v>
      </c>
      <c r="E29" s="155" t="s">
        <v>29</v>
      </c>
      <c r="F29" s="155" t="s">
        <v>30</v>
      </c>
      <c r="G29" s="156">
        <f>G30+G68+G81+G97+G125+G138+G147+G151+G110</f>
        <v>58237.254999999997</v>
      </c>
      <c r="H29" s="156">
        <f>H30+H68+H81+H97+H125+H138+H147+H151+H110</f>
        <v>1338.7549999999978</v>
      </c>
      <c r="I29" s="156">
        <f>I30+I68+I81+I97+I125+I138+I147+I151+I110</f>
        <v>59576.009999999995</v>
      </c>
    </row>
    <row r="30" spans="1:11" x14ac:dyDescent="0.2">
      <c r="A30" s="62" t="s">
        <v>146</v>
      </c>
      <c r="B30" s="64">
        <v>946</v>
      </c>
      <c r="C30" s="64" t="s">
        <v>31</v>
      </c>
      <c r="D30" s="64" t="s">
        <v>28</v>
      </c>
      <c r="E30" s="64" t="s">
        <v>29</v>
      </c>
      <c r="F30" s="64" t="s">
        <v>30</v>
      </c>
      <c r="G30" s="63">
        <f t="shared" ref="G30" si="12">G31+G35+G38+G44+G47+G52+G56</f>
        <v>22076.9</v>
      </c>
      <c r="H30" s="63">
        <f t="shared" ref="H30:I30" si="13">H31+H35+H38+H44+H47+H52+H56</f>
        <v>-2344.0099999999998</v>
      </c>
      <c r="I30" s="63">
        <f t="shared" si="13"/>
        <v>19732.89</v>
      </c>
      <c r="K30" s="70"/>
    </row>
    <row r="31" spans="1:11" ht="39.75" customHeight="1" x14ac:dyDescent="0.2">
      <c r="A31" s="140" t="s">
        <v>43</v>
      </c>
      <c r="B31" s="64">
        <v>946</v>
      </c>
      <c r="C31" s="139" t="s">
        <v>31</v>
      </c>
      <c r="D31" s="139" t="s">
        <v>44</v>
      </c>
      <c r="E31" s="139" t="s">
        <v>29</v>
      </c>
      <c r="F31" s="139" t="s">
        <v>30</v>
      </c>
      <c r="G31" s="141">
        <f t="shared" ref="G31:I31" si="14">G32</f>
        <v>1019.3</v>
      </c>
      <c r="H31" s="141">
        <f t="shared" si="14"/>
        <v>106.91000000000008</v>
      </c>
      <c r="I31" s="141">
        <f t="shared" si="14"/>
        <v>1126.21</v>
      </c>
    </row>
    <row r="32" spans="1:11" ht="50.25" customHeight="1" x14ac:dyDescent="0.2">
      <c r="A32" s="67" t="s">
        <v>388</v>
      </c>
      <c r="B32" s="68">
        <v>946</v>
      </c>
      <c r="C32" s="106" t="s">
        <v>31</v>
      </c>
      <c r="D32" s="106" t="s">
        <v>44</v>
      </c>
      <c r="E32" s="68" t="s">
        <v>389</v>
      </c>
      <c r="F32" s="106"/>
      <c r="G32" s="66">
        <v>1019.3</v>
      </c>
      <c r="H32" s="65">
        <f t="shared" ref="H32:H34" si="15">I32-G32</f>
        <v>106.91000000000008</v>
      </c>
      <c r="I32" s="65">
        <v>1126.21</v>
      </c>
    </row>
    <row r="33" spans="1:11" ht="22.5" x14ac:dyDescent="0.2">
      <c r="A33" s="67" t="s">
        <v>240</v>
      </c>
      <c r="B33" s="68">
        <v>946</v>
      </c>
      <c r="C33" s="68" t="s">
        <v>31</v>
      </c>
      <c r="D33" s="68" t="s">
        <v>44</v>
      </c>
      <c r="E33" s="68" t="s">
        <v>390</v>
      </c>
      <c r="F33" s="68" t="s">
        <v>30</v>
      </c>
      <c r="G33" s="65">
        <f>G34</f>
        <v>1019.3</v>
      </c>
      <c r="H33" s="65">
        <f t="shared" si="15"/>
        <v>106.91000000000008</v>
      </c>
      <c r="I33" s="65">
        <v>1126.21</v>
      </c>
    </row>
    <row r="34" spans="1:11" ht="33.75" x14ac:dyDescent="0.2">
      <c r="A34" s="67" t="s">
        <v>241</v>
      </c>
      <c r="B34" s="68">
        <v>946</v>
      </c>
      <c r="C34" s="68" t="s">
        <v>31</v>
      </c>
      <c r="D34" s="68" t="s">
        <v>44</v>
      </c>
      <c r="E34" s="68" t="s">
        <v>390</v>
      </c>
      <c r="F34" s="68" t="s">
        <v>108</v>
      </c>
      <c r="G34" s="65">
        <v>1019.3</v>
      </c>
      <c r="H34" s="65">
        <f t="shared" si="15"/>
        <v>106.91000000000008</v>
      </c>
      <c r="I34" s="65">
        <v>1126.21</v>
      </c>
    </row>
    <row r="35" spans="1:11" ht="15.75" customHeight="1" x14ac:dyDescent="0.2">
      <c r="A35" s="62" t="s">
        <v>234</v>
      </c>
      <c r="B35" s="64">
        <v>946</v>
      </c>
      <c r="C35" s="64" t="s">
        <v>31</v>
      </c>
      <c r="D35" s="64" t="s">
        <v>33</v>
      </c>
      <c r="E35" s="64" t="s">
        <v>392</v>
      </c>
      <c r="F35" s="64" t="s">
        <v>30</v>
      </c>
      <c r="G35" s="63">
        <v>527.29999999999995</v>
      </c>
      <c r="H35" s="63">
        <f>I35-G35</f>
        <v>75.1400000000001</v>
      </c>
      <c r="I35" s="63">
        <f>I36</f>
        <v>602.44000000000005</v>
      </c>
    </row>
    <row r="36" spans="1:11" ht="15" customHeight="1" x14ac:dyDescent="0.2">
      <c r="A36" s="67" t="s">
        <v>234</v>
      </c>
      <c r="B36" s="68">
        <v>946</v>
      </c>
      <c r="C36" s="68" t="s">
        <v>31</v>
      </c>
      <c r="D36" s="68" t="s">
        <v>33</v>
      </c>
      <c r="E36" s="68" t="s">
        <v>393</v>
      </c>
      <c r="F36" s="68" t="s">
        <v>30</v>
      </c>
      <c r="G36" s="65">
        <v>527.29999999999995</v>
      </c>
      <c r="H36" s="65">
        <f t="shared" ref="H36:H37" si="16">I36-G36</f>
        <v>75.1400000000001</v>
      </c>
      <c r="I36" s="65">
        <v>602.44000000000005</v>
      </c>
    </row>
    <row r="37" spans="1:11" ht="60.75" customHeight="1" x14ac:dyDescent="0.2">
      <c r="A37" s="67" t="s">
        <v>75</v>
      </c>
      <c r="B37" s="68">
        <v>946</v>
      </c>
      <c r="C37" s="68" t="s">
        <v>31</v>
      </c>
      <c r="D37" s="68" t="s">
        <v>33</v>
      </c>
      <c r="E37" s="68" t="s">
        <v>393</v>
      </c>
      <c r="F37" s="68" t="s">
        <v>108</v>
      </c>
      <c r="G37" s="65">
        <v>527.29999999999995</v>
      </c>
      <c r="H37" s="65">
        <f t="shared" si="16"/>
        <v>75.100000000000023</v>
      </c>
      <c r="I37" s="65">
        <v>602.4</v>
      </c>
    </row>
    <row r="38" spans="1:11" ht="17.25" customHeight="1" x14ac:dyDescent="0.2">
      <c r="A38" s="62" t="s">
        <v>184</v>
      </c>
      <c r="B38" s="64">
        <v>946</v>
      </c>
      <c r="C38" s="64" t="s">
        <v>31</v>
      </c>
      <c r="D38" s="64" t="s">
        <v>54</v>
      </c>
      <c r="E38" s="64" t="s">
        <v>29</v>
      </c>
      <c r="F38" s="64" t="s">
        <v>30</v>
      </c>
      <c r="G38" s="141">
        <f t="shared" ref="G38:I38" si="17">G39</f>
        <v>14586</v>
      </c>
      <c r="H38" s="141">
        <f t="shared" si="17"/>
        <v>-1658.9600000000005</v>
      </c>
      <c r="I38" s="141">
        <f t="shared" si="17"/>
        <v>12927.04</v>
      </c>
    </row>
    <row r="39" spans="1:11" ht="46.5" customHeight="1" x14ac:dyDescent="0.2">
      <c r="A39" s="67" t="s">
        <v>388</v>
      </c>
      <c r="B39" s="68">
        <v>946</v>
      </c>
      <c r="C39" s="68" t="s">
        <v>31</v>
      </c>
      <c r="D39" s="68" t="s">
        <v>54</v>
      </c>
      <c r="E39" s="68" t="s">
        <v>389</v>
      </c>
      <c r="F39" s="139"/>
      <c r="G39" s="65">
        <f t="shared" ref="G39:I39" si="18">G40</f>
        <v>14586</v>
      </c>
      <c r="H39" s="65">
        <f t="shared" si="18"/>
        <v>-1658.9600000000005</v>
      </c>
      <c r="I39" s="65">
        <f t="shared" si="18"/>
        <v>12927.04</v>
      </c>
    </row>
    <row r="40" spans="1:11" ht="22.5" x14ac:dyDescent="0.2">
      <c r="A40" s="67" t="s">
        <v>235</v>
      </c>
      <c r="B40" s="68">
        <v>946</v>
      </c>
      <c r="C40" s="68" t="s">
        <v>31</v>
      </c>
      <c r="D40" s="68" t="s">
        <v>54</v>
      </c>
      <c r="E40" s="68" t="s">
        <v>396</v>
      </c>
      <c r="F40" s="68" t="s">
        <v>30</v>
      </c>
      <c r="G40" s="65">
        <f t="shared" ref="G40" si="19">G41+G42+G43</f>
        <v>14586</v>
      </c>
      <c r="H40" s="65">
        <f t="shared" ref="H40:I40" si="20">H41+H42+H43</f>
        <v>-1658.9600000000005</v>
      </c>
      <c r="I40" s="65">
        <f t="shared" si="20"/>
        <v>12927.04</v>
      </c>
      <c r="K40" s="70"/>
    </row>
    <row r="41" spans="1:11" ht="57.75" customHeight="1" x14ac:dyDescent="0.2">
      <c r="A41" s="67" t="s">
        <v>75</v>
      </c>
      <c r="B41" s="68">
        <v>946</v>
      </c>
      <c r="C41" s="68" t="s">
        <v>31</v>
      </c>
      <c r="D41" s="68" t="s">
        <v>54</v>
      </c>
      <c r="E41" s="68" t="s">
        <v>396</v>
      </c>
      <c r="F41" s="68" t="s">
        <v>108</v>
      </c>
      <c r="G41" s="65">
        <v>10946.2</v>
      </c>
      <c r="H41" s="65">
        <f>I41-G41</f>
        <v>-1640.1000000000004</v>
      </c>
      <c r="I41" s="65">
        <v>9306.1</v>
      </c>
    </row>
    <row r="42" spans="1:11" ht="22.5" x14ac:dyDescent="0.2">
      <c r="A42" s="67" t="s">
        <v>104</v>
      </c>
      <c r="B42" s="68">
        <v>946</v>
      </c>
      <c r="C42" s="68" t="s">
        <v>31</v>
      </c>
      <c r="D42" s="68" t="s">
        <v>54</v>
      </c>
      <c r="E42" s="68" t="s">
        <v>396</v>
      </c>
      <c r="F42" s="68" t="s">
        <v>105</v>
      </c>
      <c r="G42" s="65">
        <v>3331.8</v>
      </c>
      <c r="H42" s="65">
        <f t="shared" ref="H42:H43" si="21">I42-G42</f>
        <v>114.13999999999987</v>
      </c>
      <c r="I42" s="65">
        <v>3445.94</v>
      </c>
    </row>
    <row r="43" spans="1:11" ht="17.25" customHeight="1" x14ac:dyDescent="0.2">
      <c r="A43" s="67" t="s">
        <v>111</v>
      </c>
      <c r="B43" s="68">
        <v>946</v>
      </c>
      <c r="C43" s="68" t="s">
        <v>31</v>
      </c>
      <c r="D43" s="68" t="s">
        <v>54</v>
      </c>
      <c r="E43" s="68" t="s">
        <v>396</v>
      </c>
      <c r="F43" s="68" t="s">
        <v>112</v>
      </c>
      <c r="G43" s="65">
        <v>308</v>
      </c>
      <c r="H43" s="65">
        <f t="shared" si="21"/>
        <v>-133</v>
      </c>
      <c r="I43" s="65">
        <v>175</v>
      </c>
    </row>
    <row r="44" spans="1:11" ht="15" customHeight="1" x14ac:dyDescent="0.2">
      <c r="A44" s="140" t="s">
        <v>397</v>
      </c>
      <c r="B44" s="64">
        <v>946</v>
      </c>
      <c r="C44" s="139" t="s">
        <v>31</v>
      </c>
      <c r="D44" s="139" t="s">
        <v>46</v>
      </c>
      <c r="E44" s="64" t="s">
        <v>398</v>
      </c>
      <c r="F44" s="68"/>
      <c r="G44" s="63">
        <v>19.399999999999999</v>
      </c>
      <c r="H44" s="63"/>
      <c r="I44" s="63">
        <v>19.399999999999999</v>
      </c>
      <c r="K44" s="70"/>
    </row>
    <row r="45" spans="1:11" ht="33.75" x14ac:dyDescent="0.2">
      <c r="A45" s="67" t="s">
        <v>399</v>
      </c>
      <c r="B45" s="68">
        <v>946</v>
      </c>
      <c r="C45" s="68" t="s">
        <v>31</v>
      </c>
      <c r="D45" s="106" t="s">
        <v>46</v>
      </c>
      <c r="E45" s="68" t="s">
        <v>286</v>
      </c>
      <c r="F45" s="68"/>
      <c r="G45" s="65">
        <v>19.399999999999999</v>
      </c>
      <c r="H45" s="65"/>
      <c r="I45" s="65">
        <v>19.399999999999999</v>
      </c>
    </row>
    <row r="46" spans="1:11" ht="22.5" x14ac:dyDescent="0.2">
      <c r="A46" s="67" t="s">
        <v>104</v>
      </c>
      <c r="B46" s="68">
        <v>946</v>
      </c>
      <c r="C46" s="68" t="s">
        <v>31</v>
      </c>
      <c r="D46" s="106" t="s">
        <v>46</v>
      </c>
      <c r="E46" s="68" t="s">
        <v>286</v>
      </c>
      <c r="F46" s="68">
        <v>200</v>
      </c>
      <c r="G46" s="65">
        <v>19.399999999999999</v>
      </c>
      <c r="H46" s="65"/>
      <c r="I46" s="65">
        <v>19.399999999999999</v>
      </c>
    </row>
    <row r="47" spans="1:11" ht="21" x14ac:dyDescent="0.2">
      <c r="A47" s="140" t="s">
        <v>410</v>
      </c>
      <c r="B47" s="64">
        <v>946</v>
      </c>
      <c r="C47" s="139" t="s">
        <v>31</v>
      </c>
      <c r="D47" s="139" t="s">
        <v>45</v>
      </c>
      <c r="E47" s="64" t="s">
        <v>411</v>
      </c>
      <c r="F47" s="68"/>
      <c r="G47" s="63">
        <v>203</v>
      </c>
      <c r="H47" s="63"/>
      <c r="I47" s="63">
        <v>203</v>
      </c>
      <c r="K47" s="70"/>
    </row>
    <row r="48" spans="1:11" ht="22.5" x14ac:dyDescent="0.2">
      <c r="A48" s="67" t="s">
        <v>412</v>
      </c>
      <c r="B48" s="68">
        <v>946</v>
      </c>
      <c r="C48" s="68" t="s">
        <v>31</v>
      </c>
      <c r="D48" s="106" t="s">
        <v>45</v>
      </c>
      <c r="E48" s="68" t="s">
        <v>413</v>
      </c>
      <c r="F48" s="68"/>
      <c r="G48" s="65"/>
      <c r="H48" s="65">
        <v>0</v>
      </c>
      <c r="I48" s="65"/>
    </row>
    <row r="49" spans="1:9" ht="22.5" hidden="1" x14ac:dyDescent="0.2">
      <c r="A49" s="67" t="s">
        <v>104</v>
      </c>
      <c r="B49" s="68">
        <v>946</v>
      </c>
      <c r="C49" s="68" t="s">
        <v>31</v>
      </c>
      <c r="D49" s="106" t="s">
        <v>45</v>
      </c>
      <c r="E49" s="68" t="s">
        <v>413</v>
      </c>
      <c r="F49" s="68">
        <v>200</v>
      </c>
      <c r="G49" s="65"/>
      <c r="H49" s="65">
        <v>0</v>
      </c>
      <c r="I49" s="65"/>
    </row>
    <row r="50" spans="1:9" ht="22.5" x14ac:dyDescent="0.2">
      <c r="A50" s="67" t="s">
        <v>111</v>
      </c>
      <c r="B50" s="68">
        <v>946</v>
      </c>
      <c r="C50" s="68" t="s">
        <v>31</v>
      </c>
      <c r="D50" s="106" t="s">
        <v>45</v>
      </c>
      <c r="E50" s="68" t="s">
        <v>413</v>
      </c>
      <c r="F50" s="68">
        <v>800</v>
      </c>
      <c r="G50" s="65">
        <v>0</v>
      </c>
      <c r="H50" s="65">
        <v>0</v>
      </c>
      <c r="I50" s="65">
        <v>0</v>
      </c>
    </row>
    <row r="51" spans="1:9" ht="22.5" x14ac:dyDescent="0.2">
      <c r="A51" s="67" t="s">
        <v>601</v>
      </c>
      <c r="B51" s="68">
        <v>946</v>
      </c>
      <c r="C51" s="68" t="s">
        <v>31</v>
      </c>
      <c r="D51" s="106" t="s">
        <v>45</v>
      </c>
      <c r="E51" s="68" t="s">
        <v>413</v>
      </c>
      <c r="F51" s="68">
        <v>880</v>
      </c>
      <c r="G51" s="65">
        <v>203</v>
      </c>
      <c r="H51" s="65">
        <v>0</v>
      </c>
      <c r="I51" s="65">
        <v>203</v>
      </c>
    </row>
    <row r="52" spans="1:9" ht="21" x14ac:dyDescent="0.2">
      <c r="A52" s="62" t="s">
        <v>65</v>
      </c>
      <c r="B52" s="64">
        <v>946</v>
      </c>
      <c r="C52" s="64" t="s">
        <v>31</v>
      </c>
      <c r="D52" s="64" t="s">
        <v>66</v>
      </c>
      <c r="E52" s="139" t="s">
        <v>414</v>
      </c>
      <c r="F52" s="139" t="s">
        <v>30</v>
      </c>
      <c r="G52" s="141">
        <f t="shared" ref="G52:I52" si="22">G54</f>
        <v>100</v>
      </c>
      <c r="H52" s="141">
        <f>I52-G52</f>
        <v>0</v>
      </c>
      <c r="I52" s="141">
        <f t="shared" si="22"/>
        <v>100</v>
      </c>
    </row>
    <row r="53" spans="1:9" ht="22.5" x14ac:dyDescent="0.2">
      <c r="A53" s="67" t="s">
        <v>76</v>
      </c>
      <c r="B53" s="68">
        <v>946</v>
      </c>
      <c r="C53" s="68" t="s">
        <v>31</v>
      </c>
      <c r="D53" s="68" t="s">
        <v>66</v>
      </c>
      <c r="E53" s="68" t="s">
        <v>415</v>
      </c>
      <c r="F53" s="68"/>
      <c r="G53" s="65">
        <v>100</v>
      </c>
      <c r="H53" s="65">
        <f>I53-G53</f>
        <v>0</v>
      </c>
      <c r="I53" s="65">
        <v>100</v>
      </c>
    </row>
    <row r="54" spans="1:9" ht="17.25" customHeight="1" x14ac:dyDescent="0.2">
      <c r="A54" s="67" t="s">
        <v>111</v>
      </c>
      <c r="B54" s="68">
        <v>946</v>
      </c>
      <c r="C54" s="68" t="s">
        <v>31</v>
      </c>
      <c r="D54" s="68" t="s">
        <v>66</v>
      </c>
      <c r="E54" s="68" t="s">
        <v>415</v>
      </c>
      <c r="F54" s="68">
        <v>800</v>
      </c>
      <c r="G54" s="65">
        <v>100</v>
      </c>
      <c r="H54" s="65">
        <f t="shared" ref="H54:H55" si="23">I54-G54</f>
        <v>0</v>
      </c>
      <c r="I54" s="65">
        <v>100</v>
      </c>
    </row>
    <row r="55" spans="1:9" ht="19.5" customHeight="1" x14ac:dyDescent="0.2">
      <c r="A55" s="67" t="s">
        <v>77</v>
      </c>
      <c r="B55" s="68">
        <v>946</v>
      </c>
      <c r="C55" s="68" t="s">
        <v>31</v>
      </c>
      <c r="D55" s="68" t="s">
        <v>66</v>
      </c>
      <c r="E55" s="68" t="s">
        <v>415</v>
      </c>
      <c r="F55" s="68" t="s">
        <v>78</v>
      </c>
      <c r="G55" s="65">
        <v>100</v>
      </c>
      <c r="H55" s="65">
        <f t="shared" si="23"/>
        <v>0</v>
      </c>
      <c r="I55" s="65">
        <v>100</v>
      </c>
    </row>
    <row r="56" spans="1:9" x14ac:dyDescent="0.2">
      <c r="A56" s="62" t="s">
        <v>56</v>
      </c>
      <c r="B56" s="64">
        <v>946</v>
      </c>
      <c r="C56" s="64" t="s">
        <v>31</v>
      </c>
      <c r="D56" s="64">
        <v>13</v>
      </c>
      <c r="E56" s="64"/>
      <c r="F56" s="64"/>
      <c r="G56" s="63">
        <f t="shared" ref="G56" si="24">G57+G64+G61+G66</f>
        <v>5621.9</v>
      </c>
      <c r="H56" s="63">
        <f t="shared" ref="H56" si="25">H57+H64+H61+H66</f>
        <v>-867.09999999999945</v>
      </c>
      <c r="I56" s="63">
        <f>I57+I64+I61+I66</f>
        <v>4754.8</v>
      </c>
    </row>
    <row r="57" spans="1:9" ht="22.5" x14ac:dyDescent="0.2">
      <c r="A57" s="67" t="s">
        <v>148</v>
      </c>
      <c r="B57" s="68">
        <v>946</v>
      </c>
      <c r="C57" s="68" t="s">
        <v>31</v>
      </c>
      <c r="D57" s="68">
        <v>13</v>
      </c>
      <c r="E57" s="68" t="s">
        <v>259</v>
      </c>
      <c r="F57" s="64"/>
      <c r="G57" s="65">
        <v>1</v>
      </c>
      <c r="H57" s="65"/>
      <c r="I57" s="65">
        <v>1</v>
      </c>
    </row>
    <row r="58" spans="1:9" ht="26.25" customHeight="1" x14ac:dyDescent="0.2">
      <c r="A58" s="67" t="s">
        <v>149</v>
      </c>
      <c r="B58" s="68">
        <v>946</v>
      </c>
      <c r="C58" s="68" t="s">
        <v>31</v>
      </c>
      <c r="D58" s="68">
        <v>13</v>
      </c>
      <c r="E58" s="68" t="s">
        <v>259</v>
      </c>
      <c r="F58" s="64"/>
      <c r="G58" s="65">
        <v>1</v>
      </c>
      <c r="H58" s="65"/>
      <c r="I58" s="65">
        <v>1</v>
      </c>
    </row>
    <row r="59" spans="1:9" ht="18" customHeight="1" x14ac:dyDescent="0.2">
      <c r="A59" s="67" t="s">
        <v>150</v>
      </c>
      <c r="B59" s="68">
        <v>946</v>
      </c>
      <c r="C59" s="68" t="s">
        <v>31</v>
      </c>
      <c r="D59" s="68">
        <v>13</v>
      </c>
      <c r="E59" s="68" t="s">
        <v>259</v>
      </c>
      <c r="F59" s="68">
        <v>200</v>
      </c>
      <c r="G59" s="65">
        <v>1</v>
      </c>
      <c r="H59" s="65"/>
      <c r="I59" s="65">
        <v>1</v>
      </c>
    </row>
    <row r="60" spans="1:9" ht="19.5" customHeight="1" x14ac:dyDescent="0.2">
      <c r="A60" s="67" t="s">
        <v>151</v>
      </c>
      <c r="B60" s="68">
        <v>946</v>
      </c>
      <c r="C60" s="68" t="s">
        <v>31</v>
      </c>
      <c r="D60" s="68">
        <v>13</v>
      </c>
      <c r="E60" s="68" t="s">
        <v>259</v>
      </c>
      <c r="F60" s="68">
        <v>244</v>
      </c>
      <c r="G60" s="65">
        <v>1</v>
      </c>
      <c r="H60" s="65"/>
      <c r="I60" s="65">
        <v>1</v>
      </c>
    </row>
    <row r="61" spans="1:9" ht="49.5" customHeight="1" x14ac:dyDescent="0.2">
      <c r="A61" s="67" t="s">
        <v>152</v>
      </c>
      <c r="B61" s="68">
        <v>946</v>
      </c>
      <c r="C61" s="68" t="s">
        <v>31</v>
      </c>
      <c r="D61" s="68">
        <v>13</v>
      </c>
      <c r="E61" s="68" t="s">
        <v>257</v>
      </c>
      <c r="F61" s="68"/>
      <c r="G61" s="65">
        <f t="shared" ref="G61:I61" si="26">G62+G63</f>
        <v>441.7</v>
      </c>
      <c r="H61" s="65"/>
      <c r="I61" s="65">
        <f t="shared" si="26"/>
        <v>441.7</v>
      </c>
    </row>
    <row r="62" spans="1:9" ht="60" customHeight="1" x14ac:dyDescent="0.2">
      <c r="A62" s="67" t="s">
        <v>153</v>
      </c>
      <c r="B62" s="68">
        <v>946</v>
      </c>
      <c r="C62" s="68" t="s">
        <v>31</v>
      </c>
      <c r="D62" s="68">
        <v>13</v>
      </c>
      <c r="E62" s="68" t="s">
        <v>257</v>
      </c>
      <c r="F62" s="68">
        <v>100</v>
      </c>
      <c r="G62" s="65">
        <v>440.7</v>
      </c>
      <c r="H62" s="65">
        <f>I62-G62</f>
        <v>-45.199999999999989</v>
      </c>
      <c r="I62" s="65">
        <v>395.5</v>
      </c>
    </row>
    <row r="63" spans="1:9" ht="22.5" x14ac:dyDescent="0.2">
      <c r="A63" s="67" t="s">
        <v>104</v>
      </c>
      <c r="B63" s="68">
        <v>946</v>
      </c>
      <c r="C63" s="68" t="s">
        <v>31</v>
      </c>
      <c r="D63" s="68">
        <v>13</v>
      </c>
      <c r="E63" s="68" t="s">
        <v>257</v>
      </c>
      <c r="F63" s="68">
        <v>200</v>
      </c>
      <c r="G63" s="65">
        <v>1</v>
      </c>
      <c r="H63" s="65">
        <f>I63-G63</f>
        <v>45.2</v>
      </c>
      <c r="I63" s="65">
        <v>46.2</v>
      </c>
    </row>
    <row r="64" spans="1:9" ht="22.5" x14ac:dyDescent="0.2">
      <c r="A64" s="67" t="s">
        <v>58</v>
      </c>
      <c r="B64" s="68">
        <v>946</v>
      </c>
      <c r="C64" s="68" t="s">
        <v>31</v>
      </c>
      <c r="D64" s="68">
        <v>13</v>
      </c>
      <c r="E64" s="68" t="s">
        <v>416</v>
      </c>
      <c r="F64" s="64"/>
      <c r="G64" s="65">
        <v>5079.2</v>
      </c>
      <c r="H64" s="65">
        <f>I64-G64</f>
        <v>-867.09999999999945</v>
      </c>
      <c r="I64" s="65">
        <f>I65</f>
        <v>4212.1000000000004</v>
      </c>
    </row>
    <row r="65" spans="1:11" ht="58.5" customHeight="1" x14ac:dyDescent="0.2">
      <c r="A65" s="67" t="s">
        <v>153</v>
      </c>
      <c r="B65" s="68">
        <v>946</v>
      </c>
      <c r="C65" s="68" t="s">
        <v>31</v>
      </c>
      <c r="D65" s="68">
        <v>13</v>
      </c>
      <c r="E65" s="68" t="s">
        <v>417</v>
      </c>
      <c r="F65" s="68">
        <v>100</v>
      </c>
      <c r="G65" s="65">
        <v>5079.2</v>
      </c>
      <c r="H65" s="65">
        <f>I65-G65</f>
        <v>-867.09999999999945</v>
      </c>
      <c r="I65" s="65">
        <v>4212.1000000000004</v>
      </c>
      <c r="K65" s="70"/>
    </row>
    <row r="66" spans="1:11" ht="16.5" customHeight="1" x14ac:dyDescent="0.2">
      <c r="A66" s="67" t="s">
        <v>418</v>
      </c>
      <c r="B66" s="68">
        <v>946</v>
      </c>
      <c r="C66" s="68" t="s">
        <v>31</v>
      </c>
      <c r="D66" s="68">
        <v>13</v>
      </c>
      <c r="E66" s="68" t="s">
        <v>419</v>
      </c>
      <c r="F66" s="68"/>
      <c r="G66" s="65">
        <v>100</v>
      </c>
      <c r="H66" s="65"/>
      <c r="I66" s="65">
        <v>100</v>
      </c>
    </row>
    <row r="67" spans="1:11" ht="14.25" customHeight="1" x14ac:dyDescent="0.2">
      <c r="A67" s="67" t="s">
        <v>111</v>
      </c>
      <c r="B67" s="68">
        <v>946</v>
      </c>
      <c r="C67" s="68" t="s">
        <v>31</v>
      </c>
      <c r="D67" s="68">
        <v>13</v>
      </c>
      <c r="E67" s="68" t="s">
        <v>419</v>
      </c>
      <c r="F67" s="68">
        <v>800</v>
      </c>
      <c r="G67" s="65">
        <v>100</v>
      </c>
      <c r="H67" s="65"/>
      <c r="I67" s="65">
        <v>100</v>
      </c>
    </row>
    <row r="68" spans="1:11" ht="21" x14ac:dyDescent="0.2">
      <c r="A68" s="62" t="s">
        <v>156</v>
      </c>
      <c r="B68" s="64">
        <v>946</v>
      </c>
      <c r="C68" s="64" t="s">
        <v>33</v>
      </c>
      <c r="D68" s="64"/>
      <c r="E68" s="64"/>
      <c r="F68" s="64"/>
      <c r="G68" s="63">
        <f t="shared" ref="G68" si="27">G69+G74</f>
        <v>1612.2</v>
      </c>
      <c r="H68" s="63">
        <f t="shared" ref="H68:I68" si="28">H69+H74</f>
        <v>-37.130000000000138</v>
      </c>
      <c r="I68" s="63">
        <f t="shared" si="28"/>
        <v>1575.07</v>
      </c>
    </row>
    <row r="69" spans="1:11" ht="36.75" customHeight="1" x14ac:dyDescent="0.2">
      <c r="A69" s="62" t="s">
        <v>421</v>
      </c>
      <c r="B69" s="64">
        <v>946</v>
      </c>
      <c r="C69" s="64" t="s">
        <v>33</v>
      </c>
      <c r="D69" s="64" t="s">
        <v>158</v>
      </c>
      <c r="E69" s="64"/>
      <c r="F69" s="64"/>
      <c r="G69" s="63">
        <f t="shared" ref="G69:I69" si="29">G70</f>
        <v>1385.2</v>
      </c>
      <c r="H69" s="63">
        <f t="shared" si="29"/>
        <v>93.399999999999864</v>
      </c>
      <c r="I69" s="63">
        <f t="shared" si="29"/>
        <v>1478.6</v>
      </c>
    </row>
    <row r="70" spans="1:11" ht="15" customHeight="1" x14ac:dyDescent="0.2">
      <c r="A70" s="67" t="s">
        <v>422</v>
      </c>
      <c r="B70" s="68">
        <v>946</v>
      </c>
      <c r="C70" s="68" t="s">
        <v>33</v>
      </c>
      <c r="D70" s="68" t="s">
        <v>158</v>
      </c>
      <c r="E70" s="68" t="s">
        <v>423</v>
      </c>
      <c r="F70" s="68"/>
      <c r="G70" s="65">
        <f t="shared" ref="G70" si="30">G71+G72</f>
        <v>1385.2</v>
      </c>
      <c r="H70" s="65">
        <f t="shared" ref="H70:I70" si="31">H71+H72</f>
        <v>93.399999999999864</v>
      </c>
      <c r="I70" s="65">
        <f t="shared" si="31"/>
        <v>1478.6</v>
      </c>
      <c r="K70" s="70"/>
    </row>
    <row r="71" spans="1:11" ht="59.25" customHeight="1" x14ac:dyDescent="0.2">
      <c r="A71" s="67" t="s">
        <v>153</v>
      </c>
      <c r="B71" s="68">
        <v>946</v>
      </c>
      <c r="C71" s="68" t="s">
        <v>33</v>
      </c>
      <c r="D71" s="68" t="s">
        <v>158</v>
      </c>
      <c r="E71" s="68" t="s">
        <v>424</v>
      </c>
      <c r="F71" s="68">
        <v>100</v>
      </c>
      <c r="G71" s="65">
        <v>1363.2</v>
      </c>
      <c r="H71" s="65">
        <f>I71-G71</f>
        <v>115.39999999999986</v>
      </c>
      <c r="I71" s="65">
        <v>1478.6</v>
      </c>
      <c r="K71" s="70"/>
    </row>
    <row r="72" spans="1:11" ht="22.5" x14ac:dyDescent="0.2">
      <c r="A72" s="67" t="s">
        <v>425</v>
      </c>
      <c r="B72" s="68">
        <v>946</v>
      </c>
      <c r="C72" s="68" t="s">
        <v>33</v>
      </c>
      <c r="D72" s="68" t="s">
        <v>158</v>
      </c>
      <c r="E72" s="68" t="s">
        <v>426</v>
      </c>
      <c r="F72" s="68"/>
      <c r="G72" s="65">
        <v>22</v>
      </c>
      <c r="H72" s="65">
        <f t="shared" ref="H72:H73" si="32">I72-G72</f>
        <v>-22</v>
      </c>
      <c r="I72" s="65"/>
      <c r="K72" s="70"/>
    </row>
    <row r="73" spans="1:11" ht="22.5" x14ac:dyDescent="0.2">
      <c r="A73" s="67" t="s">
        <v>104</v>
      </c>
      <c r="B73" s="68">
        <v>946</v>
      </c>
      <c r="C73" s="68" t="s">
        <v>33</v>
      </c>
      <c r="D73" s="68" t="s">
        <v>158</v>
      </c>
      <c r="E73" s="68" t="s">
        <v>426</v>
      </c>
      <c r="F73" s="68">
        <v>200</v>
      </c>
      <c r="G73" s="65">
        <v>22</v>
      </c>
      <c r="H73" s="65">
        <f t="shared" si="32"/>
        <v>-22</v>
      </c>
      <c r="I73" s="65"/>
      <c r="K73" s="70"/>
    </row>
    <row r="74" spans="1:11" ht="39" customHeight="1" x14ac:dyDescent="0.2">
      <c r="A74" s="62" t="s">
        <v>427</v>
      </c>
      <c r="B74" s="64">
        <v>946</v>
      </c>
      <c r="C74" s="142" t="s">
        <v>33</v>
      </c>
      <c r="D74" s="142"/>
      <c r="E74" s="143" t="s">
        <v>273</v>
      </c>
      <c r="F74" s="144"/>
      <c r="G74" s="141">
        <f t="shared" ref="G74:I74" si="33">G75+G77+G79</f>
        <v>227</v>
      </c>
      <c r="H74" s="141">
        <f t="shared" ref="H74:H80" si="34">I74-G74</f>
        <v>-130.53</v>
      </c>
      <c r="I74" s="141">
        <f t="shared" si="33"/>
        <v>96.47</v>
      </c>
    </row>
    <row r="75" spans="1:11" ht="33.75" x14ac:dyDescent="0.2">
      <c r="A75" s="145" t="s">
        <v>428</v>
      </c>
      <c r="B75" s="64">
        <v>946</v>
      </c>
      <c r="C75" s="207" t="s">
        <v>33</v>
      </c>
      <c r="D75" s="207" t="s">
        <v>55</v>
      </c>
      <c r="E75" s="146" t="s">
        <v>429</v>
      </c>
      <c r="F75" s="147"/>
      <c r="G75" s="148">
        <v>90</v>
      </c>
      <c r="H75" s="112">
        <f t="shared" si="34"/>
        <v>-31.1</v>
      </c>
      <c r="I75" s="112">
        <v>58.9</v>
      </c>
    </row>
    <row r="76" spans="1:11" ht="22.5" x14ac:dyDescent="0.2">
      <c r="A76" s="67" t="s">
        <v>104</v>
      </c>
      <c r="B76" s="68">
        <v>946</v>
      </c>
      <c r="C76" s="157" t="s">
        <v>33</v>
      </c>
      <c r="D76" s="157" t="s">
        <v>55</v>
      </c>
      <c r="E76" s="158" t="s">
        <v>430</v>
      </c>
      <c r="F76" s="68">
        <v>200</v>
      </c>
      <c r="G76" s="65">
        <v>90</v>
      </c>
      <c r="H76" s="65">
        <f t="shared" si="34"/>
        <v>-31.1</v>
      </c>
      <c r="I76" s="65">
        <v>58.9</v>
      </c>
    </row>
    <row r="77" spans="1:11" x14ac:dyDescent="0.2">
      <c r="A77" s="145" t="s">
        <v>431</v>
      </c>
      <c r="B77" s="68">
        <v>946</v>
      </c>
      <c r="C77" s="207" t="s">
        <v>33</v>
      </c>
      <c r="D77" s="207" t="s">
        <v>72</v>
      </c>
      <c r="E77" s="161" t="s">
        <v>432</v>
      </c>
      <c r="F77" s="147"/>
      <c r="G77" s="112">
        <v>40</v>
      </c>
      <c r="H77" s="112">
        <f t="shared" si="34"/>
        <v>-40</v>
      </c>
      <c r="I77" s="112"/>
    </row>
    <row r="78" spans="1:11" ht="22.5" x14ac:dyDescent="0.2">
      <c r="A78" s="67" t="s">
        <v>104</v>
      </c>
      <c r="B78" s="68">
        <v>946</v>
      </c>
      <c r="C78" s="157" t="s">
        <v>33</v>
      </c>
      <c r="D78" s="157" t="s">
        <v>72</v>
      </c>
      <c r="E78" s="158" t="s">
        <v>433</v>
      </c>
      <c r="F78" s="68">
        <v>200</v>
      </c>
      <c r="G78" s="65">
        <v>40</v>
      </c>
      <c r="H78" s="65">
        <f t="shared" si="34"/>
        <v>-40</v>
      </c>
      <c r="I78" s="65"/>
    </row>
    <row r="79" spans="1:11" ht="22.5" x14ac:dyDescent="0.2">
      <c r="A79" s="145" t="s">
        <v>266</v>
      </c>
      <c r="B79" s="68">
        <v>946</v>
      </c>
      <c r="C79" s="207" t="s">
        <v>33</v>
      </c>
      <c r="D79" s="207" t="s">
        <v>72</v>
      </c>
      <c r="E79" s="146" t="s">
        <v>434</v>
      </c>
      <c r="F79" s="147"/>
      <c r="G79" s="112">
        <v>97</v>
      </c>
      <c r="H79" s="112">
        <f t="shared" si="34"/>
        <v>-59.43</v>
      </c>
      <c r="I79" s="112">
        <f>I80</f>
        <v>37.57</v>
      </c>
    </row>
    <row r="80" spans="1:11" ht="22.5" x14ac:dyDescent="0.2">
      <c r="A80" s="67" t="s">
        <v>104</v>
      </c>
      <c r="B80" s="68">
        <v>946</v>
      </c>
      <c r="C80" s="157" t="s">
        <v>33</v>
      </c>
      <c r="D80" s="157" t="s">
        <v>72</v>
      </c>
      <c r="E80" s="150" t="s">
        <v>435</v>
      </c>
      <c r="F80" s="68">
        <v>200</v>
      </c>
      <c r="G80" s="65">
        <v>97</v>
      </c>
      <c r="H80" s="65">
        <f t="shared" si="34"/>
        <v>-59.43</v>
      </c>
      <c r="I80" s="65">
        <v>37.57</v>
      </c>
    </row>
    <row r="81" spans="1:9" x14ac:dyDescent="0.2">
      <c r="A81" s="140" t="s">
        <v>159</v>
      </c>
      <c r="B81" s="64">
        <v>946</v>
      </c>
      <c r="C81" s="139" t="s">
        <v>54</v>
      </c>
      <c r="D81" s="149"/>
      <c r="E81" s="150"/>
      <c r="F81" s="144"/>
      <c r="G81" s="141">
        <f t="shared" ref="G81" si="35">G82+G90+G95</f>
        <v>6551.5</v>
      </c>
      <c r="H81" s="141">
        <f t="shared" ref="H81:I81" si="36">H82+H90+H95</f>
        <v>566.09999999999957</v>
      </c>
      <c r="I81" s="141">
        <f t="shared" si="36"/>
        <v>7117.5999999999995</v>
      </c>
    </row>
    <row r="82" spans="1:9" ht="31.5" x14ac:dyDescent="0.2">
      <c r="A82" s="62" t="s">
        <v>458</v>
      </c>
      <c r="B82" s="68">
        <v>946</v>
      </c>
      <c r="C82" s="127" t="s">
        <v>54</v>
      </c>
      <c r="D82" s="127" t="s">
        <v>73</v>
      </c>
      <c r="E82" s="64" t="s">
        <v>278</v>
      </c>
      <c r="F82" s="64"/>
      <c r="G82" s="63">
        <f t="shared" ref="G82" si="37">G83+G85+G88</f>
        <v>6051.5</v>
      </c>
      <c r="H82" s="63">
        <f t="shared" ref="H82" si="38">H83+H85+H89</f>
        <v>591.19999999999959</v>
      </c>
      <c r="I82" s="63">
        <f>I83+I85+I89</f>
        <v>6642.7</v>
      </c>
    </row>
    <row r="83" spans="1:9" ht="22.5" x14ac:dyDescent="0.2">
      <c r="A83" s="110" t="s">
        <v>459</v>
      </c>
      <c r="B83" s="68">
        <v>946</v>
      </c>
      <c r="C83" s="113" t="s">
        <v>54</v>
      </c>
      <c r="D83" s="113" t="s">
        <v>73</v>
      </c>
      <c r="E83" s="111" t="s">
        <v>460</v>
      </c>
      <c r="F83" s="111"/>
      <c r="G83" s="112">
        <v>5323.5</v>
      </c>
      <c r="H83" s="112">
        <f t="shared" ref="H83:H92" si="39">I83-G83</f>
        <v>355.39999999999964</v>
      </c>
      <c r="I83" s="112">
        <f>I84</f>
        <v>5678.9</v>
      </c>
    </row>
    <row r="84" spans="1:9" ht="22.5" x14ac:dyDescent="0.2">
      <c r="A84" s="67" t="s">
        <v>104</v>
      </c>
      <c r="B84" s="68">
        <v>946</v>
      </c>
      <c r="C84" s="106" t="s">
        <v>54</v>
      </c>
      <c r="D84" s="106" t="s">
        <v>73</v>
      </c>
      <c r="E84" s="68" t="s">
        <v>461</v>
      </c>
      <c r="F84" s="68">
        <v>200</v>
      </c>
      <c r="G84" s="65">
        <v>5323.5</v>
      </c>
      <c r="H84" s="65">
        <f t="shared" si="39"/>
        <v>355.39999999999964</v>
      </c>
      <c r="I84" s="65">
        <v>5678.9</v>
      </c>
    </row>
    <row r="85" spans="1:9" ht="33.75" x14ac:dyDescent="0.2">
      <c r="A85" s="110" t="s">
        <v>462</v>
      </c>
      <c r="B85" s="68">
        <v>946</v>
      </c>
      <c r="C85" s="113" t="s">
        <v>54</v>
      </c>
      <c r="D85" s="113" t="s">
        <v>73</v>
      </c>
      <c r="E85" s="111" t="s">
        <v>463</v>
      </c>
      <c r="F85" s="111"/>
      <c r="G85" s="112">
        <v>428</v>
      </c>
      <c r="H85" s="112">
        <f t="shared" si="39"/>
        <v>535.79999999999995</v>
      </c>
      <c r="I85" s="112">
        <f>I86+I87</f>
        <v>963.8</v>
      </c>
    </row>
    <row r="86" spans="1:9" ht="22.5" x14ac:dyDescent="0.2">
      <c r="A86" s="67" t="s">
        <v>104</v>
      </c>
      <c r="B86" s="68">
        <v>946</v>
      </c>
      <c r="C86" s="106" t="s">
        <v>54</v>
      </c>
      <c r="D86" s="106" t="s">
        <v>73</v>
      </c>
      <c r="E86" s="68" t="s">
        <v>464</v>
      </c>
      <c r="F86" s="68">
        <v>200</v>
      </c>
      <c r="G86" s="65">
        <v>428</v>
      </c>
      <c r="H86" s="65">
        <f t="shared" si="39"/>
        <v>61</v>
      </c>
      <c r="I86" s="65">
        <v>489</v>
      </c>
    </row>
    <row r="87" spans="1:9" ht="22.5" x14ac:dyDescent="0.2">
      <c r="A87" s="67" t="s">
        <v>104</v>
      </c>
      <c r="B87" s="68">
        <v>946</v>
      </c>
      <c r="C87" s="106" t="s">
        <v>54</v>
      </c>
      <c r="D87" s="106" t="s">
        <v>73</v>
      </c>
      <c r="E87" s="68" t="s">
        <v>635</v>
      </c>
      <c r="F87" s="68">
        <v>200</v>
      </c>
      <c r="G87" s="65"/>
      <c r="H87" s="65">
        <f t="shared" si="39"/>
        <v>474.8</v>
      </c>
      <c r="I87" s="65">
        <v>474.8</v>
      </c>
    </row>
    <row r="88" spans="1:9" ht="33.75" x14ac:dyDescent="0.2">
      <c r="A88" s="110" t="s">
        <v>465</v>
      </c>
      <c r="B88" s="68">
        <v>946</v>
      </c>
      <c r="C88" s="113" t="s">
        <v>54</v>
      </c>
      <c r="D88" s="113" t="s">
        <v>73</v>
      </c>
      <c r="E88" s="111" t="s">
        <v>466</v>
      </c>
      <c r="F88" s="111"/>
      <c r="G88" s="112">
        <v>300</v>
      </c>
      <c r="H88" s="112">
        <f t="shared" si="39"/>
        <v>-300</v>
      </c>
      <c r="I88" s="112"/>
    </row>
    <row r="89" spans="1:9" ht="22.5" x14ac:dyDescent="0.2">
      <c r="A89" s="67" t="s">
        <v>104</v>
      </c>
      <c r="B89" s="68">
        <v>946</v>
      </c>
      <c r="C89" s="106" t="s">
        <v>54</v>
      </c>
      <c r="D89" s="106" t="s">
        <v>73</v>
      </c>
      <c r="E89" s="68" t="s">
        <v>467</v>
      </c>
      <c r="F89" s="68">
        <v>200</v>
      </c>
      <c r="G89" s="65">
        <v>300</v>
      </c>
      <c r="H89" s="65">
        <f t="shared" si="39"/>
        <v>-300</v>
      </c>
      <c r="I89" s="65"/>
    </row>
    <row r="90" spans="1:9" ht="31.5" x14ac:dyDescent="0.2">
      <c r="A90" s="62" t="s">
        <v>468</v>
      </c>
      <c r="B90" s="68">
        <v>946</v>
      </c>
      <c r="C90" s="64" t="s">
        <v>54</v>
      </c>
      <c r="D90" s="64">
        <v>12</v>
      </c>
      <c r="E90" s="64" t="s">
        <v>279</v>
      </c>
      <c r="F90" s="68"/>
      <c r="G90" s="63">
        <f>G91+G93</f>
        <v>300</v>
      </c>
      <c r="H90" s="63">
        <f t="shared" si="39"/>
        <v>-106.6</v>
      </c>
      <c r="I90" s="63">
        <f>I91+I93</f>
        <v>193.4</v>
      </c>
    </row>
    <row r="91" spans="1:9" ht="22.5" x14ac:dyDescent="0.2">
      <c r="A91" s="110" t="s">
        <v>469</v>
      </c>
      <c r="B91" s="68">
        <v>946</v>
      </c>
      <c r="C91" s="111" t="s">
        <v>54</v>
      </c>
      <c r="D91" s="111">
        <v>12</v>
      </c>
      <c r="E91" s="111" t="s">
        <v>470</v>
      </c>
      <c r="F91" s="111"/>
      <c r="G91" s="112">
        <v>197.8</v>
      </c>
      <c r="H91" s="112">
        <f t="shared" si="39"/>
        <v>-106.60000000000001</v>
      </c>
      <c r="I91" s="112">
        <f>I92</f>
        <v>91.2</v>
      </c>
    </row>
    <row r="92" spans="1:9" ht="22.5" x14ac:dyDescent="0.2">
      <c r="A92" s="67" t="s">
        <v>104</v>
      </c>
      <c r="B92" s="68">
        <v>946</v>
      </c>
      <c r="C92" s="68" t="s">
        <v>54</v>
      </c>
      <c r="D92" s="68">
        <v>12</v>
      </c>
      <c r="E92" s="68" t="s">
        <v>471</v>
      </c>
      <c r="F92" s="68">
        <v>200</v>
      </c>
      <c r="G92" s="65">
        <v>197.8</v>
      </c>
      <c r="H92" s="65">
        <f t="shared" si="39"/>
        <v>-106.60000000000001</v>
      </c>
      <c r="I92" s="65">
        <v>91.2</v>
      </c>
    </row>
    <row r="93" spans="1:9" ht="33.75" x14ac:dyDescent="0.2">
      <c r="A93" s="110" t="s">
        <v>472</v>
      </c>
      <c r="B93" s="68">
        <v>946</v>
      </c>
      <c r="C93" s="111" t="s">
        <v>54</v>
      </c>
      <c r="D93" s="111">
        <v>12</v>
      </c>
      <c r="E93" s="111" t="s">
        <v>473</v>
      </c>
      <c r="F93" s="111"/>
      <c r="G93" s="112">
        <v>102.2</v>
      </c>
      <c r="H93" s="112">
        <f t="shared" ref="H93:H94" si="40">I93-G93</f>
        <v>0</v>
      </c>
      <c r="I93" s="112">
        <f>I94</f>
        <v>102.2</v>
      </c>
    </row>
    <row r="94" spans="1:9" ht="22.5" x14ac:dyDescent="0.2">
      <c r="A94" s="67" t="s">
        <v>104</v>
      </c>
      <c r="B94" s="68">
        <v>946</v>
      </c>
      <c r="C94" s="68" t="s">
        <v>54</v>
      </c>
      <c r="D94" s="68">
        <v>12</v>
      </c>
      <c r="E94" s="68" t="s">
        <v>474</v>
      </c>
      <c r="F94" s="68">
        <v>200</v>
      </c>
      <c r="G94" s="65">
        <v>102.2</v>
      </c>
      <c r="H94" s="65">
        <f t="shared" si="40"/>
        <v>0</v>
      </c>
      <c r="I94" s="65">
        <v>102.2</v>
      </c>
    </row>
    <row r="95" spans="1:9" ht="65.25" customHeight="1" x14ac:dyDescent="0.2">
      <c r="A95" s="62" t="s">
        <v>475</v>
      </c>
      <c r="B95" s="68">
        <v>946</v>
      </c>
      <c r="C95" s="64" t="s">
        <v>54</v>
      </c>
      <c r="D95" s="64">
        <v>12</v>
      </c>
      <c r="E95" s="64" t="s">
        <v>280</v>
      </c>
      <c r="F95" s="64"/>
      <c r="G95" s="63">
        <v>200</v>
      </c>
      <c r="H95" s="63">
        <f>I95-G95</f>
        <v>81.5</v>
      </c>
      <c r="I95" s="63">
        <f>I96</f>
        <v>281.5</v>
      </c>
    </row>
    <row r="96" spans="1:9" ht="22.5" x14ac:dyDescent="0.2">
      <c r="A96" s="67" t="s">
        <v>104</v>
      </c>
      <c r="B96" s="68">
        <v>946</v>
      </c>
      <c r="C96" s="68" t="s">
        <v>54</v>
      </c>
      <c r="D96" s="68">
        <v>12</v>
      </c>
      <c r="E96" s="68" t="s">
        <v>476</v>
      </c>
      <c r="F96" s="68">
        <v>200</v>
      </c>
      <c r="G96" s="65">
        <v>200</v>
      </c>
      <c r="H96" s="65">
        <f>I96-G96</f>
        <v>81.5</v>
      </c>
      <c r="I96" s="65">
        <v>281.5</v>
      </c>
    </row>
    <row r="97" spans="1:9" ht="21" x14ac:dyDescent="0.2">
      <c r="A97" s="140" t="s">
        <v>312</v>
      </c>
      <c r="B97" s="68">
        <v>946</v>
      </c>
      <c r="C97" s="139" t="s">
        <v>46</v>
      </c>
      <c r="D97" s="68"/>
      <c r="E97" s="68"/>
      <c r="F97" s="68"/>
      <c r="G97" s="63">
        <f t="shared" ref="G97:H97" si="41">G98</f>
        <v>7864.3549999999996</v>
      </c>
      <c r="H97" s="63">
        <f t="shared" si="41"/>
        <v>802.90500000000031</v>
      </c>
      <c r="I97" s="63">
        <f>I98</f>
        <v>8667.26</v>
      </c>
    </row>
    <row r="98" spans="1:9" ht="31.5" x14ac:dyDescent="0.2">
      <c r="A98" s="62" t="s">
        <v>477</v>
      </c>
      <c r="B98" s="68">
        <v>946</v>
      </c>
      <c r="C98" s="64" t="s">
        <v>160</v>
      </c>
      <c r="D98" s="64" t="s">
        <v>161</v>
      </c>
      <c r="E98" s="64" t="s">
        <v>276</v>
      </c>
      <c r="F98" s="68"/>
      <c r="G98" s="63">
        <f t="shared" ref="G98:I98" si="42">G99+G103+G105+G107</f>
        <v>7864.3549999999996</v>
      </c>
      <c r="H98" s="63">
        <f t="shared" si="42"/>
        <v>802.90500000000031</v>
      </c>
      <c r="I98" s="63">
        <f t="shared" si="42"/>
        <v>8667.26</v>
      </c>
    </row>
    <row r="99" spans="1:9" ht="45" x14ac:dyDescent="0.2">
      <c r="A99" s="110" t="s">
        <v>478</v>
      </c>
      <c r="B99" s="68">
        <v>946</v>
      </c>
      <c r="C99" s="111" t="s">
        <v>160</v>
      </c>
      <c r="D99" s="111" t="s">
        <v>161</v>
      </c>
      <c r="E99" s="111" t="s">
        <v>479</v>
      </c>
      <c r="F99" s="111"/>
      <c r="G99" s="112">
        <f>G100+G101+G102</f>
        <v>4175.2</v>
      </c>
      <c r="H99" s="112">
        <f t="shared" ref="H99:H108" si="43">I99-G99</f>
        <v>-266.89999999999964</v>
      </c>
      <c r="I99" s="112">
        <f>I100+I101+I102</f>
        <v>3908.3</v>
      </c>
    </row>
    <row r="100" spans="1:9" ht="22.5" x14ac:dyDescent="0.2">
      <c r="A100" s="67" t="s">
        <v>104</v>
      </c>
      <c r="B100" s="68">
        <v>946</v>
      </c>
      <c r="C100" s="68" t="s">
        <v>160</v>
      </c>
      <c r="D100" s="68" t="s">
        <v>161</v>
      </c>
      <c r="E100" s="68" t="s">
        <v>480</v>
      </c>
      <c r="F100" s="68">
        <v>200</v>
      </c>
      <c r="G100" s="65">
        <v>1017.2</v>
      </c>
      <c r="H100" s="65">
        <f t="shared" si="43"/>
        <v>-266.90000000000009</v>
      </c>
      <c r="I100" s="65">
        <v>750.3</v>
      </c>
    </row>
    <row r="101" spans="1:9" ht="22.5" x14ac:dyDescent="0.2">
      <c r="A101" s="67" t="s">
        <v>104</v>
      </c>
      <c r="B101" s="68">
        <v>946</v>
      </c>
      <c r="C101" s="68" t="s">
        <v>160</v>
      </c>
      <c r="D101" s="68" t="s">
        <v>161</v>
      </c>
      <c r="E101" s="68" t="s">
        <v>602</v>
      </c>
      <c r="F101" s="68">
        <v>200</v>
      </c>
      <c r="G101" s="65"/>
      <c r="H101" s="65">
        <f t="shared" si="43"/>
        <v>0</v>
      </c>
      <c r="I101" s="65"/>
    </row>
    <row r="102" spans="1:9" ht="22.5" x14ac:dyDescent="0.2">
      <c r="A102" s="67" t="s">
        <v>104</v>
      </c>
      <c r="B102" s="68">
        <v>946</v>
      </c>
      <c r="C102" s="68" t="s">
        <v>160</v>
      </c>
      <c r="D102" s="68" t="s">
        <v>161</v>
      </c>
      <c r="E102" s="68" t="s">
        <v>614</v>
      </c>
      <c r="F102" s="68">
        <v>200</v>
      </c>
      <c r="G102" s="65">
        <v>3158</v>
      </c>
      <c r="H102" s="65">
        <f t="shared" si="43"/>
        <v>0</v>
      </c>
      <c r="I102" s="65">
        <v>3158</v>
      </c>
    </row>
    <row r="103" spans="1:9" ht="33.75" x14ac:dyDescent="0.2">
      <c r="A103" s="110" t="s">
        <v>481</v>
      </c>
      <c r="B103" s="68">
        <v>946</v>
      </c>
      <c r="C103" s="111" t="s">
        <v>160</v>
      </c>
      <c r="D103" s="111" t="s">
        <v>161</v>
      </c>
      <c r="E103" s="111" t="s">
        <v>482</v>
      </c>
      <c r="F103" s="111"/>
      <c r="G103" s="112">
        <f>G104</f>
        <v>1530.155</v>
      </c>
      <c r="H103" s="112">
        <f t="shared" si="43"/>
        <v>203.94499999999994</v>
      </c>
      <c r="I103" s="112">
        <f>I104</f>
        <v>1734.1</v>
      </c>
    </row>
    <row r="104" spans="1:9" ht="22.5" x14ac:dyDescent="0.2">
      <c r="A104" s="67" t="s">
        <v>104</v>
      </c>
      <c r="B104" s="68">
        <v>946</v>
      </c>
      <c r="C104" s="68" t="s">
        <v>160</v>
      </c>
      <c r="D104" s="68" t="s">
        <v>161</v>
      </c>
      <c r="E104" s="68" t="s">
        <v>483</v>
      </c>
      <c r="F104" s="68">
        <v>200</v>
      </c>
      <c r="G104" s="65">
        <v>1530.155</v>
      </c>
      <c r="H104" s="65">
        <f t="shared" si="43"/>
        <v>203.94499999999994</v>
      </c>
      <c r="I104" s="65">
        <v>1734.1</v>
      </c>
    </row>
    <row r="105" spans="1:9" ht="33.75" x14ac:dyDescent="0.2">
      <c r="A105" s="110" t="s">
        <v>283</v>
      </c>
      <c r="B105" s="68">
        <v>946</v>
      </c>
      <c r="C105" s="111" t="s">
        <v>160</v>
      </c>
      <c r="D105" s="111" t="s">
        <v>161</v>
      </c>
      <c r="E105" s="111" t="s">
        <v>484</v>
      </c>
      <c r="F105" s="111"/>
      <c r="G105" s="112">
        <f>G106</f>
        <v>2128</v>
      </c>
      <c r="H105" s="112">
        <f t="shared" si="43"/>
        <v>62</v>
      </c>
      <c r="I105" s="112">
        <f>I106</f>
        <v>2190</v>
      </c>
    </row>
    <row r="106" spans="1:9" ht="22.5" x14ac:dyDescent="0.2">
      <c r="A106" s="67" t="s">
        <v>104</v>
      </c>
      <c r="B106" s="68">
        <v>946</v>
      </c>
      <c r="C106" s="68" t="s">
        <v>160</v>
      </c>
      <c r="D106" s="68" t="s">
        <v>161</v>
      </c>
      <c r="E106" s="68" t="s">
        <v>485</v>
      </c>
      <c r="F106" s="68">
        <v>200</v>
      </c>
      <c r="G106" s="65">
        <v>2128</v>
      </c>
      <c r="H106" s="65">
        <f t="shared" si="43"/>
        <v>62</v>
      </c>
      <c r="I106" s="65">
        <v>2190</v>
      </c>
    </row>
    <row r="107" spans="1:9" ht="33.75" x14ac:dyDescent="0.2">
      <c r="A107" s="110" t="s">
        <v>486</v>
      </c>
      <c r="B107" s="68">
        <v>946</v>
      </c>
      <c r="C107" s="111" t="s">
        <v>160</v>
      </c>
      <c r="D107" s="111" t="s">
        <v>161</v>
      </c>
      <c r="E107" s="111" t="s">
        <v>487</v>
      </c>
      <c r="F107" s="111"/>
      <c r="G107" s="112">
        <v>31</v>
      </c>
      <c r="H107" s="112">
        <f t="shared" si="43"/>
        <v>803.86</v>
      </c>
      <c r="I107" s="112">
        <f>I108+I109</f>
        <v>834.86</v>
      </c>
    </row>
    <row r="108" spans="1:9" ht="22.5" x14ac:dyDescent="0.2">
      <c r="A108" s="67" t="s">
        <v>104</v>
      </c>
      <c r="B108" s="68">
        <v>946</v>
      </c>
      <c r="C108" s="68" t="s">
        <v>160</v>
      </c>
      <c r="D108" s="68" t="s">
        <v>161</v>
      </c>
      <c r="E108" s="68" t="s">
        <v>488</v>
      </c>
      <c r="F108" s="68">
        <v>200</v>
      </c>
      <c r="G108" s="65">
        <v>31</v>
      </c>
      <c r="H108" s="65">
        <f t="shared" si="43"/>
        <v>32.25</v>
      </c>
      <c r="I108" s="65">
        <v>63.25</v>
      </c>
    </row>
    <row r="109" spans="1:9" ht="22.5" x14ac:dyDescent="0.2">
      <c r="A109" s="67" t="s">
        <v>104</v>
      </c>
      <c r="B109" s="68">
        <v>946</v>
      </c>
      <c r="C109" s="68" t="s">
        <v>160</v>
      </c>
      <c r="D109" s="68" t="s">
        <v>161</v>
      </c>
      <c r="E109" s="68" t="s">
        <v>636</v>
      </c>
      <c r="F109" s="68">
        <v>200</v>
      </c>
      <c r="G109" s="65"/>
      <c r="H109" s="65">
        <f t="shared" ref="H109" si="44">I109-G109</f>
        <v>771.61</v>
      </c>
      <c r="I109" s="65">
        <v>771.61</v>
      </c>
    </row>
    <row r="110" spans="1:9" x14ac:dyDescent="0.2">
      <c r="A110" s="62" t="s">
        <v>162</v>
      </c>
      <c r="B110" s="139" t="s">
        <v>45</v>
      </c>
      <c r="C110" s="111"/>
      <c r="D110" s="111"/>
      <c r="E110" s="111"/>
      <c r="F110" s="111"/>
      <c r="G110" s="63">
        <f t="shared" ref="G110" si="45">G111+G115+G117+G123</f>
        <v>4170.7</v>
      </c>
      <c r="H110" s="63">
        <f t="shared" ref="H110:I110" si="46">H111+H115+H117+H123</f>
        <v>1027.19</v>
      </c>
      <c r="I110" s="63">
        <f t="shared" si="46"/>
        <v>5197.8900000000003</v>
      </c>
    </row>
    <row r="111" spans="1:9" ht="60" customHeight="1" x14ac:dyDescent="0.2">
      <c r="A111" s="62" t="s">
        <v>502</v>
      </c>
      <c r="B111" s="64">
        <v>946</v>
      </c>
      <c r="C111" s="64" t="s">
        <v>45</v>
      </c>
      <c r="D111" s="64" t="s">
        <v>46</v>
      </c>
      <c r="E111" s="64" t="s">
        <v>281</v>
      </c>
      <c r="F111" s="64"/>
      <c r="G111" s="63">
        <v>50</v>
      </c>
      <c r="H111" s="63">
        <f>I111-G111</f>
        <v>-1.8999999999999986</v>
      </c>
      <c r="I111" s="63">
        <v>48.1</v>
      </c>
    </row>
    <row r="112" spans="1:9" ht="22.5" x14ac:dyDescent="0.2">
      <c r="A112" s="67" t="s">
        <v>165</v>
      </c>
      <c r="B112" s="68">
        <v>946</v>
      </c>
      <c r="C112" s="68" t="s">
        <v>45</v>
      </c>
      <c r="D112" s="68" t="s">
        <v>46</v>
      </c>
      <c r="E112" s="68" t="s">
        <v>503</v>
      </c>
      <c r="F112" s="68" t="s">
        <v>30</v>
      </c>
      <c r="G112" s="65">
        <v>50</v>
      </c>
      <c r="H112" s="65">
        <f>I112-G112</f>
        <v>-1.8999999999999986</v>
      </c>
      <c r="I112" s="65">
        <v>48.1</v>
      </c>
    </row>
    <row r="113" spans="1:9" ht="22.5" x14ac:dyDescent="0.2">
      <c r="A113" s="67" t="s">
        <v>166</v>
      </c>
      <c r="B113" s="68">
        <v>946</v>
      </c>
      <c r="C113" s="68" t="s">
        <v>45</v>
      </c>
      <c r="D113" s="68" t="s">
        <v>46</v>
      </c>
      <c r="E113" s="68" t="s">
        <v>503</v>
      </c>
      <c r="F113" s="68" t="s">
        <v>30</v>
      </c>
      <c r="G113" s="65">
        <v>50</v>
      </c>
      <c r="H113" s="65">
        <f t="shared" ref="H113:H114" si="47">I113-G113</f>
        <v>-1.8999999999999986</v>
      </c>
      <c r="I113" s="65">
        <v>48.1</v>
      </c>
    </row>
    <row r="114" spans="1:9" ht="22.5" x14ac:dyDescent="0.2">
      <c r="A114" s="67" t="s">
        <v>104</v>
      </c>
      <c r="B114" s="68">
        <v>946</v>
      </c>
      <c r="C114" s="68" t="s">
        <v>45</v>
      </c>
      <c r="D114" s="68" t="s">
        <v>46</v>
      </c>
      <c r="E114" s="68" t="s">
        <v>503</v>
      </c>
      <c r="F114" s="68" t="s">
        <v>105</v>
      </c>
      <c r="G114" s="65">
        <v>50</v>
      </c>
      <c r="H114" s="65">
        <f t="shared" si="47"/>
        <v>-1.8999999999999986</v>
      </c>
      <c r="I114" s="65">
        <v>48.1</v>
      </c>
    </row>
    <row r="115" spans="1:9" ht="21" x14ac:dyDescent="0.2">
      <c r="A115" s="62" t="s">
        <v>265</v>
      </c>
      <c r="B115" s="64">
        <v>946</v>
      </c>
      <c r="C115" s="64" t="s">
        <v>45</v>
      </c>
      <c r="D115" s="64" t="s">
        <v>45</v>
      </c>
      <c r="E115" s="64" t="s">
        <v>274</v>
      </c>
      <c r="F115" s="64"/>
      <c r="G115" s="63">
        <v>100</v>
      </c>
      <c r="H115" s="63">
        <f>I115-G115</f>
        <v>-63.5</v>
      </c>
      <c r="I115" s="63">
        <v>36.5</v>
      </c>
    </row>
    <row r="116" spans="1:9" ht="22.5" x14ac:dyDescent="0.2">
      <c r="A116" s="67" t="s">
        <v>104</v>
      </c>
      <c r="B116" s="68">
        <v>946</v>
      </c>
      <c r="C116" s="68" t="s">
        <v>45</v>
      </c>
      <c r="D116" s="68" t="s">
        <v>45</v>
      </c>
      <c r="E116" s="68" t="s">
        <v>504</v>
      </c>
      <c r="F116" s="68">
        <v>200</v>
      </c>
      <c r="G116" s="65">
        <v>100</v>
      </c>
      <c r="H116" s="65">
        <f>I116-G116</f>
        <v>-63.55</v>
      </c>
      <c r="I116" s="65">
        <v>36.450000000000003</v>
      </c>
    </row>
    <row r="117" spans="1:9" x14ac:dyDescent="0.2">
      <c r="A117" s="62" t="s">
        <v>83</v>
      </c>
      <c r="B117" s="64">
        <v>946</v>
      </c>
      <c r="C117" s="64"/>
      <c r="D117" s="64"/>
      <c r="E117" s="64"/>
      <c r="F117" s="64"/>
      <c r="G117" s="63">
        <f t="shared" ref="G117" si="48">G118+G121</f>
        <v>3970.7</v>
      </c>
      <c r="H117" s="63">
        <f t="shared" ref="H117:I117" si="49">H118+H121</f>
        <v>1122.5900000000001</v>
      </c>
      <c r="I117" s="63">
        <f t="shared" si="49"/>
        <v>5093.29</v>
      </c>
    </row>
    <row r="118" spans="1:9" ht="22.5" x14ac:dyDescent="0.2">
      <c r="A118" s="67" t="s">
        <v>244</v>
      </c>
      <c r="B118" s="68">
        <v>946</v>
      </c>
      <c r="C118" s="68" t="s">
        <v>45</v>
      </c>
      <c r="D118" s="68" t="s">
        <v>73</v>
      </c>
      <c r="E118" s="68" t="s">
        <v>258</v>
      </c>
      <c r="F118" s="68"/>
      <c r="G118" s="65">
        <f t="shared" ref="G118" si="50">G119+G120</f>
        <v>437.2</v>
      </c>
      <c r="H118" s="65">
        <f t="shared" ref="H118:I118" si="51">H119+H120</f>
        <v>2.1316282072803006E-14</v>
      </c>
      <c r="I118" s="65">
        <f t="shared" si="51"/>
        <v>437.2</v>
      </c>
    </row>
    <row r="119" spans="1:9" ht="60" customHeight="1" x14ac:dyDescent="0.2">
      <c r="A119" s="67" t="s">
        <v>75</v>
      </c>
      <c r="B119" s="68">
        <v>946</v>
      </c>
      <c r="C119" s="68" t="s">
        <v>45</v>
      </c>
      <c r="D119" s="68" t="s">
        <v>73</v>
      </c>
      <c r="E119" s="68" t="s">
        <v>258</v>
      </c>
      <c r="F119" s="68">
        <v>100</v>
      </c>
      <c r="G119" s="65">
        <v>388.7</v>
      </c>
      <c r="H119" s="65">
        <f>I119-G119</f>
        <v>2.1000000000000227</v>
      </c>
      <c r="I119" s="65">
        <v>390.8</v>
      </c>
    </row>
    <row r="120" spans="1:9" ht="22.5" x14ac:dyDescent="0.2">
      <c r="A120" s="67" t="s">
        <v>104</v>
      </c>
      <c r="B120" s="68">
        <v>946</v>
      </c>
      <c r="C120" s="68" t="s">
        <v>45</v>
      </c>
      <c r="D120" s="68" t="s">
        <v>73</v>
      </c>
      <c r="E120" s="68" t="s">
        <v>258</v>
      </c>
      <c r="F120" s="68">
        <v>200</v>
      </c>
      <c r="G120" s="65">
        <v>48.5</v>
      </c>
      <c r="H120" s="65">
        <f>I120-G120</f>
        <v>-2.1000000000000014</v>
      </c>
      <c r="I120" s="65">
        <v>46.4</v>
      </c>
    </row>
    <row r="121" spans="1:9" ht="62.25" customHeight="1" x14ac:dyDescent="0.2">
      <c r="A121" s="67" t="s">
        <v>100</v>
      </c>
      <c r="B121" s="68">
        <v>946</v>
      </c>
      <c r="C121" s="68" t="s">
        <v>45</v>
      </c>
      <c r="D121" s="68" t="s">
        <v>73</v>
      </c>
      <c r="E121" s="68" t="s">
        <v>513</v>
      </c>
      <c r="F121" s="68" t="s">
        <v>30</v>
      </c>
      <c r="G121" s="65">
        <f t="shared" ref="G121:I121" si="52">G122</f>
        <v>3533.5</v>
      </c>
      <c r="H121" s="65">
        <f t="shared" si="52"/>
        <v>1122.5900000000001</v>
      </c>
      <c r="I121" s="65">
        <f t="shared" si="52"/>
        <v>4656.09</v>
      </c>
    </row>
    <row r="122" spans="1:9" ht="60" customHeight="1" x14ac:dyDescent="0.2">
      <c r="A122" s="67" t="s">
        <v>75</v>
      </c>
      <c r="B122" s="68">
        <v>946</v>
      </c>
      <c r="C122" s="68" t="s">
        <v>45</v>
      </c>
      <c r="D122" s="68" t="s">
        <v>73</v>
      </c>
      <c r="E122" s="68" t="s">
        <v>514</v>
      </c>
      <c r="F122" s="68">
        <v>100</v>
      </c>
      <c r="G122" s="65">
        <v>3533.5</v>
      </c>
      <c r="H122" s="65">
        <f>I122-G122</f>
        <v>1122.5900000000001</v>
      </c>
      <c r="I122" s="65">
        <v>4656.09</v>
      </c>
    </row>
    <row r="123" spans="1:9" ht="42" x14ac:dyDescent="0.2">
      <c r="A123" s="62" t="s">
        <v>516</v>
      </c>
      <c r="B123" s="64">
        <v>946</v>
      </c>
      <c r="C123" s="64" t="s">
        <v>45</v>
      </c>
      <c r="D123" s="64" t="s">
        <v>73</v>
      </c>
      <c r="E123" s="64" t="s">
        <v>275</v>
      </c>
      <c r="F123" s="64" t="s">
        <v>30</v>
      </c>
      <c r="G123" s="63">
        <v>50</v>
      </c>
      <c r="H123" s="63">
        <f>I123-G123</f>
        <v>-30</v>
      </c>
      <c r="I123" s="63">
        <v>20</v>
      </c>
    </row>
    <row r="124" spans="1:9" ht="22.5" x14ac:dyDescent="0.2">
      <c r="A124" s="67" t="s">
        <v>104</v>
      </c>
      <c r="B124" s="68">
        <v>946</v>
      </c>
      <c r="C124" s="68" t="s">
        <v>45</v>
      </c>
      <c r="D124" s="68" t="s">
        <v>73</v>
      </c>
      <c r="E124" s="68" t="s">
        <v>517</v>
      </c>
      <c r="F124" s="68" t="s">
        <v>105</v>
      </c>
      <c r="G124" s="65">
        <v>50</v>
      </c>
      <c r="H124" s="65">
        <f>I124-G124</f>
        <v>-30</v>
      </c>
      <c r="I124" s="65">
        <v>20</v>
      </c>
    </row>
    <row r="125" spans="1:9" x14ac:dyDescent="0.2">
      <c r="A125" s="62" t="s">
        <v>584</v>
      </c>
      <c r="B125" s="64">
        <v>946</v>
      </c>
      <c r="C125" s="64" t="s">
        <v>73</v>
      </c>
      <c r="D125" s="64"/>
      <c r="E125" s="64"/>
      <c r="F125" s="64"/>
      <c r="G125" s="63">
        <f t="shared" ref="G125:I126" si="53">G126</f>
        <v>209</v>
      </c>
      <c r="H125" s="63">
        <f t="shared" si="53"/>
        <v>-0.30000000000001137</v>
      </c>
      <c r="I125" s="63">
        <f t="shared" si="53"/>
        <v>208.7</v>
      </c>
    </row>
    <row r="126" spans="1:9" ht="21" x14ac:dyDescent="0.2">
      <c r="A126" s="62" t="s">
        <v>587</v>
      </c>
      <c r="B126" s="64">
        <v>946</v>
      </c>
      <c r="C126" s="127" t="s">
        <v>73</v>
      </c>
      <c r="D126" s="127" t="s">
        <v>73</v>
      </c>
      <c r="E126" s="64" t="s">
        <v>535</v>
      </c>
      <c r="F126" s="68"/>
      <c r="G126" s="63">
        <f t="shared" si="53"/>
        <v>209</v>
      </c>
      <c r="H126" s="63">
        <f t="shared" si="53"/>
        <v>-0.30000000000001137</v>
      </c>
      <c r="I126" s="63">
        <f t="shared" si="53"/>
        <v>208.7</v>
      </c>
    </row>
    <row r="127" spans="1:9" ht="21" x14ac:dyDescent="0.2">
      <c r="A127" s="62" t="s">
        <v>534</v>
      </c>
      <c r="B127" s="64">
        <v>946</v>
      </c>
      <c r="C127" s="127" t="s">
        <v>73</v>
      </c>
      <c r="D127" s="127" t="s">
        <v>73</v>
      </c>
      <c r="E127" s="64" t="s">
        <v>535</v>
      </c>
      <c r="F127" s="64"/>
      <c r="G127" s="63">
        <f t="shared" ref="G127:I127" si="54">G128+G130+G132+G134+G136</f>
        <v>209</v>
      </c>
      <c r="H127" s="63">
        <f t="shared" si="54"/>
        <v>-0.30000000000001137</v>
      </c>
      <c r="I127" s="63">
        <f t="shared" si="54"/>
        <v>208.7</v>
      </c>
    </row>
    <row r="128" spans="1:9" ht="33.75" x14ac:dyDescent="0.2">
      <c r="A128" s="110" t="s">
        <v>536</v>
      </c>
      <c r="B128" s="68">
        <v>946</v>
      </c>
      <c r="C128" s="113" t="s">
        <v>73</v>
      </c>
      <c r="D128" s="113" t="s">
        <v>73</v>
      </c>
      <c r="E128" s="111" t="s">
        <v>537</v>
      </c>
      <c r="F128" s="111"/>
      <c r="G128" s="112">
        <f>G129</f>
        <v>209</v>
      </c>
      <c r="H128" s="112">
        <f>H129</f>
        <v>-0.30000000000001137</v>
      </c>
      <c r="I128" s="112">
        <f>I129</f>
        <v>208.7</v>
      </c>
    </row>
    <row r="129" spans="1:9" ht="22.5" x14ac:dyDescent="0.2">
      <c r="A129" s="67" t="s">
        <v>104</v>
      </c>
      <c r="B129" s="68">
        <v>946</v>
      </c>
      <c r="C129" s="106" t="s">
        <v>73</v>
      </c>
      <c r="D129" s="106" t="s">
        <v>73</v>
      </c>
      <c r="E129" s="68" t="s">
        <v>538</v>
      </c>
      <c r="F129" s="68">
        <v>200</v>
      </c>
      <c r="G129" s="65">
        <v>209</v>
      </c>
      <c r="H129" s="65">
        <f>I129-G129</f>
        <v>-0.30000000000001137</v>
      </c>
      <c r="I129" s="65">
        <v>208.7</v>
      </c>
    </row>
    <row r="130" spans="1:9" ht="33.75" hidden="1" x14ac:dyDescent="0.2">
      <c r="A130" s="151" t="s">
        <v>539</v>
      </c>
      <c r="B130" s="68">
        <v>946</v>
      </c>
      <c r="C130" s="113" t="s">
        <v>73</v>
      </c>
      <c r="D130" s="113" t="s">
        <v>73</v>
      </c>
      <c r="E130" s="111" t="s">
        <v>540</v>
      </c>
      <c r="F130" s="111"/>
      <c r="G130" s="112"/>
      <c r="H130" s="112">
        <f t="shared" ref="H130:H137" si="55">I130-G130</f>
        <v>0</v>
      </c>
      <c r="I130" s="112"/>
    </row>
    <row r="131" spans="1:9" ht="22.5" hidden="1" x14ac:dyDescent="0.2">
      <c r="A131" s="67" t="s">
        <v>104</v>
      </c>
      <c r="B131" s="68">
        <v>946</v>
      </c>
      <c r="C131" s="106" t="s">
        <v>73</v>
      </c>
      <c r="D131" s="106" t="s">
        <v>73</v>
      </c>
      <c r="E131" s="68" t="s">
        <v>541</v>
      </c>
      <c r="F131" s="68">
        <v>200</v>
      </c>
      <c r="G131" s="65"/>
      <c r="H131" s="65">
        <f t="shared" si="55"/>
        <v>0</v>
      </c>
      <c r="I131" s="65"/>
    </row>
    <row r="132" spans="1:9" ht="45" hidden="1" x14ac:dyDescent="0.2">
      <c r="A132" s="151" t="s">
        <v>542</v>
      </c>
      <c r="B132" s="68">
        <v>946</v>
      </c>
      <c r="C132" s="113" t="s">
        <v>73</v>
      </c>
      <c r="D132" s="113" t="s">
        <v>73</v>
      </c>
      <c r="E132" s="111" t="s">
        <v>543</v>
      </c>
      <c r="F132" s="111"/>
      <c r="G132" s="112"/>
      <c r="H132" s="112">
        <f t="shared" si="55"/>
        <v>0</v>
      </c>
      <c r="I132" s="112"/>
    </row>
    <row r="133" spans="1:9" ht="22.5" hidden="1" x14ac:dyDescent="0.2">
      <c r="A133" s="67" t="s">
        <v>104</v>
      </c>
      <c r="B133" s="68">
        <v>946</v>
      </c>
      <c r="C133" s="106" t="s">
        <v>73</v>
      </c>
      <c r="D133" s="106" t="s">
        <v>73</v>
      </c>
      <c r="E133" s="68" t="s">
        <v>544</v>
      </c>
      <c r="F133" s="68">
        <v>200</v>
      </c>
      <c r="G133" s="65"/>
      <c r="H133" s="65">
        <f t="shared" si="55"/>
        <v>0</v>
      </c>
      <c r="I133" s="65"/>
    </row>
    <row r="134" spans="1:9" ht="45" hidden="1" x14ac:dyDescent="0.2">
      <c r="A134" s="110" t="s">
        <v>545</v>
      </c>
      <c r="B134" s="68">
        <v>946</v>
      </c>
      <c r="C134" s="113" t="s">
        <v>73</v>
      </c>
      <c r="D134" s="113" t="s">
        <v>73</v>
      </c>
      <c r="E134" s="111" t="s">
        <v>546</v>
      </c>
      <c r="F134" s="111"/>
      <c r="G134" s="112"/>
      <c r="H134" s="112">
        <f t="shared" si="55"/>
        <v>0</v>
      </c>
      <c r="I134" s="112"/>
    </row>
    <row r="135" spans="1:9" ht="22.5" hidden="1" x14ac:dyDescent="0.2">
      <c r="A135" s="67" t="s">
        <v>104</v>
      </c>
      <c r="B135" s="68">
        <v>946</v>
      </c>
      <c r="C135" s="106" t="s">
        <v>73</v>
      </c>
      <c r="D135" s="106" t="s">
        <v>73</v>
      </c>
      <c r="E135" s="68" t="s">
        <v>547</v>
      </c>
      <c r="F135" s="68">
        <v>200</v>
      </c>
      <c r="G135" s="65"/>
      <c r="H135" s="65">
        <f t="shared" si="55"/>
        <v>0</v>
      </c>
      <c r="I135" s="65"/>
    </row>
    <row r="136" spans="1:9" ht="33.75" hidden="1" x14ac:dyDescent="0.2">
      <c r="A136" s="110" t="s">
        <v>548</v>
      </c>
      <c r="B136" s="68">
        <v>946</v>
      </c>
      <c r="C136" s="113" t="s">
        <v>73</v>
      </c>
      <c r="D136" s="113" t="s">
        <v>73</v>
      </c>
      <c r="E136" s="111" t="s">
        <v>549</v>
      </c>
      <c r="F136" s="111"/>
      <c r="G136" s="112"/>
      <c r="H136" s="112">
        <f t="shared" si="55"/>
        <v>0</v>
      </c>
      <c r="I136" s="112"/>
    </row>
    <row r="137" spans="1:9" ht="22.5" hidden="1" x14ac:dyDescent="0.2">
      <c r="A137" s="67" t="s">
        <v>104</v>
      </c>
      <c r="B137" s="68">
        <v>946</v>
      </c>
      <c r="C137" s="106" t="s">
        <v>73</v>
      </c>
      <c r="D137" s="106" t="s">
        <v>73</v>
      </c>
      <c r="E137" s="68" t="s">
        <v>550</v>
      </c>
      <c r="F137" s="68">
        <v>200</v>
      </c>
      <c r="G137" s="65"/>
      <c r="H137" s="65">
        <f t="shared" si="55"/>
        <v>0</v>
      </c>
      <c r="I137" s="65"/>
    </row>
    <row r="138" spans="1:9" x14ac:dyDescent="0.2">
      <c r="A138" s="62" t="s">
        <v>167</v>
      </c>
      <c r="B138" s="64">
        <v>946</v>
      </c>
      <c r="C138" s="64">
        <v>10</v>
      </c>
      <c r="D138" s="64"/>
      <c r="E138" s="64"/>
      <c r="F138" s="64"/>
      <c r="G138" s="141">
        <f>G139+G143</f>
        <v>15194.6</v>
      </c>
      <c r="H138" s="141">
        <f>H139+H143+H145</f>
        <v>1353.5999999999981</v>
      </c>
      <c r="I138" s="141">
        <f>I139+I143+I145</f>
        <v>16548.199999999997</v>
      </c>
    </row>
    <row r="139" spans="1:9" ht="31.5" x14ac:dyDescent="0.2">
      <c r="A139" s="62" t="s">
        <v>562</v>
      </c>
      <c r="B139" s="64">
        <v>946</v>
      </c>
      <c r="C139" s="64" t="s">
        <v>55</v>
      </c>
      <c r="D139" s="64" t="s">
        <v>33</v>
      </c>
      <c r="E139" s="64" t="s">
        <v>563</v>
      </c>
      <c r="F139" s="64"/>
      <c r="G139" s="63">
        <f>G141+G142</f>
        <v>15158.6</v>
      </c>
      <c r="H139" s="63">
        <f>I139-G139</f>
        <v>456.99999999999818</v>
      </c>
      <c r="I139" s="63">
        <f>I141+I142</f>
        <v>15615.599999999999</v>
      </c>
    </row>
    <row r="140" spans="1:9" ht="22.5" x14ac:dyDescent="0.2">
      <c r="A140" s="67" t="s">
        <v>106</v>
      </c>
      <c r="B140" s="68">
        <v>946</v>
      </c>
      <c r="C140" s="68" t="s">
        <v>55</v>
      </c>
      <c r="D140" s="68" t="s">
        <v>33</v>
      </c>
      <c r="E140" s="68" t="s">
        <v>564</v>
      </c>
      <c r="F140" s="68">
        <v>300</v>
      </c>
      <c r="G140" s="65"/>
      <c r="H140" s="65"/>
      <c r="I140" s="65"/>
    </row>
    <row r="141" spans="1:9" ht="22.5" x14ac:dyDescent="0.2">
      <c r="A141" s="67" t="s">
        <v>106</v>
      </c>
      <c r="B141" s="68">
        <v>946</v>
      </c>
      <c r="C141" s="68" t="s">
        <v>55</v>
      </c>
      <c r="D141" s="68" t="s">
        <v>33</v>
      </c>
      <c r="E141" s="68" t="s">
        <v>605</v>
      </c>
      <c r="F141" s="68">
        <v>300</v>
      </c>
      <c r="G141" s="65"/>
      <c r="H141" s="65">
        <f t="shared" ref="H141:H146" si="56">I141-G141</f>
        <v>3418.8</v>
      </c>
      <c r="I141" s="65">
        <v>3418.8</v>
      </c>
    </row>
    <row r="142" spans="1:9" ht="22.5" x14ac:dyDescent="0.2">
      <c r="A142" s="67" t="s">
        <v>106</v>
      </c>
      <c r="B142" s="68">
        <v>946</v>
      </c>
      <c r="C142" s="68" t="s">
        <v>55</v>
      </c>
      <c r="D142" s="68" t="s">
        <v>33</v>
      </c>
      <c r="E142" s="68" t="s">
        <v>610</v>
      </c>
      <c r="F142" s="68">
        <v>300</v>
      </c>
      <c r="G142" s="65">
        <v>15158.6</v>
      </c>
      <c r="H142" s="65">
        <f t="shared" si="56"/>
        <v>-2961.8000000000011</v>
      </c>
      <c r="I142" s="65">
        <v>12196.8</v>
      </c>
    </row>
    <row r="143" spans="1:9" ht="21" x14ac:dyDescent="0.2">
      <c r="A143" s="62" t="s">
        <v>106</v>
      </c>
      <c r="B143" s="64">
        <v>946</v>
      </c>
      <c r="C143" s="64" t="s">
        <v>55</v>
      </c>
      <c r="D143" s="64" t="s">
        <v>33</v>
      </c>
      <c r="E143" s="64" t="s">
        <v>606</v>
      </c>
      <c r="F143" s="64"/>
      <c r="G143" s="63">
        <v>36</v>
      </c>
      <c r="H143" s="63">
        <f t="shared" si="56"/>
        <v>14.899999999999999</v>
      </c>
      <c r="I143" s="63">
        <v>50.9</v>
      </c>
    </row>
    <row r="144" spans="1:9" ht="22.5" x14ac:dyDescent="0.2">
      <c r="A144" s="67" t="s">
        <v>106</v>
      </c>
      <c r="B144" s="68">
        <v>946</v>
      </c>
      <c r="C144" s="68" t="s">
        <v>55</v>
      </c>
      <c r="D144" s="68" t="s">
        <v>33</v>
      </c>
      <c r="E144" s="68" t="s">
        <v>606</v>
      </c>
      <c r="F144" s="68">
        <v>300</v>
      </c>
      <c r="G144" s="65">
        <v>36</v>
      </c>
      <c r="H144" s="65">
        <f t="shared" si="56"/>
        <v>14.899999999999999</v>
      </c>
      <c r="I144" s="65">
        <v>50.9</v>
      </c>
    </row>
    <row r="145" spans="1:9" ht="33.75" x14ac:dyDescent="0.2">
      <c r="A145" s="67" t="s">
        <v>560</v>
      </c>
      <c r="B145" s="68">
        <v>946</v>
      </c>
      <c r="C145" s="68" t="s">
        <v>55</v>
      </c>
      <c r="D145" s="68" t="s">
        <v>33</v>
      </c>
      <c r="E145" s="68" t="s">
        <v>561</v>
      </c>
      <c r="F145" s="68"/>
      <c r="G145" s="65"/>
      <c r="H145" s="65">
        <f t="shared" si="56"/>
        <v>881.7</v>
      </c>
      <c r="I145" s="65">
        <v>881.7</v>
      </c>
    </row>
    <row r="146" spans="1:9" ht="22.5" x14ac:dyDescent="0.2">
      <c r="A146" s="67" t="s">
        <v>106</v>
      </c>
      <c r="B146" s="68">
        <v>946</v>
      </c>
      <c r="C146" s="68" t="s">
        <v>55</v>
      </c>
      <c r="D146" s="68" t="s">
        <v>33</v>
      </c>
      <c r="E146" s="68" t="s">
        <v>561</v>
      </c>
      <c r="F146" s="68">
        <v>300</v>
      </c>
      <c r="G146" s="65"/>
      <c r="H146" s="65">
        <f t="shared" si="56"/>
        <v>881.7</v>
      </c>
      <c r="I146" s="65">
        <v>881.7</v>
      </c>
    </row>
    <row r="147" spans="1:9" x14ac:dyDescent="0.2">
      <c r="A147" s="62" t="s">
        <v>173</v>
      </c>
      <c r="B147" s="64">
        <v>946</v>
      </c>
      <c r="C147" s="64">
        <v>11</v>
      </c>
      <c r="D147" s="64"/>
      <c r="E147" s="64"/>
      <c r="F147" s="64"/>
      <c r="G147" s="63">
        <v>378</v>
      </c>
      <c r="H147" s="63">
        <f t="shared" ref="H147:I147" si="57">H148</f>
        <v>-100.5</v>
      </c>
      <c r="I147" s="63">
        <f t="shared" si="57"/>
        <v>277.5</v>
      </c>
    </row>
    <row r="148" spans="1:9" ht="21" x14ac:dyDescent="0.2">
      <c r="A148" s="62" t="s">
        <v>173</v>
      </c>
      <c r="B148" s="64">
        <v>946</v>
      </c>
      <c r="C148" s="64" t="s">
        <v>66</v>
      </c>
      <c r="D148" s="64" t="s">
        <v>31</v>
      </c>
      <c r="E148" s="64" t="s">
        <v>571</v>
      </c>
      <c r="F148" s="64" t="s">
        <v>30</v>
      </c>
      <c r="G148" s="63">
        <v>378</v>
      </c>
      <c r="H148" s="63">
        <f>I148-G148</f>
        <v>-100.5</v>
      </c>
      <c r="I148" s="63">
        <v>277.5</v>
      </c>
    </row>
    <row r="149" spans="1:9" ht="31.5" x14ac:dyDescent="0.2">
      <c r="A149" s="62" t="s">
        <v>263</v>
      </c>
      <c r="B149" s="68">
        <v>946</v>
      </c>
      <c r="C149" s="68" t="s">
        <v>66</v>
      </c>
      <c r="D149" s="68" t="s">
        <v>31</v>
      </c>
      <c r="E149" s="68" t="s">
        <v>572</v>
      </c>
      <c r="F149" s="68" t="s">
        <v>105</v>
      </c>
      <c r="G149" s="65">
        <v>378</v>
      </c>
      <c r="H149" s="65">
        <f>I149-G149</f>
        <v>-100.5</v>
      </c>
      <c r="I149" s="65">
        <v>277.5</v>
      </c>
    </row>
    <row r="150" spans="1:9" ht="22.5" x14ac:dyDescent="0.2">
      <c r="A150" s="67" t="s">
        <v>104</v>
      </c>
      <c r="B150" s="68">
        <v>946</v>
      </c>
      <c r="C150" s="68" t="s">
        <v>66</v>
      </c>
      <c r="D150" s="68" t="s">
        <v>31</v>
      </c>
      <c r="E150" s="68" t="s">
        <v>572</v>
      </c>
      <c r="F150" s="68" t="s">
        <v>105</v>
      </c>
      <c r="G150" s="65">
        <v>378</v>
      </c>
      <c r="H150" s="65">
        <f>I150-G150</f>
        <v>-100.5</v>
      </c>
      <c r="I150" s="65">
        <v>277.5</v>
      </c>
    </row>
    <row r="151" spans="1:9" x14ac:dyDescent="0.2">
      <c r="A151" s="140" t="s">
        <v>174</v>
      </c>
      <c r="B151" s="64">
        <v>946</v>
      </c>
      <c r="C151" s="139" t="s">
        <v>60</v>
      </c>
      <c r="D151" s="139" t="s">
        <v>28</v>
      </c>
      <c r="E151" s="139" t="s">
        <v>29</v>
      </c>
      <c r="F151" s="139" t="s">
        <v>30</v>
      </c>
      <c r="G151" s="63">
        <f t="shared" ref="G151" si="58">G152</f>
        <v>180</v>
      </c>
      <c r="H151" s="63">
        <f t="shared" ref="H151:I151" si="59">H152</f>
        <v>70.900000000000006</v>
      </c>
      <c r="I151" s="63">
        <f t="shared" si="59"/>
        <v>250.9</v>
      </c>
    </row>
    <row r="152" spans="1:9" ht="21" x14ac:dyDescent="0.2">
      <c r="A152" s="140" t="s">
        <v>47</v>
      </c>
      <c r="B152" s="68">
        <v>946</v>
      </c>
      <c r="C152" s="139" t="s">
        <v>60</v>
      </c>
      <c r="D152" s="139" t="s">
        <v>44</v>
      </c>
      <c r="E152" s="64" t="s">
        <v>573</v>
      </c>
      <c r="F152" s="139" t="s">
        <v>30</v>
      </c>
      <c r="G152" s="141">
        <v>180</v>
      </c>
      <c r="H152" s="63">
        <f>I152-G152</f>
        <v>70.900000000000006</v>
      </c>
      <c r="I152" s="63">
        <v>250.9</v>
      </c>
    </row>
    <row r="153" spans="1:9" ht="33.75" x14ac:dyDescent="0.2">
      <c r="A153" s="67" t="s">
        <v>175</v>
      </c>
      <c r="B153" s="68">
        <v>946</v>
      </c>
      <c r="C153" s="68" t="s">
        <v>60</v>
      </c>
      <c r="D153" s="68" t="s">
        <v>44</v>
      </c>
      <c r="E153" s="68" t="s">
        <v>269</v>
      </c>
      <c r="F153" s="68" t="s">
        <v>30</v>
      </c>
      <c r="G153" s="65">
        <v>180</v>
      </c>
      <c r="H153" s="65">
        <f>I153-G153</f>
        <v>70.900000000000006</v>
      </c>
      <c r="I153" s="65">
        <v>250.9</v>
      </c>
    </row>
    <row r="154" spans="1:9" ht="22.5" x14ac:dyDescent="0.2">
      <c r="A154" s="67" t="s">
        <v>104</v>
      </c>
      <c r="B154" s="68">
        <v>946</v>
      </c>
      <c r="C154" s="68" t="s">
        <v>60</v>
      </c>
      <c r="D154" s="68" t="s">
        <v>44</v>
      </c>
      <c r="E154" s="68" t="s">
        <v>269</v>
      </c>
      <c r="F154" s="68" t="s">
        <v>105</v>
      </c>
      <c r="G154" s="65">
        <v>180</v>
      </c>
      <c r="H154" s="65">
        <f>I154-G154</f>
        <v>70.900000000000006</v>
      </c>
      <c r="I154" s="65">
        <v>250.9</v>
      </c>
    </row>
    <row r="155" spans="1:9" ht="42.75" x14ac:dyDescent="0.2">
      <c r="A155" s="154" t="s">
        <v>133</v>
      </c>
      <c r="B155" s="155">
        <v>945</v>
      </c>
      <c r="C155" s="155" t="s">
        <v>28</v>
      </c>
      <c r="D155" s="155" t="s">
        <v>28</v>
      </c>
      <c r="E155" s="155" t="s">
        <v>29</v>
      </c>
      <c r="F155" s="155" t="s">
        <v>30</v>
      </c>
      <c r="G155" s="156">
        <f t="shared" ref="G155" si="60">G156+G172+G177+G183</f>
        <v>26085.4</v>
      </c>
      <c r="H155" s="156">
        <f t="shared" ref="H155:I155" si="61">H156+H172+H177+H183</f>
        <v>-775.46000000000242</v>
      </c>
      <c r="I155" s="156">
        <f t="shared" si="61"/>
        <v>25309.94</v>
      </c>
    </row>
    <row r="156" spans="1:9" x14ac:dyDescent="0.2">
      <c r="A156" s="62" t="s">
        <v>146</v>
      </c>
      <c r="B156" s="64">
        <v>945</v>
      </c>
      <c r="C156" s="64" t="s">
        <v>31</v>
      </c>
      <c r="D156" s="64" t="s">
        <v>28</v>
      </c>
      <c r="E156" s="64" t="s">
        <v>29</v>
      </c>
      <c r="F156" s="64" t="s">
        <v>30</v>
      </c>
      <c r="G156" s="63">
        <f t="shared" ref="G156" si="62">G157+G167</f>
        <v>6389.8</v>
      </c>
      <c r="H156" s="63">
        <f t="shared" ref="H156:I156" si="63">H157+H167</f>
        <v>140.63999999999973</v>
      </c>
      <c r="I156" s="63">
        <f t="shared" si="63"/>
        <v>6530.44</v>
      </c>
    </row>
    <row r="157" spans="1:9" ht="45" x14ac:dyDescent="0.2">
      <c r="A157" s="67" t="s">
        <v>41</v>
      </c>
      <c r="B157" s="68">
        <v>945</v>
      </c>
      <c r="C157" s="68" t="s">
        <v>31</v>
      </c>
      <c r="D157" s="68" t="s">
        <v>42</v>
      </c>
      <c r="E157" s="68" t="s">
        <v>29</v>
      </c>
      <c r="F157" s="68" t="s">
        <v>30</v>
      </c>
      <c r="G157" s="65">
        <f t="shared" ref="G157:I157" si="64">G158</f>
        <v>6383.8</v>
      </c>
      <c r="H157" s="65">
        <f t="shared" si="64"/>
        <v>140.63999999999973</v>
      </c>
      <c r="I157" s="65">
        <f t="shared" si="64"/>
        <v>6524.44</v>
      </c>
    </row>
    <row r="158" spans="1:9" ht="15.75" customHeight="1" x14ac:dyDescent="0.2">
      <c r="A158" s="67" t="s">
        <v>236</v>
      </c>
      <c r="B158" s="68">
        <v>945</v>
      </c>
      <c r="C158" s="68" t="s">
        <v>31</v>
      </c>
      <c r="D158" s="68" t="s">
        <v>42</v>
      </c>
      <c r="E158" s="68" t="s">
        <v>400</v>
      </c>
      <c r="F158" s="68" t="s">
        <v>30</v>
      </c>
      <c r="G158" s="65">
        <f t="shared" ref="G158" si="65">G159+G164</f>
        <v>6383.8</v>
      </c>
      <c r="H158" s="65">
        <f t="shared" ref="H158:I158" si="66">H159+H164</f>
        <v>140.63999999999973</v>
      </c>
      <c r="I158" s="65">
        <f t="shared" si="66"/>
        <v>6524.44</v>
      </c>
    </row>
    <row r="159" spans="1:9" ht="59.25" customHeight="1" x14ac:dyDescent="0.2">
      <c r="A159" s="67" t="s">
        <v>75</v>
      </c>
      <c r="B159" s="68">
        <v>945</v>
      </c>
      <c r="C159" s="68" t="s">
        <v>31</v>
      </c>
      <c r="D159" s="68" t="s">
        <v>42</v>
      </c>
      <c r="E159" s="68" t="s">
        <v>401</v>
      </c>
      <c r="F159" s="68" t="s">
        <v>108</v>
      </c>
      <c r="G159" s="65">
        <f>G161+G160</f>
        <v>4716.3</v>
      </c>
      <c r="H159" s="65">
        <f>H161+H160</f>
        <v>75.899999999999636</v>
      </c>
      <c r="I159" s="65">
        <f>I161+I160</f>
        <v>4792.2</v>
      </c>
    </row>
    <row r="160" spans="1:9" ht="22.5" x14ac:dyDescent="0.2">
      <c r="A160" s="67" t="s">
        <v>404</v>
      </c>
      <c r="B160" s="68">
        <v>945</v>
      </c>
      <c r="C160" s="68" t="s">
        <v>31</v>
      </c>
      <c r="D160" s="68" t="s">
        <v>42</v>
      </c>
      <c r="E160" s="68" t="s">
        <v>401</v>
      </c>
      <c r="F160" s="68">
        <v>112</v>
      </c>
      <c r="G160" s="65">
        <v>5</v>
      </c>
      <c r="H160" s="65"/>
      <c r="I160" s="65">
        <v>5</v>
      </c>
    </row>
    <row r="161" spans="1:9" ht="22.5" x14ac:dyDescent="0.2">
      <c r="A161" s="67" t="s">
        <v>109</v>
      </c>
      <c r="B161" s="68">
        <v>945</v>
      </c>
      <c r="C161" s="68" t="s">
        <v>31</v>
      </c>
      <c r="D161" s="68" t="s">
        <v>42</v>
      </c>
      <c r="E161" s="68" t="s">
        <v>401</v>
      </c>
      <c r="F161" s="68" t="s">
        <v>110</v>
      </c>
      <c r="G161" s="65">
        <f t="shared" ref="G161:I161" si="67">G162+G163</f>
        <v>4711.3</v>
      </c>
      <c r="H161" s="65">
        <f>H162+H163</f>
        <v>75.899999999999636</v>
      </c>
      <c r="I161" s="65">
        <f t="shared" si="67"/>
        <v>4787.2</v>
      </c>
    </row>
    <row r="162" spans="1:9" ht="17.25" customHeight="1" x14ac:dyDescent="0.2">
      <c r="A162" s="67" t="s">
        <v>402</v>
      </c>
      <c r="B162" s="68">
        <v>945</v>
      </c>
      <c r="C162" s="68" t="s">
        <v>31</v>
      </c>
      <c r="D162" s="68" t="s">
        <v>42</v>
      </c>
      <c r="E162" s="68" t="s">
        <v>401</v>
      </c>
      <c r="F162" s="68" t="s">
        <v>403</v>
      </c>
      <c r="G162" s="65">
        <v>4711.3</v>
      </c>
      <c r="H162" s="65">
        <f>I162-G162</f>
        <v>75.899999999999636</v>
      </c>
      <c r="I162" s="65">
        <v>4787.2</v>
      </c>
    </row>
    <row r="163" spans="1:9" ht="19.5" hidden="1" customHeight="1" x14ac:dyDescent="0.2">
      <c r="A163" s="67" t="s">
        <v>404</v>
      </c>
      <c r="B163" s="68">
        <v>945</v>
      </c>
      <c r="C163" s="68" t="s">
        <v>31</v>
      </c>
      <c r="D163" s="68" t="s">
        <v>42</v>
      </c>
      <c r="E163" s="68" t="s">
        <v>401</v>
      </c>
      <c r="F163" s="68" t="s">
        <v>405</v>
      </c>
      <c r="G163" s="65"/>
      <c r="H163" s="65"/>
      <c r="I163" s="65"/>
    </row>
    <row r="164" spans="1:9" ht="26.25" customHeight="1" x14ac:dyDescent="0.2">
      <c r="A164" s="67" t="s">
        <v>237</v>
      </c>
      <c r="B164" s="68">
        <v>945</v>
      </c>
      <c r="C164" s="68" t="s">
        <v>31</v>
      </c>
      <c r="D164" s="68" t="s">
        <v>42</v>
      </c>
      <c r="E164" s="68" t="s">
        <v>406</v>
      </c>
      <c r="F164" s="68"/>
      <c r="G164" s="65">
        <f t="shared" ref="G164" si="68">G165+G166</f>
        <v>1667.5</v>
      </c>
      <c r="H164" s="65">
        <f t="shared" ref="H164:I164" si="69">H165+H166</f>
        <v>64.740000000000094</v>
      </c>
      <c r="I164" s="65">
        <f t="shared" si="69"/>
        <v>1732.24</v>
      </c>
    </row>
    <row r="165" spans="1:9" ht="22.5" x14ac:dyDescent="0.2">
      <c r="A165" s="67" t="s">
        <v>104</v>
      </c>
      <c r="B165" s="68">
        <v>945</v>
      </c>
      <c r="C165" s="68" t="s">
        <v>31</v>
      </c>
      <c r="D165" s="68" t="s">
        <v>42</v>
      </c>
      <c r="E165" s="68" t="s">
        <v>406</v>
      </c>
      <c r="F165" s="68" t="s">
        <v>105</v>
      </c>
      <c r="G165" s="65">
        <v>1656.1</v>
      </c>
      <c r="H165" s="65">
        <f>I165-G165</f>
        <v>72.1400000000001</v>
      </c>
      <c r="I165" s="65">
        <v>1728.24</v>
      </c>
    </row>
    <row r="166" spans="1:9" ht="22.5" x14ac:dyDescent="0.2">
      <c r="A166" s="67" t="s">
        <v>111</v>
      </c>
      <c r="B166" s="68">
        <v>945</v>
      </c>
      <c r="C166" s="68" t="s">
        <v>31</v>
      </c>
      <c r="D166" s="68" t="s">
        <v>42</v>
      </c>
      <c r="E166" s="68" t="s">
        <v>406</v>
      </c>
      <c r="F166" s="68">
        <v>800</v>
      </c>
      <c r="G166" s="65">
        <v>11.4</v>
      </c>
      <c r="H166" s="65">
        <f>I166-G166</f>
        <v>-7.4</v>
      </c>
      <c r="I166" s="65">
        <v>4</v>
      </c>
    </row>
    <row r="167" spans="1:9" x14ac:dyDescent="0.2">
      <c r="A167" s="62" t="s">
        <v>56</v>
      </c>
      <c r="B167" s="68">
        <v>945</v>
      </c>
      <c r="C167" s="64" t="s">
        <v>31</v>
      </c>
      <c r="D167" s="64">
        <v>13</v>
      </c>
      <c r="E167" s="64"/>
      <c r="F167" s="64"/>
      <c r="G167" s="63">
        <v>6</v>
      </c>
      <c r="H167" s="63"/>
      <c r="I167" s="63">
        <v>6</v>
      </c>
    </row>
    <row r="168" spans="1:9" ht="22.5" x14ac:dyDescent="0.2">
      <c r="A168" s="67" t="s">
        <v>148</v>
      </c>
      <c r="B168" s="68">
        <v>945</v>
      </c>
      <c r="C168" s="68" t="s">
        <v>31</v>
      </c>
      <c r="D168" s="68">
        <v>13</v>
      </c>
      <c r="E168" s="68" t="s">
        <v>259</v>
      </c>
      <c r="F168" s="64"/>
      <c r="G168" s="65">
        <v>6</v>
      </c>
      <c r="H168" s="65"/>
      <c r="I168" s="65">
        <v>6</v>
      </c>
    </row>
    <row r="169" spans="1:9" ht="27" customHeight="1" x14ac:dyDescent="0.2">
      <c r="A169" s="67" t="s">
        <v>149</v>
      </c>
      <c r="B169" s="68">
        <v>945</v>
      </c>
      <c r="C169" s="68" t="s">
        <v>31</v>
      </c>
      <c r="D169" s="68">
        <v>13</v>
      </c>
      <c r="E169" s="68" t="s">
        <v>259</v>
      </c>
      <c r="F169" s="64"/>
      <c r="G169" s="65">
        <v>6</v>
      </c>
      <c r="H169" s="65"/>
      <c r="I169" s="65">
        <v>6</v>
      </c>
    </row>
    <row r="170" spans="1:9" ht="18.75" customHeight="1" x14ac:dyDescent="0.2">
      <c r="A170" s="67" t="s">
        <v>150</v>
      </c>
      <c r="B170" s="68">
        <v>945</v>
      </c>
      <c r="C170" s="68" t="s">
        <v>31</v>
      </c>
      <c r="D170" s="68">
        <v>13</v>
      </c>
      <c r="E170" s="68" t="s">
        <v>259</v>
      </c>
      <c r="F170" s="68">
        <v>530</v>
      </c>
      <c r="G170" s="65">
        <v>6</v>
      </c>
      <c r="H170" s="65"/>
      <c r="I170" s="65">
        <v>6</v>
      </c>
    </row>
    <row r="171" spans="1:9" ht="22.5" x14ac:dyDescent="0.2">
      <c r="A171" s="67" t="s">
        <v>151</v>
      </c>
      <c r="B171" s="68">
        <v>945</v>
      </c>
      <c r="C171" s="68" t="s">
        <v>31</v>
      </c>
      <c r="D171" s="68">
        <v>13</v>
      </c>
      <c r="E171" s="68" t="s">
        <v>259</v>
      </c>
      <c r="F171" s="68">
        <v>530</v>
      </c>
      <c r="G171" s="65">
        <v>6</v>
      </c>
      <c r="H171" s="65"/>
      <c r="I171" s="65">
        <v>6</v>
      </c>
    </row>
    <row r="172" spans="1:9" x14ac:dyDescent="0.2">
      <c r="A172" s="140" t="s">
        <v>154</v>
      </c>
      <c r="B172" s="64">
        <v>945</v>
      </c>
      <c r="C172" s="139" t="s">
        <v>44</v>
      </c>
      <c r="D172" s="139" t="s">
        <v>28</v>
      </c>
      <c r="E172" s="139" t="s">
        <v>29</v>
      </c>
      <c r="F172" s="139" t="s">
        <v>30</v>
      </c>
      <c r="G172" s="141">
        <v>817.2</v>
      </c>
      <c r="H172" s="141">
        <f>I172-G172</f>
        <v>0</v>
      </c>
      <c r="I172" s="141">
        <v>817.2</v>
      </c>
    </row>
    <row r="173" spans="1:9" ht="21" x14ac:dyDescent="0.2">
      <c r="A173" s="140" t="s">
        <v>61</v>
      </c>
      <c r="B173" s="68">
        <v>945</v>
      </c>
      <c r="C173" s="139" t="s">
        <v>44</v>
      </c>
      <c r="D173" s="139" t="s">
        <v>33</v>
      </c>
      <c r="E173" s="64" t="s">
        <v>420</v>
      </c>
      <c r="F173" s="139" t="s">
        <v>30</v>
      </c>
      <c r="G173" s="141">
        <v>817.2</v>
      </c>
      <c r="H173" s="141">
        <f>I173-G173</f>
        <v>0</v>
      </c>
      <c r="I173" s="141">
        <v>817.2</v>
      </c>
    </row>
    <row r="174" spans="1:9" ht="33.75" x14ac:dyDescent="0.2">
      <c r="A174" s="67" t="s">
        <v>155</v>
      </c>
      <c r="B174" s="68">
        <v>945</v>
      </c>
      <c r="C174" s="68" t="s">
        <v>44</v>
      </c>
      <c r="D174" s="68" t="s">
        <v>33</v>
      </c>
      <c r="E174" s="68" t="s">
        <v>260</v>
      </c>
      <c r="F174" s="68" t="s">
        <v>30</v>
      </c>
      <c r="G174" s="65">
        <v>817.2</v>
      </c>
      <c r="H174" s="65">
        <f>I174-G174</f>
        <v>0</v>
      </c>
      <c r="I174" s="65">
        <v>817.2</v>
      </c>
    </row>
    <row r="175" spans="1:9" ht="16.5" customHeight="1" x14ac:dyDescent="0.2">
      <c r="A175" s="67" t="s">
        <v>242</v>
      </c>
      <c r="B175" s="68">
        <v>945</v>
      </c>
      <c r="C175" s="68" t="s">
        <v>44</v>
      </c>
      <c r="D175" s="68" t="s">
        <v>33</v>
      </c>
      <c r="E175" s="68" t="s">
        <v>260</v>
      </c>
      <c r="F175" s="68" t="s">
        <v>107</v>
      </c>
      <c r="G175" s="65">
        <v>817.2</v>
      </c>
      <c r="H175" s="65">
        <f t="shared" ref="H175:H176" si="70">I175-G175</f>
        <v>0</v>
      </c>
      <c r="I175" s="65">
        <v>817.2</v>
      </c>
    </row>
    <row r="176" spans="1:9" ht="15" customHeight="1" x14ac:dyDescent="0.2">
      <c r="A176" s="67" t="s">
        <v>18</v>
      </c>
      <c r="B176" s="68">
        <v>945</v>
      </c>
      <c r="C176" s="68" t="s">
        <v>44</v>
      </c>
      <c r="D176" s="68" t="s">
        <v>33</v>
      </c>
      <c r="E176" s="68" t="s">
        <v>260</v>
      </c>
      <c r="F176" s="68" t="s">
        <v>19</v>
      </c>
      <c r="G176" s="65">
        <v>817.2</v>
      </c>
      <c r="H176" s="65">
        <f t="shared" si="70"/>
        <v>0</v>
      </c>
      <c r="I176" s="65">
        <v>817.2</v>
      </c>
    </row>
    <row r="177" spans="1:9" ht="21" hidden="1" x14ac:dyDescent="0.2">
      <c r="A177" s="140" t="s">
        <v>176</v>
      </c>
      <c r="B177" s="64">
        <v>945</v>
      </c>
      <c r="C177" s="139" t="s">
        <v>57</v>
      </c>
      <c r="D177" s="139" t="s">
        <v>28</v>
      </c>
      <c r="E177" s="139" t="s">
        <v>29</v>
      </c>
      <c r="F177" s="139" t="s">
        <v>30</v>
      </c>
      <c r="G177" s="141"/>
      <c r="H177" s="141"/>
      <c r="I177" s="141"/>
    </row>
    <row r="178" spans="1:9" ht="31.5" hidden="1" x14ac:dyDescent="0.2">
      <c r="A178" s="140" t="s">
        <v>575</v>
      </c>
      <c r="B178" s="68">
        <v>945</v>
      </c>
      <c r="C178" s="139" t="s">
        <v>57</v>
      </c>
      <c r="D178" s="139" t="s">
        <v>31</v>
      </c>
      <c r="E178" s="139" t="s">
        <v>576</v>
      </c>
      <c r="F178" s="139" t="s">
        <v>30</v>
      </c>
      <c r="G178" s="141"/>
      <c r="H178" s="141"/>
      <c r="I178" s="141"/>
    </row>
    <row r="179" spans="1:9" ht="15" hidden="1" customHeight="1" x14ac:dyDescent="0.2">
      <c r="A179" s="67" t="s">
        <v>177</v>
      </c>
      <c r="B179" s="68">
        <v>945</v>
      </c>
      <c r="C179" s="68" t="s">
        <v>57</v>
      </c>
      <c r="D179" s="68" t="s">
        <v>31</v>
      </c>
      <c r="E179" s="68" t="s">
        <v>270</v>
      </c>
      <c r="F179" s="68" t="s">
        <v>30</v>
      </c>
      <c r="G179" s="65"/>
      <c r="H179" s="65"/>
      <c r="I179" s="65"/>
    </row>
    <row r="180" spans="1:9" ht="17.25" hidden="1" customHeight="1" x14ac:dyDescent="0.2">
      <c r="A180" s="67" t="s">
        <v>178</v>
      </c>
      <c r="B180" s="68">
        <v>945</v>
      </c>
      <c r="C180" s="68" t="s">
        <v>57</v>
      </c>
      <c r="D180" s="68" t="s">
        <v>31</v>
      </c>
      <c r="E180" s="68" t="s">
        <v>270</v>
      </c>
      <c r="F180" s="68" t="s">
        <v>30</v>
      </c>
      <c r="G180" s="65"/>
      <c r="H180" s="65"/>
      <c r="I180" s="65"/>
    </row>
    <row r="181" spans="1:9" ht="22.5" hidden="1" x14ac:dyDescent="0.2">
      <c r="A181" s="67" t="s">
        <v>113</v>
      </c>
      <c r="B181" s="68">
        <v>945</v>
      </c>
      <c r="C181" s="68" t="s">
        <v>57</v>
      </c>
      <c r="D181" s="68" t="s">
        <v>31</v>
      </c>
      <c r="E181" s="68" t="s">
        <v>270</v>
      </c>
      <c r="F181" s="68" t="s">
        <v>114</v>
      </c>
      <c r="G181" s="65"/>
      <c r="H181" s="65"/>
      <c r="I181" s="65"/>
    </row>
    <row r="182" spans="1:9" ht="22.5" hidden="1" x14ac:dyDescent="0.2">
      <c r="A182" s="67" t="s">
        <v>179</v>
      </c>
      <c r="B182" s="64">
        <v>945</v>
      </c>
      <c r="C182" s="68" t="s">
        <v>57</v>
      </c>
      <c r="D182" s="68" t="s">
        <v>31</v>
      </c>
      <c r="E182" s="68" t="s">
        <v>270</v>
      </c>
      <c r="F182" s="68" t="s">
        <v>79</v>
      </c>
      <c r="G182" s="65"/>
      <c r="H182" s="65"/>
      <c r="I182" s="65"/>
    </row>
    <row r="183" spans="1:9" ht="37.5" customHeight="1" x14ac:dyDescent="0.2">
      <c r="A183" s="140" t="s">
        <v>180</v>
      </c>
      <c r="B183" s="64">
        <v>945</v>
      </c>
      <c r="C183" s="139" t="s">
        <v>72</v>
      </c>
      <c r="D183" s="139" t="s">
        <v>28</v>
      </c>
      <c r="E183" s="139" t="s">
        <v>29</v>
      </c>
      <c r="F183" s="139" t="s">
        <v>30</v>
      </c>
      <c r="G183" s="141">
        <f>G188+G184</f>
        <v>18878.400000000001</v>
      </c>
      <c r="H183" s="63">
        <f>H184+H188</f>
        <v>-916.10000000000218</v>
      </c>
      <c r="I183" s="63">
        <f>I184+I188</f>
        <v>17962.3</v>
      </c>
    </row>
    <row r="184" spans="1:9" ht="36" customHeight="1" x14ac:dyDescent="0.2">
      <c r="A184" s="140" t="s">
        <v>84</v>
      </c>
      <c r="B184" s="64">
        <v>945</v>
      </c>
      <c r="C184" s="139" t="s">
        <v>72</v>
      </c>
      <c r="D184" s="139" t="s">
        <v>31</v>
      </c>
      <c r="E184" s="139" t="s">
        <v>577</v>
      </c>
      <c r="F184" s="139" t="s">
        <v>30</v>
      </c>
      <c r="G184" s="141">
        <f t="shared" ref="G184:I184" si="71">G185</f>
        <v>18863.400000000001</v>
      </c>
      <c r="H184" s="63">
        <f t="shared" si="71"/>
        <v>-916.10000000000218</v>
      </c>
      <c r="I184" s="63">
        <f t="shared" si="71"/>
        <v>17947.3</v>
      </c>
    </row>
    <row r="185" spans="1:9" ht="18" customHeight="1" x14ac:dyDescent="0.2">
      <c r="A185" s="67" t="s">
        <v>585</v>
      </c>
      <c r="B185" s="68">
        <v>945</v>
      </c>
      <c r="C185" s="68" t="s">
        <v>72</v>
      </c>
      <c r="D185" s="68" t="s">
        <v>31</v>
      </c>
      <c r="E185" s="68" t="s">
        <v>271</v>
      </c>
      <c r="F185" s="68" t="s">
        <v>30</v>
      </c>
      <c r="G185" s="65">
        <v>18863.400000000001</v>
      </c>
      <c r="H185" s="65">
        <f>I185-G185</f>
        <v>-916.10000000000218</v>
      </c>
      <c r="I185" s="65">
        <v>17947.3</v>
      </c>
    </row>
    <row r="186" spans="1:9" ht="33.75" x14ac:dyDescent="0.2">
      <c r="A186" s="67" t="s">
        <v>181</v>
      </c>
      <c r="B186" s="68">
        <v>945</v>
      </c>
      <c r="C186" s="68" t="s">
        <v>72</v>
      </c>
      <c r="D186" s="68" t="s">
        <v>31</v>
      </c>
      <c r="E186" s="68" t="s">
        <v>271</v>
      </c>
      <c r="F186" s="68" t="s">
        <v>80</v>
      </c>
      <c r="G186" s="65">
        <v>18863.400000000001</v>
      </c>
      <c r="H186" s="65">
        <f t="shared" ref="H186:H187" si="72">I186-G186</f>
        <v>-916.10000000000218</v>
      </c>
      <c r="I186" s="65">
        <v>17947.3</v>
      </c>
    </row>
    <row r="187" spans="1:9" ht="33.75" x14ac:dyDescent="0.2">
      <c r="A187" s="67" t="s">
        <v>182</v>
      </c>
      <c r="B187" s="68">
        <v>945</v>
      </c>
      <c r="C187" s="68" t="s">
        <v>72</v>
      </c>
      <c r="D187" s="68" t="s">
        <v>31</v>
      </c>
      <c r="E187" s="68" t="s">
        <v>271</v>
      </c>
      <c r="F187" s="68" t="s">
        <v>81</v>
      </c>
      <c r="G187" s="65">
        <v>18863.400000000001</v>
      </c>
      <c r="H187" s="65">
        <f t="shared" si="72"/>
        <v>-916.06000000000131</v>
      </c>
      <c r="I187" s="65">
        <v>17947.34</v>
      </c>
    </row>
    <row r="188" spans="1:9" ht="21" x14ac:dyDescent="0.2">
      <c r="A188" s="62" t="s">
        <v>608</v>
      </c>
      <c r="B188" s="64">
        <v>945</v>
      </c>
      <c r="C188" s="64" t="s">
        <v>72</v>
      </c>
      <c r="D188" s="127" t="s">
        <v>33</v>
      </c>
      <c r="E188" s="64" t="s">
        <v>609</v>
      </c>
      <c r="F188" s="64" t="s">
        <v>30</v>
      </c>
      <c r="G188" s="63">
        <v>15</v>
      </c>
      <c r="H188" s="63"/>
      <c r="I188" s="63">
        <v>15</v>
      </c>
    </row>
    <row r="189" spans="1:9" ht="22.5" x14ac:dyDescent="0.2">
      <c r="A189" s="67" t="s">
        <v>62</v>
      </c>
      <c r="B189" s="68">
        <v>945</v>
      </c>
      <c r="C189" s="68" t="s">
        <v>72</v>
      </c>
      <c r="D189" s="106" t="s">
        <v>33</v>
      </c>
      <c r="E189" s="68" t="s">
        <v>609</v>
      </c>
      <c r="F189" s="68">
        <v>540</v>
      </c>
      <c r="G189" s="65">
        <v>15</v>
      </c>
      <c r="H189" s="65"/>
      <c r="I189" s="65">
        <v>15</v>
      </c>
    </row>
    <row r="190" spans="1:9" ht="35.25" customHeight="1" x14ac:dyDescent="0.2">
      <c r="A190" s="128" t="s">
        <v>590</v>
      </c>
      <c r="B190" s="130"/>
      <c r="C190" s="130"/>
      <c r="D190" s="130"/>
      <c r="E190" s="130"/>
      <c r="F190" s="130"/>
      <c r="G190" s="107">
        <f t="shared" ref="G190:I190" si="73">G191</f>
        <v>61633.299999999996</v>
      </c>
      <c r="H190" s="107">
        <f t="shared" si="73"/>
        <v>-1953.0499999999997</v>
      </c>
      <c r="I190" s="107">
        <f t="shared" si="73"/>
        <v>59680.25</v>
      </c>
    </row>
    <row r="191" spans="1:9" x14ac:dyDescent="0.2">
      <c r="A191" s="140" t="s">
        <v>167</v>
      </c>
      <c r="B191" s="139" t="s">
        <v>185</v>
      </c>
      <c r="C191" s="139" t="s">
        <v>55</v>
      </c>
      <c r="D191" s="139" t="s">
        <v>28</v>
      </c>
      <c r="E191" s="139" t="s">
        <v>29</v>
      </c>
      <c r="F191" s="139" t="s">
        <v>30</v>
      </c>
      <c r="G191" s="141">
        <f t="shared" ref="G191" si="74">G193+G210+G216</f>
        <v>61633.299999999996</v>
      </c>
      <c r="H191" s="141">
        <f t="shared" ref="H191:I191" si="75">H193+H210+H216</f>
        <v>-1953.0499999999997</v>
      </c>
      <c r="I191" s="141">
        <f t="shared" si="75"/>
        <v>59680.25</v>
      </c>
    </row>
    <row r="192" spans="1:9" ht="21" x14ac:dyDescent="0.2">
      <c r="A192" s="62" t="s">
        <v>551</v>
      </c>
      <c r="B192" s="64" t="s">
        <v>185</v>
      </c>
      <c r="C192" s="64" t="s">
        <v>55</v>
      </c>
      <c r="D192" s="64"/>
      <c r="E192" s="64" t="s">
        <v>552</v>
      </c>
      <c r="F192" s="139" t="s">
        <v>30</v>
      </c>
      <c r="G192" s="141">
        <f t="shared" ref="G192" si="76">G193+G210+G222</f>
        <v>57904.099999999991</v>
      </c>
      <c r="H192" s="141">
        <f t="shared" ref="H192:I192" si="77">H193+H210+H222</f>
        <v>-2090.3499999999995</v>
      </c>
      <c r="I192" s="141">
        <f t="shared" si="77"/>
        <v>55813.75</v>
      </c>
    </row>
    <row r="193" spans="1:9" ht="21" x14ac:dyDescent="0.2">
      <c r="A193" s="62" t="s">
        <v>106</v>
      </c>
      <c r="B193" s="64" t="s">
        <v>185</v>
      </c>
      <c r="C193" s="64" t="s">
        <v>55</v>
      </c>
      <c r="D193" s="64" t="s">
        <v>33</v>
      </c>
      <c r="E193" s="64"/>
      <c r="F193" s="64"/>
      <c r="G193" s="63">
        <f t="shared" ref="G193" si="78">G194+G196+G198+G200+G203+G205+G208</f>
        <v>21929.3</v>
      </c>
      <c r="H193" s="63">
        <f t="shared" ref="H193:I193" si="79">H194+H196+H198+H200+H203+H205+H208</f>
        <v>-1501.7499999999991</v>
      </c>
      <c r="I193" s="63">
        <f t="shared" si="79"/>
        <v>20427.550000000003</v>
      </c>
    </row>
    <row r="194" spans="1:9" ht="22.5" x14ac:dyDescent="0.2">
      <c r="A194" s="67" t="s">
        <v>168</v>
      </c>
      <c r="B194" s="68" t="s">
        <v>185</v>
      </c>
      <c r="C194" s="68" t="s">
        <v>55</v>
      </c>
      <c r="D194" s="68" t="s">
        <v>33</v>
      </c>
      <c r="E194" s="68" t="s">
        <v>553</v>
      </c>
      <c r="F194" s="68"/>
      <c r="G194" s="65">
        <v>151.80000000000001</v>
      </c>
      <c r="H194" s="65">
        <f>I194-G194</f>
        <v>10</v>
      </c>
      <c r="I194" s="65">
        <f>I195</f>
        <v>161.80000000000001</v>
      </c>
    </row>
    <row r="195" spans="1:9" ht="22.5" x14ac:dyDescent="0.2">
      <c r="A195" s="67" t="s">
        <v>106</v>
      </c>
      <c r="B195" s="68" t="s">
        <v>185</v>
      </c>
      <c r="C195" s="68" t="s">
        <v>55</v>
      </c>
      <c r="D195" s="68" t="s">
        <v>33</v>
      </c>
      <c r="E195" s="68" t="s">
        <v>553</v>
      </c>
      <c r="F195" s="68">
        <v>300</v>
      </c>
      <c r="G195" s="65">
        <v>151.80000000000001</v>
      </c>
      <c r="H195" s="65">
        <f>I195-G195</f>
        <v>10</v>
      </c>
      <c r="I195" s="65">
        <v>161.80000000000001</v>
      </c>
    </row>
    <row r="196" spans="1:9" ht="62.25" customHeight="1" x14ac:dyDescent="0.2">
      <c r="A196" s="67" t="s">
        <v>554</v>
      </c>
      <c r="B196" s="68" t="s">
        <v>185</v>
      </c>
      <c r="C196" s="68" t="s">
        <v>55</v>
      </c>
      <c r="D196" s="68" t="s">
        <v>33</v>
      </c>
      <c r="E196" s="124" t="s">
        <v>555</v>
      </c>
      <c r="F196" s="68"/>
      <c r="G196" s="65">
        <v>75.8</v>
      </c>
      <c r="H196" s="65"/>
      <c r="I196" s="65">
        <v>75.8</v>
      </c>
    </row>
    <row r="197" spans="1:9" ht="22.5" x14ac:dyDescent="0.2">
      <c r="A197" s="67" t="s">
        <v>106</v>
      </c>
      <c r="B197" s="68" t="s">
        <v>185</v>
      </c>
      <c r="C197" s="68" t="s">
        <v>55</v>
      </c>
      <c r="D197" s="68" t="s">
        <v>33</v>
      </c>
      <c r="E197" s="124" t="s">
        <v>555</v>
      </c>
      <c r="F197" s="68">
        <v>300</v>
      </c>
      <c r="G197" s="65">
        <v>75.8</v>
      </c>
      <c r="H197" s="65"/>
      <c r="I197" s="65">
        <v>75.8</v>
      </c>
    </row>
    <row r="198" spans="1:9" ht="22.5" x14ac:dyDescent="0.2">
      <c r="A198" s="67" t="s">
        <v>96</v>
      </c>
      <c r="B198" s="68" t="s">
        <v>185</v>
      </c>
      <c r="C198" s="68" t="s">
        <v>55</v>
      </c>
      <c r="D198" s="68" t="s">
        <v>33</v>
      </c>
      <c r="E198" s="68" t="s">
        <v>556</v>
      </c>
      <c r="F198" s="68" t="s">
        <v>30</v>
      </c>
      <c r="G198" s="65">
        <v>4426</v>
      </c>
      <c r="H198" s="65">
        <f>H199</f>
        <v>0</v>
      </c>
      <c r="I198" s="65">
        <f>I199</f>
        <v>4426</v>
      </c>
    </row>
    <row r="199" spans="1:9" ht="22.5" x14ac:dyDescent="0.2">
      <c r="A199" s="67" t="s">
        <v>106</v>
      </c>
      <c r="B199" s="68" t="s">
        <v>185</v>
      </c>
      <c r="C199" s="68" t="s">
        <v>55</v>
      </c>
      <c r="D199" s="68" t="s">
        <v>33</v>
      </c>
      <c r="E199" s="68" t="s">
        <v>556</v>
      </c>
      <c r="F199" s="68">
        <v>300</v>
      </c>
      <c r="G199" s="65">
        <v>4426</v>
      </c>
      <c r="H199" s="65">
        <f>I199-G199</f>
        <v>0</v>
      </c>
      <c r="I199" s="65">
        <v>4426</v>
      </c>
    </row>
    <row r="200" spans="1:9" ht="33.75" x14ac:dyDescent="0.2">
      <c r="A200" s="67" t="s">
        <v>169</v>
      </c>
      <c r="B200" s="68" t="s">
        <v>185</v>
      </c>
      <c r="C200" s="68" t="s">
        <v>55</v>
      </c>
      <c r="D200" s="68" t="s">
        <v>33</v>
      </c>
      <c r="E200" s="68" t="s">
        <v>557</v>
      </c>
      <c r="F200" s="68"/>
      <c r="G200" s="65">
        <v>6140</v>
      </c>
      <c r="H200" s="65">
        <f>I200-G200</f>
        <v>359.95000000000073</v>
      </c>
      <c r="I200" s="65">
        <f>I201+I202</f>
        <v>6499.9500000000007</v>
      </c>
    </row>
    <row r="201" spans="1:9" ht="22.5" x14ac:dyDescent="0.2">
      <c r="A201" s="67" t="s">
        <v>104</v>
      </c>
      <c r="B201" s="68" t="s">
        <v>185</v>
      </c>
      <c r="C201" s="68" t="s">
        <v>55</v>
      </c>
      <c r="D201" s="68" t="s">
        <v>33</v>
      </c>
      <c r="E201" s="68" t="s">
        <v>557</v>
      </c>
      <c r="F201" s="68">
        <v>200</v>
      </c>
      <c r="G201" s="65">
        <v>20.9</v>
      </c>
      <c r="H201" s="65">
        <f>I201-G201</f>
        <v>-3.2999999999999972</v>
      </c>
      <c r="I201" s="65">
        <v>17.600000000000001</v>
      </c>
    </row>
    <row r="202" spans="1:9" ht="22.5" x14ac:dyDescent="0.2">
      <c r="A202" s="67" t="s">
        <v>106</v>
      </c>
      <c r="B202" s="68" t="s">
        <v>185</v>
      </c>
      <c r="C202" s="68" t="s">
        <v>55</v>
      </c>
      <c r="D202" s="68" t="s">
        <v>33</v>
      </c>
      <c r="E202" s="68" t="s">
        <v>557</v>
      </c>
      <c r="F202" s="68">
        <v>300</v>
      </c>
      <c r="G202" s="65">
        <v>6119.1</v>
      </c>
      <c r="H202" s="65">
        <f>I202-G202</f>
        <v>363.25</v>
      </c>
      <c r="I202" s="65">
        <v>6482.35</v>
      </c>
    </row>
    <row r="203" spans="1:9" ht="22.5" x14ac:dyDescent="0.2">
      <c r="A203" s="67" t="s">
        <v>170</v>
      </c>
      <c r="B203" s="68" t="s">
        <v>185</v>
      </c>
      <c r="C203" s="68" t="s">
        <v>55</v>
      </c>
      <c r="D203" s="68" t="s">
        <v>33</v>
      </c>
      <c r="E203" s="68" t="s">
        <v>558</v>
      </c>
      <c r="F203" s="68" t="s">
        <v>30</v>
      </c>
      <c r="G203" s="65">
        <v>6780.9</v>
      </c>
      <c r="H203" s="65">
        <f t="shared" ref="H203:H205" si="80">I203-G203</f>
        <v>-820</v>
      </c>
      <c r="I203" s="65">
        <v>5960.9</v>
      </c>
    </row>
    <row r="204" spans="1:9" ht="22.5" x14ac:dyDescent="0.2">
      <c r="A204" s="67" t="s">
        <v>106</v>
      </c>
      <c r="B204" s="68" t="s">
        <v>185</v>
      </c>
      <c r="C204" s="68" t="s">
        <v>55</v>
      </c>
      <c r="D204" s="68" t="s">
        <v>33</v>
      </c>
      <c r="E204" s="68" t="s">
        <v>558</v>
      </c>
      <c r="F204" s="68">
        <v>300</v>
      </c>
      <c r="G204" s="65">
        <v>6780.9</v>
      </c>
      <c r="H204" s="65">
        <f t="shared" si="80"/>
        <v>-820</v>
      </c>
      <c r="I204" s="65">
        <v>5960.9</v>
      </c>
    </row>
    <row r="205" spans="1:9" ht="22.5" x14ac:dyDescent="0.2">
      <c r="A205" s="67" t="s">
        <v>171</v>
      </c>
      <c r="B205" s="68" t="s">
        <v>185</v>
      </c>
      <c r="C205" s="68" t="s">
        <v>55</v>
      </c>
      <c r="D205" s="68" t="s">
        <v>33</v>
      </c>
      <c r="E205" s="68" t="s">
        <v>559</v>
      </c>
      <c r="F205" s="68" t="s">
        <v>30</v>
      </c>
      <c r="G205" s="65">
        <v>3305.2</v>
      </c>
      <c r="H205" s="65">
        <f t="shared" si="80"/>
        <v>-170</v>
      </c>
      <c r="I205" s="65">
        <f>I206+I207</f>
        <v>3135.2</v>
      </c>
    </row>
    <row r="206" spans="1:9" ht="22.5" x14ac:dyDescent="0.2">
      <c r="A206" s="67" t="s">
        <v>104</v>
      </c>
      <c r="B206" s="68" t="s">
        <v>185</v>
      </c>
      <c r="C206" s="68" t="s">
        <v>55</v>
      </c>
      <c r="D206" s="68" t="s">
        <v>33</v>
      </c>
      <c r="E206" s="68" t="s">
        <v>559</v>
      </c>
      <c r="F206" s="68">
        <v>200</v>
      </c>
      <c r="G206" s="65">
        <v>10</v>
      </c>
      <c r="H206" s="65">
        <f>I206-G206</f>
        <v>-4.8</v>
      </c>
      <c r="I206" s="65">
        <v>5.2</v>
      </c>
    </row>
    <row r="207" spans="1:9" ht="22.5" x14ac:dyDescent="0.2">
      <c r="A207" s="67" t="s">
        <v>106</v>
      </c>
      <c r="B207" s="68" t="s">
        <v>185</v>
      </c>
      <c r="C207" s="68" t="s">
        <v>55</v>
      </c>
      <c r="D207" s="68" t="s">
        <v>33</v>
      </c>
      <c r="E207" s="68" t="s">
        <v>559</v>
      </c>
      <c r="F207" s="68">
        <v>300</v>
      </c>
      <c r="G207" s="65">
        <v>3295.2</v>
      </c>
      <c r="H207" s="65">
        <f>I207-G207</f>
        <v>-165.19999999999982</v>
      </c>
      <c r="I207" s="65">
        <v>3130</v>
      </c>
    </row>
    <row r="208" spans="1:9" ht="33.75" x14ac:dyDescent="0.2">
      <c r="A208" s="67" t="s">
        <v>560</v>
      </c>
      <c r="B208" s="68" t="s">
        <v>185</v>
      </c>
      <c r="C208" s="68" t="s">
        <v>55</v>
      </c>
      <c r="D208" s="68" t="s">
        <v>33</v>
      </c>
      <c r="E208" s="68" t="s">
        <v>561</v>
      </c>
      <c r="F208" s="68"/>
      <c r="G208" s="65">
        <v>1049.5999999999999</v>
      </c>
      <c r="H208" s="65">
        <f>I208-G208</f>
        <v>-881.69999999999993</v>
      </c>
      <c r="I208" s="65">
        <v>167.9</v>
      </c>
    </row>
    <row r="209" spans="1:9" ht="22.5" x14ac:dyDescent="0.2">
      <c r="A209" s="67" t="s">
        <v>106</v>
      </c>
      <c r="B209" s="68" t="s">
        <v>185</v>
      </c>
      <c r="C209" s="68" t="s">
        <v>55</v>
      </c>
      <c r="D209" s="68" t="s">
        <v>33</v>
      </c>
      <c r="E209" s="68" t="s">
        <v>561</v>
      </c>
      <c r="F209" s="68">
        <v>300</v>
      </c>
      <c r="G209" s="65">
        <v>1049.5999999999999</v>
      </c>
      <c r="H209" s="65">
        <f>I209-G209</f>
        <v>-881.69999999999993</v>
      </c>
      <c r="I209" s="65">
        <v>167.9</v>
      </c>
    </row>
    <row r="210" spans="1:9" x14ac:dyDescent="0.2">
      <c r="A210" s="140" t="s">
        <v>50</v>
      </c>
      <c r="B210" s="64" t="s">
        <v>185</v>
      </c>
      <c r="C210" s="139" t="s">
        <v>55</v>
      </c>
      <c r="D210" s="139" t="s">
        <v>54</v>
      </c>
      <c r="E210" s="139" t="s">
        <v>29</v>
      </c>
      <c r="F210" s="139" t="s">
        <v>30</v>
      </c>
      <c r="G210" s="141">
        <f t="shared" ref="G210" si="81">G211+G213</f>
        <v>35590.1</v>
      </c>
      <c r="H210" s="141">
        <f t="shared" ref="H210:I210" si="82">H211+H213</f>
        <v>-588.60000000000036</v>
      </c>
      <c r="I210" s="141">
        <f t="shared" si="82"/>
        <v>35001.5</v>
      </c>
    </row>
    <row r="211" spans="1:9" ht="58.5" customHeight="1" x14ac:dyDescent="0.2">
      <c r="A211" s="67" t="s">
        <v>187</v>
      </c>
      <c r="B211" s="68" t="s">
        <v>185</v>
      </c>
      <c r="C211" s="68" t="s">
        <v>55</v>
      </c>
      <c r="D211" s="68" t="s">
        <v>54</v>
      </c>
      <c r="E211" s="68" t="s">
        <v>565</v>
      </c>
      <c r="F211" s="68"/>
      <c r="G211" s="65">
        <v>27073.200000000001</v>
      </c>
      <c r="H211" s="65">
        <f t="shared" ref="H211:H212" si="83">I211-G211</f>
        <v>-2405.2000000000007</v>
      </c>
      <c r="I211" s="65">
        <v>24668</v>
      </c>
    </row>
    <row r="212" spans="1:9" ht="22.5" x14ac:dyDescent="0.2">
      <c r="A212" s="67" t="s">
        <v>106</v>
      </c>
      <c r="B212" s="68" t="s">
        <v>185</v>
      </c>
      <c r="C212" s="68" t="s">
        <v>55</v>
      </c>
      <c r="D212" s="68" t="s">
        <v>54</v>
      </c>
      <c r="E212" s="68" t="s">
        <v>565</v>
      </c>
      <c r="F212" s="68">
        <v>300</v>
      </c>
      <c r="G212" s="65">
        <v>27073.200000000001</v>
      </c>
      <c r="H212" s="65">
        <f t="shared" si="83"/>
        <v>-2405.2000000000007</v>
      </c>
      <c r="I212" s="65">
        <v>24668</v>
      </c>
    </row>
    <row r="213" spans="1:9" ht="56.25" x14ac:dyDescent="0.2">
      <c r="A213" s="67" t="s">
        <v>306</v>
      </c>
      <c r="B213" s="68" t="s">
        <v>185</v>
      </c>
      <c r="C213" s="68" t="s">
        <v>55</v>
      </c>
      <c r="D213" s="68" t="s">
        <v>54</v>
      </c>
      <c r="E213" s="68" t="s">
        <v>566</v>
      </c>
      <c r="F213" s="68"/>
      <c r="G213" s="65">
        <f>G214+G215</f>
        <v>8516.9</v>
      </c>
      <c r="H213" s="65">
        <f>I213-G213</f>
        <v>1816.6000000000004</v>
      </c>
      <c r="I213" s="65">
        <f>I214+I215</f>
        <v>10333.5</v>
      </c>
    </row>
    <row r="214" spans="1:9" ht="22.5" x14ac:dyDescent="0.2">
      <c r="A214" s="67" t="s">
        <v>106</v>
      </c>
      <c r="B214" s="68" t="s">
        <v>185</v>
      </c>
      <c r="C214" s="68" t="s">
        <v>55</v>
      </c>
      <c r="D214" s="68" t="s">
        <v>54</v>
      </c>
      <c r="E214" s="68" t="s">
        <v>566</v>
      </c>
      <c r="F214" s="68">
        <v>300</v>
      </c>
      <c r="G214" s="65"/>
      <c r="H214" s="65">
        <f>I214-G214</f>
        <v>0</v>
      </c>
      <c r="I214" s="65"/>
    </row>
    <row r="215" spans="1:9" ht="22.5" x14ac:dyDescent="0.2">
      <c r="A215" s="67" t="s">
        <v>106</v>
      </c>
      <c r="B215" s="68" t="s">
        <v>185</v>
      </c>
      <c r="C215" s="68" t="s">
        <v>55</v>
      </c>
      <c r="D215" s="68" t="s">
        <v>54</v>
      </c>
      <c r="E215" s="68" t="s">
        <v>607</v>
      </c>
      <c r="F215" s="68">
        <v>300</v>
      </c>
      <c r="G215" s="65">
        <v>8516.9</v>
      </c>
      <c r="H215" s="65">
        <f>I215-G215</f>
        <v>1816.6000000000004</v>
      </c>
      <c r="I215" s="65">
        <v>10333.5</v>
      </c>
    </row>
    <row r="216" spans="1:9" ht="21" x14ac:dyDescent="0.2">
      <c r="A216" s="140" t="s">
        <v>49</v>
      </c>
      <c r="B216" s="64" t="s">
        <v>185</v>
      </c>
      <c r="C216" s="139" t="s">
        <v>55</v>
      </c>
      <c r="D216" s="139" t="s">
        <v>42</v>
      </c>
      <c r="E216" s="139" t="s">
        <v>29</v>
      </c>
      <c r="F216" s="139" t="s">
        <v>30</v>
      </c>
      <c r="G216" s="141">
        <f>G217+G222</f>
        <v>4113.9000000000005</v>
      </c>
      <c r="H216" s="141">
        <f t="shared" ref="H216" si="84">H217+H222</f>
        <v>137.29999999999973</v>
      </c>
      <c r="I216" s="141">
        <f>I217+I222</f>
        <v>4251.2</v>
      </c>
    </row>
    <row r="217" spans="1:9" ht="22.5" x14ac:dyDescent="0.2">
      <c r="A217" s="67" t="s">
        <v>254</v>
      </c>
      <c r="B217" s="68" t="s">
        <v>185</v>
      </c>
      <c r="C217" s="68">
        <v>10</v>
      </c>
      <c r="D217" s="68" t="s">
        <v>42</v>
      </c>
      <c r="E217" s="68" t="s">
        <v>567</v>
      </c>
      <c r="F217" s="68" t="s">
        <v>30</v>
      </c>
      <c r="G217" s="65">
        <f>G218+G219</f>
        <v>3729.2000000000003</v>
      </c>
      <c r="H217" s="65">
        <f t="shared" ref="H217" si="85">H218+H219</f>
        <v>137.29999999999973</v>
      </c>
      <c r="I217" s="65">
        <f>I218+I219</f>
        <v>3866.5</v>
      </c>
    </row>
    <row r="218" spans="1:9" ht="60" customHeight="1" x14ac:dyDescent="0.2">
      <c r="A218" s="67" t="s">
        <v>75</v>
      </c>
      <c r="B218" s="68" t="s">
        <v>185</v>
      </c>
      <c r="C218" s="68">
        <v>10</v>
      </c>
      <c r="D218" s="68" t="s">
        <v>42</v>
      </c>
      <c r="E218" s="68" t="s">
        <v>568</v>
      </c>
      <c r="F218" s="68" t="s">
        <v>108</v>
      </c>
      <c r="G218" s="65">
        <v>3506.3</v>
      </c>
      <c r="H218" s="65">
        <f>I218-G218</f>
        <v>157.29999999999973</v>
      </c>
      <c r="I218" s="65">
        <v>3663.6</v>
      </c>
    </row>
    <row r="219" spans="1:9" ht="22.5" x14ac:dyDescent="0.2">
      <c r="A219" s="67" t="s">
        <v>253</v>
      </c>
      <c r="B219" s="68" t="s">
        <v>185</v>
      </c>
      <c r="C219" s="68">
        <v>10</v>
      </c>
      <c r="D219" s="68" t="s">
        <v>42</v>
      </c>
      <c r="E219" s="68" t="s">
        <v>569</v>
      </c>
      <c r="F219" s="68"/>
      <c r="G219" s="65">
        <f t="shared" ref="G219:I219" si="86">G220+G221</f>
        <v>222.9</v>
      </c>
      <c r="H219" s="65">
        <f t="shared" si="86"/>
        <v>-20.000000000000011</v>
      </c>
      <c r="I219" s="65">
        <f t="shared" si="86"/>
        <v>202.9</v>
      </c>
    </row>
    <row r="220" spans="1:9" ht="22.5" x14ac:dyDescent="0.2">
      <c r="A220" s="67" t="s">
        <v>104</v>
      </c>
      <c r="B220" s="68" t="s">
        <v>185</v>
      </c>
      <c r="C220" s="68">
        <v>10</v>
      </c>
      <c r="D220" s="68" t="s">
        <v>42</v>
      </c>
      <c r="E220" s="68" t="s">
        <v>569</v>
      </c>
      <c r="F220" s="68" t="s">
        <v>105</v>
      </c>
      <c r="G220" s="65">
        <v>216.4</v>
      </c>
      <c r="H220" s="65">
        <f>I220-G220</f>
        <v>-14.300000000000011</v>
      </c>
      <c r="I220" s="65">
        <v>202.1</v>
      </c>
    </row>
    <row r="221" spans="1:9" ht="22.5" x14ac:dyDescent="0.2">
      <c r="A221" s="67" t="s">
        <v>111</v>
      </c>
      <c r="B221" s="68" t="s">
        <v>185</v>
      </c>
      <c r="C221" s="68">
        <v>10</v>
      </c>
      <c r="D221" s="68" t="s">
        <v>42</v>
      </c>
      <c r="E221" s="68" t="s">
        <v>569</v>
      </c>
      <c r="F221" s="68" t="s">
        <v>112</v>
      </c>
      <c r="G221" s="65">
        <v>6.5</v>
      </c>
      <c r="H221" s="65">
        <f>I221-G221</f>
        <v>-5.7</v>
      </c>
      <c r="I221" s="65">
        <v>0.8</v>
      </c>
    </row>
    <row r="222" spans="1:9" ht="22.5" x14ac:dyDescent="0.2">
      <c r="A222" s="67" t="s">
        <v>82</v>
      </c>
      <c r="B222" s="68" t="s">
        <v>185</v>
      </c>
      <c r="C222" s="68" t="s">
        <v>55</v>
      </c>
      <c r="D222" s="68" t="s">
        <v>42</v>
      </c>
      <c r="E222" s="68" t="s">
        <v>570</v>
      </c>
      <c r="F222" s="68" t="s">
        <v>30</v>
      </c>
      <c r="G222" s="65">
        <v>384.7</v>
      </c>
      <c r="H222" s="65"/>
      <c r="I222" s="65">
        <v>384.7</v>
      </c>
    </row>
    <row r="223" spans="1:9" ht="22.5" x14ac:dyDescent="0.2">
      <c r="A223" s="67" t="s">
        <v>104</v>
      </c>
      <c r="B223" s="68" t="s">
        <v>185</v>
      </c>
      <c r="C223" s="68" t="s">
        <v>55</v>
      </c>
      <c r="D223" s="68" t="s">
        <v>42</v>
      </c>
      <c r="E223" s="68" t="s">
        <v>570</v>
      </c>
      <c r="F223" s="68" t="s">
        <v>105</v>
      </c>
      <c r="G223" s="65">
        <v>384.7</v>
      </c>
      <c r="H223" s="65"/>
      <c r="I223" s="65">
        <v>384.7</v>
      </c>
    </row>
    <row r="224" spans="1:9" ht="28.5" x14ac:dyDescent="0.2">
      <c r="A224" s="128" t="s">
        <v>186</v>
      </c>
      <c r="B224" s="129"/>
      <c r="C224" s="129"/>
      <c r="D224" s="129"/>
      <c r="E224" s="129"/>
      <c r="F224" s="129"/>
      <c r="G224" s="107">
        <f t="shared" ref="G224:I224" si="87">G225</f>
        <v>58815.315799999997</v>
      </c>
      <c r="H224" s="107">
        <f t="shared" si="87"/>
        <v>-3072.6399999999953</v>
      </c>
      <c r="I224" s="107">
        <f t="shared" si="87"/>
        <v>55742.675800000005</v>
      </c>
    </row>
    <row r="225" spans="1:9" x14ac:dyDescent="0.2">
      <c r="A225" s="140" t="s">
        <v>314</v>
      </c>
      <c r="B225" s="64">
        <v>974</v>
      </c>
      <c r="C225" s="139" t="s">
        <v>59</v>
      </c>
      <c r="D225" s="68"/>
      <c r="E225" s="68"/>
      <c r="F225" s="68"/>
      <c r="G225" s="63">
        <f>G226+G255+G244</f>
        <v>58815.315799999997</v>
      </c>
      <c r="H225" s="63">
        <f>H226+H255+H244</f>
        <v>-3072.6399999999953</v>
      </c>
      <c r="I225" s="63">
        <f>I226+I255+I244</f>
        <v>55742.675800000005</v>
      </c>
    </row>
    <row r="226" spans="1:9" ht="21" x14ac:dyDescent="0.2">
      <c r="A226" s="62" t="s">
        <v>518</v>
      </c>
      <c r="B226" s="64">
        <v>974</v>
      </c>
      <c r="C226" s="64" t="s">
        <v>59</v>
      </c>
      <c r="D226" s="64"/>
      <c r="E226" s="64" t="s">
        <v>519</v>
      </c>
      <c r="F226" s="64" t="s">
        <v>30</v>
      </c>
      <c r="G226" s="63">
        <f>G227+G231+G239+G247+G249+G253</f>
        <v>58171.015799999994</v>
      </c>
      <c r="H226" s="63">
        <f>H227+H231+H239+H247+H249+H253</f>
        <v>-3110.5399999999954</v>
      </c>
      <c r="I226" s="63">
        <f>I227+I231+I239+I247+I249+I253</f>
        <v>55060.4758</v>
      </c>
    </row>
    <row r="227" spans="1:9" ht="33.75" x14ac:dyDescent="0.2">
      <c r="A227" s="110" t="s">
        <v>192</v>
      </c>
      <c r="B227" s="64">
        <v>974</v>
      </c>
      <c r="C227" s="111" t="s">
        <v>59</v>
      </c>
      <c r="D227" s="111" t="s">
        <v>31</v>
      </c>
      <c r="E227" s="111" t="s">
        <v>520</v>
      </c>
      <c r="F227" s="111"/>
      <c r="G227" s="112">
        <f>G228</f>
        <v>18627.5</v>
      </c>
      <c r="H227" s="112">
        <f>I227-G227</f>
        <v>-1248.7599999999984</v>
      </c>
      <c r="I227" s="112">
        <f>I228</f>
        <v>17378.740000000002</v>
      </c>
    </row>
    <row r="228" spans="1:9" ht="45" x14ac:dyDescent="0.2">
      <c r="A228" s="67" t="s">
        <v>164</v>
      </c>
      <c r="B228" s="68">
        <v>974</v>
      </c>
      <c r="C228" s="68" t="s">
        <v>59</v>
      </c>
      <c r="D228" s="68" t="s">
        <v>31</v>
      </c>
      <c r="E228" s="68" t="s">
        <v>521</v>
      </c>
      <c r="F228" s="68" t="s">
        <v>101</v>
      </c>
      <c r="G228" s="65">
        <f t="shared" ref="G228:I229" si="88">G229</f>
        <v>18627.5</v>
      </c>
      <c r="H228" s="65">
        <f t="shared" si="88"/>
        <v>-1248.7599999999984</v>
      </c>
      <c r="I228" s="65">
        <f t="shared" si="88"/>
        <v>17378.740000000002</v>
      </c>
    </row>
    <row r="229" spans="1:9" ht="18.75" customHeight="1" x14ac:dyDescent="0.2">
      <c r="A229" s="67" t="s">
        <v>102</v>
      </c>
      <c r="B229" s="68">
        <v>974</v>
      </c>
      <c r="C229" s="68" t="s">
        <v>59</v>
      </c>
      <c r="D229" s="68" t="s">
        <v>31</v>
      </c>
      <c r="E229" s="68" t="s">
        <v>521</v>
      </c>
      <c r="F229" s="68" t="s">
        <v>103</v>
      </c>
      <c r="G229" s="65">
        <f t="shared" si="88"/>
        <v>18627.5</v>
      </c>
      <c r="H229" s="65">
        <f t="shared" si="88"/>
        <v>-1248.7599999999984</v>
      </c>
      <c r="I229" s="65">
        <f t="shared" si="88"/>
        <v>17378.740000000002</v>
      </c>
    </row>
    <row r="230" spans="1:9" ht="47.25" customHeight="1" x14ac:dyDescent="0.2">
      <c r="A230" s="67" t="s">
        <v>94</v>
      </c>
      <c r="B230" s="68">
        <v>974</v>
      </c>
      <c r="C230" s="68" t="s">
        <v>59</v>
      </c>
      <c r="D230" s="68" t="s">
        <v>31</v>
      </c>
      <c r="E230" s="68" t="s">
        <v>521</v>
      </c>
      <c r="F230" s="68" t="s">
        <v>74</v>
      </c>
      <c r="G230" s="65">
        <v>18627.5</v>
      </c>
      <c r="H230" s="65">
        <f>I230-G230</f>
        <v>-1248.7599999999984</v>
      </c>
      <c r="I230" s="65">
        <v>17378.740000000002</v>
      </c>
    </row>
    <row r="231" spans="1:9" ht="22.5" x14ac:dyDescent="0.2">
      <c r="A231" s="110" t="s">
        <v>193</v>
      </c>
      <c r="B231" s="64">
        <v>974</v>
      </c>
      <c r="C231" s="111" t="s">
        <v>59</v>
      </c>
      <c r="D231" s="111" t="s">
        <v>31</v>
      </c>
      <c r="E231" s="111" t="s">
        <v>522</v>
      </c>
      <c r="F231" s="111" t="s">
        <v>30</v>
      </c>
      <c r="G231" s="112">
        <f>G232+G235</f>
        <v>7921.7157999999999</v>
      </c>
      <c r="H231" s="112">
        <f>H232+H235</f>
        <v>-106.39999999999964</v>
      </c>
      <c r="I231" s="112">
        <f>I232+I235</f>
        <v>7815.3158000000003</v>
      </c>
    </row>
    <row r="232" spans="1:9" ht="45" x14ac:dyDescent="0.2">
      <c r="A232" s="67" t="s">
        <v>164</v>
      </c>
      <c r="B232" s="68">
        <v>974</v>
      </c>
      <c r="C232" s="68" t="s">
        <v>59</v>
      </c>
      <c r="D232" s="68" t="s">
        <v>31</v>
      </c>
      <c r="E232" s="68" t="s">
        <v>523</v>
      </c>
      <c r="F232" s="68" t="s">
        <v>101</v>
      </c>
      <c r="G232" s="65">
        <f t="shared" ref="G232:I233" si="89">G233</f>
        <v>7865.4</v>
      </c>
      <c r="H232" s="65">
        <f t="shared" si="89"/>
        <v>-106.39999999999964</v>
      </c>
      <c r="I232" s="65">
        <f t="shared" si="89"/>
        <v>7759</v>
      </c>
    </row>
    <row r="233" spans="1:9" ht="20.25" customHeight="1" x14ac:dyDescent="0.2">
      <c r="A233" s="67" t="s">
        <v>102</v>
      </c>
      <c r="B233" s="68">
        <v>974</v>
      </c>
      <c r="C233" s="68" t="s">
        <v>59</v>
      </c>
      <c r="D233" s="68" t="s">
        <v>31</v>
      </c>
      <c r="E233" s="68" t="s">
        <v>523</v>
      </c>
      <c r="F233" s="68" t="s">
        <v>103</v>
      </c>
      <c r="G233" s="65">
        <f t="shared" si="89"/>
        <v>7865.4</v>
      </c>
      <c r="H233" s="65">
        <f t="shared" si="89"/>
        <v>-106.39999999999964</v>
      </c>
      <c r="I233" s="65">
        <f t="shared" si="89"/>
        <v>7759</v>
      </c>
    </row>
    <row r="234" spans="1:9" ht="48.75" customHeight="1" x14ac:dyDescent="0.2">
      <c r="A234" s="67" t="s">
        <v>94</v>
      </c>
      <c r="B234" s="68">
        <v>974</v>
      </c>
      <c r="C234" s="68" t="s">
        <v>59</v>
      </c>
      <c r="D234" s="68" t="s">
        <v>31</v>
      </c>
      <c r="E234" s="68" t="s">
        <v>523</v>
      </c>
      <c r="F234" s="68" t="s">
        <v>74</v>
      </c>
      <c r="G234" s="65">
        <v>7865.4</v>
      </c>
      <c r="H234" s="65">
        <f>I234-G234</f>
        <v>-106.39999999999964</v>
      </c>
      <c r="I234" s="65">
        <v>7759</v>
      </c>
    </row>
    <row r="235" spans="1:9" ht="21" x14ac:dyDescent="0.2">
      <c r="A235" s="62" t="s">
        <v>307</v>
      </c>
      <c r="B235" s="64">
        <v>974</v>
      </c>
      <c r="C235" s="64" t="s">
        <v>59</v>
      </c>
      <c r="D235" s="64" t="s">
        <v>31</v>
      </c>
      <c r="E235" s="64" t="s">
        <v>579</v>
      </c>
      <c r="F235" s="64"/>
      <c r="G235" s="63">
        <v>56.315800000000003</v>
      </c>
      <c r="H235" s="63"/>
      <c r="I235" s="63">
        <v>56.315800000000003</v>
      </c>
    </row>
    <row r="236" spans="1:9" ht="45" x14ac:dyDescent="0.2">
      <c r="A236" s="67" t="s">
        <v>164</v>
      </c>
      <c r="B236" s="68">
        <v>974</v>
      </c>
      <c r="C236" s="68" t="s">
        <v>59</v>
      </c>
      <c r="D236" s="68" t="s">
        <v>31</v>
      </c>
      <c r="E236" s="68" t="s">
        <v>579</v>
      </c>
      <c r="F236" s="68" t="s">
        <v>101</v>
      </c>
      <c r="G236" s="65">
        <v>56.315800000000003</v>
      </c>
      <c r="H236" s="65"/>
      <c r="I236" s="65">
        <v>56.315800000000003</v>
      </c>
    </row>
    <row r="237" spans="1:9" ht="16.5" customHeight="1" x14ac:dyDescent="0.2">
      <c r="A237" s="67" t="s">
        <v>102</v>
      </c>
      <c r="B237" s="68">
        <v>974</v>
      </c>
      <c r="C237" s="68" t="s">
        <v>59</v>
      </c>
      <c r="D237" s="68" t="s">
        <v>31</v>
      </c>
      <c r="E237" s="68" t="s">
        <v>579</v>
      </c>
      <c r="F237" s="68" t="s">
        <v>103</v>
      </c>
      <c r="G237" s="65">
        <v>56.315800000000003</v>
      </c>
      <c r="H237" s="65"/>
      <c r="I237" s="65">
        <v>56.315800000000003</v>
      </c>
    </row>
    <row r="238" spans="1:9" ht="16.5" customHeight="1" x14ac:dyDescent="0.2">
      <c r="A238" s="67" t="s">
        <v>308</v>
      </c>
      <c r="B238" s="68">
        <v>974</v>
      </c>
      <c r="C238" s="68" t="s">
        <v>59</v>
      </c>
      <c r="D238" s="68" t="s">
        <v>31</v>
      </c>
      <c r="E238" s="68" t="s">
        <v>579</v>
      </c>
      <c r="F238" s="68">
        <v>612</v>
      </c>
      <c r="G238" s="65">
        <v>56.315800000000003</v>
      </c>
      <c r="H238" s="65"/>
      <c r="I238" s="65">
        <v>56.315800000000003</v>
      </c>
    </row>
    <row r="239" spans="1:9" ht="22.5" x14ac:dyDescent="0.2">
      <c r="A239" s="110" t="s">
        <v>267</v>
      </c>
      <c r="B239" s="64">
        <v>974</v>
      </c>
      <c r="C239" s="111" t="s">
        <v>45</v>
      </c>
      <c r="D239" s="113" t="s">
        <v>33</v>
      </c>
      <c r="E239" s="111" t="s">
        <v>524</v>
      </c>
      <c r="F239" s="111" t="s">
        <v>30</v>
      </c>
      <c r="G239" s="112">
        <v>11480.8</v>
      </c>
      <c r="H239" s="112">
        <f t="shared" ref="H239:H241" si="90">H240</f>
        <v>-436.69999999999891</v>
      </c>
      <c r="I239" s="112">
        <f>I240</f>
        <v>11044.1</v>
      </c>
    </row>
    <row r="240" spans="1:9" ht="22.5" x14ac:dyDescent="0.2">
      <c r="A240" s="67" t="s">
        <v>99</v>
      </c>
      <c r="B240" s="68">
        <v>974</v>
      </c>
      <c r="C240" s="68" t="s">
        <v>45</v>
      </c>
      <c r="D240" s="106" t="s">
        <v>33</v>
      </c>
      <c r="E240" s="68" t="s">
        <v>525</v>
      </c>
      <c r="F240" s="68" t="s">
        <v>30</v>
      </c>
      <c r="G240" s="65">
        <v>11480.8</v>
      </c>
      <c r="H240" s="65">
        <f t="shared" si="90"/>
        <v>-436.69999999999891</v>
      </c>
      <c r="I240" s="65">
        <f>I241</f>
        <v>11044.1</v>
      </c>
    </row>
    <row r="241" spans="1:9" ht="45" x14ac:dyDescent="0.2">
      <c r="A241" s="67" t="s">
        <v>164</v>
      </c>
      <c r="B241" s="68">
        <v>974</v>
      </c>
      <c r="C241" s="68" t="s">
        <v>45</v>
      </c>
      <c r="D241" s="106" t="s">
        <v>33</v>
      </c>
      <c r="E241" s="68" t="s">
        <v>525</v>
      </c>
      <c r="F241" s="68" t="s">
        <v>101</v>
      </c>
      <c r="G241" s="65">
        <v>11480.8</v>
      </c>
      <c r="H241" s="65">
        <f t="shared" si="90"/>
        <v>-436.69999999999891</v>
      </c>
      <c r="I241" s="65">
        <f>I242</f>
        <v>11044.1</v>
      </c>
    </row>
    <row r="242" spans="1:9" ht="17.25" customHeight="1" x14ac:dyDescent="0.2">
      <c r="A242" s="67" t="s">
        <v>102</v>
      </c>
      <c r="B242" s="68">
        <v>974</v>
      </c>
      <c r="C242" s="68" t="s">
        <v>45</v>
      </c>
      <c r="D242" s="106" t="s">
        <v>33</v>
      </c>
      <c r="E242" s="68" t="s">
        <v>525</v>
      </c>
      <c r="F242" s="68" t="s">
        <v>103</v>
      </c>
      <c r="G242" s="65">
        <v>11480.8</v>
      </c>
      <c r="H242" s="65">
        <f>I242-G242</f>
        <v>-436.69999999999891</v>
      </c>
      <c r="I242" s="65">
        <f>I243</f>
        <v>11044.1</v>
      </c>
    </row>
    <row r="243" spans="1:9" ht="48.75" customHeight="1" x14ac:dyDescent="0.2">
      <c r="A243" s="67" t="s">
        <v>94</v>
      </c>
      <c r="B243" s="68">
        <v>974</v>
      </c>
      <c r="C243" s="68" t="s">
        <v>45</v>
      </c>
      <c r="D243" s="106" t="s">
        <v>33</v>
      </c>
      <c r="E243" s="68" t="s">
        <v>525</v>
      </c>
      <c r="F243" s="68" t="s">
        <v>74</v>
      </c>
      <c r="G243" s="65">
        <v>11480.8</v>
      </c>
      <c r="H243" s="65">
        <f>I243-G243</f>
        <v>-436.69999999999891</v>
      </c>
      <c r="I243" s="65">
        <v>11044.1</v>
      </c>
    </row>
    <row r="244" spans="1:9" ht="41.25" customHeight="1" x14ac:dyDescent="0.2">
      <c r="A244" s="62" t="s">
        <v>268</v>
      </c>
      <c r="B244" s="64">
        <v>946</v>
      </c>
      <c r="C244" s="64" t="s">
        <v>45</v>
      </c>
      <c r="D244" s="127" t="s">
        <v>505</v>
      </c>
      <c r="E244" s="127" t="s">
        <v>262</v>
      </c>
      <c r="F244" s="64"/>
      <c r="G244" s="63">
        <f t="shared" ref="G244:I244" si="91">G245</f>
        <v>63.3</v>
      </c>
      <c r="H244" s="63"/>
      <c r="I244" s="63">
        <f t="shared" si="91"/>
        <v>63.3</v>
      </c>
    </row>
    <row r="245" spans="1:9" ht="45" x14ac:dyDescent="0.2">
      <c r="A245" s="67" t="s">
        <v>164</v>
      </c>
      <c r="B245" s="68">
        <v>974</v>
      </c>
      <c r="C245" s="68" t="s">
        <v>45</v>
      </c>
      <c r="D245" s="106" t="s">
        <v>33</v>
      </c>
      <c r="E245" s="106" t="s">
        <v>507</v>
      </c>
      <c r="F245" s="68">
        <v>600</v>
      </c>
      <c r="G245" s="65">
        <v>63.3</v>
      </c>
      <c r="H245" s="65"/>
      <c r="I245" s="65">
        <v>63.3</v>
      </c>
    </row>
    <row r="246" spans="1:9" ht="50.25" customHeight="1" x14ac:dyDescent="0.2">
      <c r="A246" s="67" t="s">
        <v>94</v>
      </c>
      <c r="B246" s="68">
        <v>974</v>
      </c>
      <c r="C246" s="68" t="s">
        <v>45</v>
      </c>
      <c r="D246" s="106" t="s">
        <v>33</v>
      </c>
      <c r="E246" s="106" t="s">
        <v>507</v>
      </c>
      <c r="F246" s="68" t="s">
        <v>74</v>
      </c>
      <c r="G246" s="65">
        <v>63.3</v>
      </c>
      <c r="H246" s="65"/>
      <c r="I246" s="65">
        <v>63.3</v>
      </c>
    </row>
    <row r="247" spans="1:9" ht="22.5" x14ac:dyDescent="0.2">
      <c r="A247" s="110" t="s">
        <v>526</v>
      </c>
      <c r="B247" s="64">
        <v>974</v>
      </c>
      <c r="C247" s="111" t="s">
        <v>59</v>
      </c>
      <c r="D247" s="113" t="s">
        <v>54</v>
      </c>
      <c r="E247" s="111" t="s">
        <v>527</v>
      </c>
      <c r="F247" s="111"/>
      <c r="G247" s="112">
        <v>200</v>
      </c>
      <c r="H247" s="112">
        <f>H248</f>
        <v>-175.16</v>
      </c>
      <c r="I247" s="112">
        <f>I248</f>
        <v>24.84</v>
      </c>
    </row>
    <row r="248" spans="1:9" ht="22.5" x14ac:dyDescent="0.2">
      <c r="A248" s="67" t="s">
        <v>104</v>
      </c>
      <c r="B248" s="68">
        <v>974</v>
      </c>
      <c r="C248" s="68" t="s">
        <v>59</v>
      </c>
      <c r="D248" s="68" t="s">
        <v>54</v>
      </c>
      <c r="E248" s="68" t="s">
        <v>612</v>
      </c>
      <c r="F248" s="68">
        <v>200</v>
      </c>
      <c r="G248" s="65">
        <v>200</v>
      </c>
      <c r="H248" s="65">
        <f>I248-G248</f>
        <v>-175.16</v>
      </c>
      <c r="I248" s="65">
        <v>24.84</v>
      </c>
    </row>
    <row r="249" spans="1:9" ht="22.5" x14ac:dyDescent="0.2">
      <c r="A249" s="110" t="s">
        <v>528</v>
      </c>
      <c r="B249" s="64">
        <v>974</v>
      </c>
      <c r="C249" s="111" t="s">
        <v>59</v>
      </c>
      <c r="D249" s="111" t="s">
        <v>54</v>
      </c>
      <c r="E249" s="111" t="s">
        <v>529</v>
      </c>
      <c r="F249" s="111"/>
      <c r="G249" s="112">
        <f t="shared" ref="G249" si="92">G250+G251+G252</f>
        <v>19841</v>
      </c>
      <c r="H249" s="112">
        <f t="shared" ref="H249:I249" si="93">H250+H251+H252</f>
        <v>-1106.0199999999984</v>
      </c>
      <c r="I249" s="112">
        <f t="shared" si="93"/>
        <v>18734.980000000003</v>
      </c>
    </row>
    <row r="250" spans="1:9" ht="60" customHeight="1" x14ac:dyDescent="0.2">
      <c r="A250" s="67" t="s">
        <v>75</v>
      </c>
      <c r="B250" s="68">
        <v>974</v>
      </c>
      <c r="C250" s="68" t="s">
        <v>59</v>
      </c>
      <c r="D250" s="68" t="s">
        <v>54</v>
      </c>
      <c r="E250" s="68" t="s">
        <v>588</v>
      </c>
      <c r="F250" s="68">
        <v>100</v>
      </c>
      <c r="G250" s="65">
        <v>19693.5</v>
      </c>
      <c r="H250" s="65">
        <f t="shared" ref="H250:H256" si="94">I250-G250</f>
        <v>-1076.7599999999984</v>
      </c>
      <c r="I250" s="65">
        <v>18616.740000000002</v>
      </c>
    </row>
    <row r="251" spans="1:9" ht="22.5" x14ac:dyDescent="0.2">
      <c r="A251" s="67" t="s">
        <v>104</v>
      </c>
      <c r="B251" s="68">
        <v>974</v>
      </c>
      <c r="C251" s="68" t="s">
        <v>59</v>
      </c>
      <c r="D251" s="68" t="s">
        <v>54</v>
      </c>
      <c r="E251" s="68" t="s">
        <v>588</v>
      </c>
      <c r="F251" s="68">
        <v>200</v>
      </c>
      <c r="G251" s="65">
        <v>140.5</v>
      </c>
      <c r="H251" s="65">
        <f t="shared" si="94"/>
        <v>-25.099999999999994</v>
      </c>
      <c r="I251" s="65">
        <v>115.4</v>
      </c>
    </row>
    <row r="252" spans="1:9" ht="19.5" customHeight="1" x14ac:dyDescent="0.2">
      <c r="A252" s="67" t="s">
        <v>111</v>
      </c>
      <c r="B252" s="68">
        <v>974</v>
      </c>
      <c r="C252" s="68" t="s">
        <v>59</v>
      </c>
      <c r="D252" s="68" t="s">
        <v>54</v>
      </c>
      <c r="E252" s="68" t="s">
        <v>588</v>
      </c>
      <c r="F252" s="68">
        <v>800</v>
      </c>
      <c r="G252" s="65">
        <v>7</v>
      </c>
      <c r="H252" s="65">
        <f t="shared" si="94"/>
        <v>-4.16</v>
      </c>
      <c r="I252" s="65">
        <v>2.84</v>
      </c>
    </row>
    <row r="253" spans="1:9" ht="45" x14ac:dyDescent="0.2">
      <c r="A253" s="110" t="s">
        <v>530</v>
      </c>
      <c r="B253" s="64">
        <v>974</v>
      </c>
      <c r="C253" s="111" t="s">
        <v>59</v>
      </c>
      <c r="D253" s="111" t="s">
        <v>54</v>
      </c>
      <c r="E253" s="111" t="s">
        <v>531</v>
      </c>
      <c r="F253" s="111"/>
      <c r="G253" s="112">
        <v>100</v>
      </c>
      <c r="H253" s="112">
        <f t="shared" si="94"/>
        <v>-37.5</v>
      </c>
      <c r="I253" s="112">
        <f>I254</f>
        <v>62.5</v>
      </c>
    </row>
    <row r="254" spans="1:9" ht="22.5" x14ac:dyDescent="0.2">
      <c r="A254" s="67" t="s">
        <v>104</v>
      </c>
      <c r="B254" s="68">
        <v>974</v>
      </c>
      <c r="C254" s="68" t="s">
        <v>59</v>
      </c>
      <c r="D254" s="68" t="s">
        <v>54</v>
      </c>
      <c r="E254" s="68" t="s">
        <v>613</v>
      </c>
      <c r="F254" s="68">
        <v>200</v>
      </c>
      <c r="G254" s="65">
        <v>100</v>
      </c>
      <c r="H254" s="65">
        <f t="shared" si="94"/>
        <v>-37.5</v>
      </c>
      <c r="I254" s="65">
        <v>62.5</v>
      </c>
    </row>
    <row r="255" spans="1:9" ht="21" x14ac:dyDescent="0.2">
      <c r="A255" s="62" t="s">
        <v>254</v>
      </c>
      <c r="B255" s="64">
        <v>974</v>
      </c>
      <c r="C255" s="64" t="s">
        <v>59</v>
      </c>
      <c r="D255" s="64" t="s">
        <v>54</v>
      </c>
      <c r="E255" s="64" t="s">
        <v>532</v>
      </c>
      <c r="F255" s="64"/>
      <c r="G255" s="63">
        <v>581</v>
      </c>
      <c r="H255" s="63">
        <f t="shared" si="94"/>
        <v>37.899999999999977</v>
      </c>
      <c r="I255" s="63">
        <v>618.9</v>
      </c>
    </row>
    <row r="256" spans="1:9" ht="59.25" customHeight="1" x14ac:dyDescent="0.2">
      <c r="A256" s="67" t="s">
        <v>75</v>
      </c>
      <c r="B256" s="68">
        <v>974</v>
      </c>
      <c r="C256" s="68" t="s">
        <v>59</v>
      </c>
      <c r="D256" s="68" t="s">
        <v>54</v>
      </c>
      <c r="E256" s="68" t="s">
        <v>533</v>
      </c>
      <c r="F256" s="68">
        <v>100</v>
      </c>
      <c r="G256" s="65">
        <v>581</v>
      </c>
      <c r="H256" s="65">
        <f t="shared" si="94"/>
        <v>37.899999999999977</v>
      </c>
      <c r="I256" s="65">
        <v>618.9</v>
      </c>
    </row>
    <row r="257" spans="1:12" ht="28.5" x14ac:dyDescent="0.2">
      <c r="A257" s="128" t="s">
        <v>309</v>
      </c>
      <c r="B257" s="131">
        <v>973</v>
      </c>
      <c r="C257" s="159"/>
      <c r="D257" s="159"/>
      <c r="E257" s="159" t="s">
        <v>29</v>
      </c>
      <c r="F257" s="159" t="s">
        <v>30</v>
      </c>
      <c r="G257" s="107">
        <f t="shared" ref="G257" si="95">G258+G309</f>
        <v>350844</v>
      </c>
      <c r="H257" s="107">
        <f t="shared" ref="H257:I257" si="96">H258+H309</f>
        <v>23188.819999999996</v>
      </c>
      <c r="I257" s="107">
        <f t="shared" si="96"/>
        <v>374032.81999999995</v>
      </c>
    </row>
    <row r="258" spans="1:12" x14ac:dyDescent="0.2">
      <c r="A258" s="62" t="s">
        <v>162</v>
      </c>
      <c r="B258" s="64">
        <v>973</v>
      </c>
      <c r="C258" s="139" t="s">
        <v>45</v>
      </c>
      <c r="D258" s="68"/>
      <c r="E258" s="68"/>
      <c r="F258" s="68"/>
      <c r="G258" s="63">
        <f t="shared" ref="G258" si="97">G259+G286+G297+G301</f>
        <v>348319.4</v>
      </c>
      <c r="H258" s="63">
        <f t="shared" ref="H258:I258" si="98">H259+H286+H297+H301</f>
        <v>22228.819999999996</v>
      </c>
      <c r="I258" s="63">
        <f t="shared" si="98"/>
        <v>370548.22</v>
      </c>
    </row>
    <row r="259" spans="1:12" ht="21" x14ac:dyDescent="0.2">
      <c r="A259" s="140" t="s">
        <v>489</v>
      </c>
      <c r="B259" s="64">
        <v>973</v>
      </c>
      <c r="C259" s="139" t="s">
        <v>45</v>
      </c>
      <c r="D259" s="64" t="s">
        <v>157</v>
      </c>
      <c r="E259" s="64" t="s">
        <v>284</v>
      </c>
      <c r="F259" s="64"/>
      <c r="G259" s="141">
        <f t="shared" ref="G259" si="99">G260+G269+G281+G276</f>
        <v>330255</v>
      </c>
      <c r="H259" s="141">
        <f t="shared" ref="H259:I259" si="100">H260+H269+H281+H276</f>
        <v>18800.119999999995</v>
      </c>
      <c r="I259" s="141">
        <f t="shared" si="100"/>
        <v>349055.11999999994</v>
      </c>
    </row>
    <row r="260" spans="1:12" ht="22.5" x14ac:dyDescent="0.2">
      <c r="A260" s="110" t="s">
        <v>189</v>
      </c>
      <c r="B260" s="64">
        <v>973</v>
      </c>
      <c r="C260" s="111" t="s">
        <v>45</v>
      </c>
      <c r="D260" s="111" t="s">
        <v>163</v>
      </c>
      <c r="E260" s="111" t="s">
        <v>490</v>
      </c>
      <c r="F260" s="111"/>
      <c r="G260" s="112">
        <f t="shared" ref="G260" si="101">G261+G266</f>
        <v>111756.3</v>
      </c>
      <c r="H260" s="112">
        <f t="shared" ref="H260:I260" si="102">H261+H266</f>
        <v>7233.119999999999</v>
      </c>
      <c r="I260" s="112">
        <f t="shared" si="102"/>
        <v>118989.42000000001</v>
      </c>
    </row>
    <row r="261" spans="1:12" ht="45" x14ac:dyDescent="0.2">
      <c r="A261" s="67" t="s">
        <v>164</v>
      </c>
      <c r="B261" s="68">
        <v>973</v>
      </c>
      <c r="C261" s="68" t="s">
        <v>45</v>
      </c>
      <c r="D261" s="68" t="s">
        <v>163</v>
      </c>
      <c r="E261" s="68" t="s">
        <v>491</v>
      </c>
      <c r="F261" s="68" t="s">
        <v>101</v>
      </c>
      <c r="G261" s="65">
        <f t="shared" ref="G261" si="103">G262+G264</f>
        <v>111103.3</v>
      </c>
      <c r="H261" s="65">
        <f t="shared" ref="H261:I261" si="104">H262+H264</f>
        <v>7233.119999999999</v>
      </c>
      <c r="I261" s="65">
        <f t="shared" si="104"/>
        <v>118336.42000000001</v>
      </c>
    </row>
    <row r="262" spans="1:12" ht="18.75" customHeight="1" x14ac:dyDescent="0.2">
      <c r="A262" s="67" t="s">
        <v>102</v>
      </c>
      <c r="B262" s="68">
        <v>973</v>
      </c>
      <c r="C262" s="68" t="s">
        <v>45</v>
      </c>
      <c r="D262" s="68" t="s">
        <v>163</v>
      </c>
      <c r="E262" s="68" t="s">
        <v>491</v>
      </c>
      <c r="F262" s="68" t="s">
        <v>103</v>
      </c>
      <c r="G262" s="65">
        <f t="shared" ref="G262:I262" si="105">G263</f>
        <v>91799.1</v>
      </c>
      <c r="H262" s="65">
        <f t="shared" si="105"/>
        <v>7265.7200000000012</v>
      </c>
      <c r="I262" s="65">
        <f t="shared" si="105"/>
        <v>99064.82</v>
      </c>
    </row>
    <row r="263" spans="1:12" ht="50.25" customHeight="1" x14ac:dyDescent="0.2">
      <c r="A263" s="67" t="s">
        <v>94</v>
      </c>
      <c r="B263" s="68">
        <v>973</v>
      </c>
      <c r="C263" s="68" t="s">
        <v>45</v>
      </c>
      <c r="D263" s="68" t="s">
        <v>163</v>
      </c>
      <c r="E263" s="68" t="s">
        <v>491</v>
      </c>
      <c r="F263" s="68" t="s">
        <v>74</v>
      </c>
      <c r="G263" s="65">
        <v>91799.1</v>
      </c>
      <c r="H263" s="65">
        <f>I263-G263</f>
        <v>7265.7200000000012</v>
      </c>
      <c r="I263" s="65">
        <v>99064.82</v>
      </c>
      <c r="L263" s="70"/>
    </row>
    <row r="264" spans="1:12" ht="17.25" customHeight="1" x14ac:dyDescent="0.2">
      <c r="A264" s="67" t="s">
        <v>115</v>
      </c>
      <c r="B264" s="68">
        <v>973</v>
      </c>
      <c r="C264" s="68" t="s">
        <v>45</v>
      </c>
      <c r="D264" s="68" t="s">
        <v>163</v>
      </c>
      <c r="E264" s="68" t="s">
        <v>491</v>
      </c>
      <c r="F264" s="68" t="s">
        <v>116</v>
      </c>
      <c r="G264" s="65">
        <f t="shared" ref="G264:I264" si="106">G265</f>
        <v>19304.2</v>
      </c>
      <c r="H264" s="65">
        <f t="shared" si="106"/>
        <v>-32.600000000002183</v>
      </c>
      <c r="I264" s="65">
        <f t="shared" si="106"/>
        <v>19271.599999999999</v>
      </c>
    </row>
    <row r="265" spans="1:12" ht="56.25" x14ac:dyDescent="0.2">
      <c r="A265" s="67" t="s">
        <v>95</v>
      </c>
      <c r="B265" s="68">
        <v>973</v>
      </c>
      <c r="C265" s="68" t="s">
        <v>45</v>
      </c>
      <c r="D265" s="68" t="s">
        <v>163</v>
      </c>
      <c r="E265" s="68" t="s">
        <v>491</v>
      </c>
      <c r="F265" s="68" t="s">
        <v>17</v>
      </c>
      <c r="G265" s="65">
        <v>19304.2</v>
      </c>
      <c r="H265" s="65">
        <f>I265-G265</f>
        <v>-32.600000000002183</v>
      </c>
      <c r="I265" s="65">
        <v>19271.599999999999</v>
      </c>
    </row>
    <row r="266" spans="1:12" ht="45" x14ac:dyDescent="0.2">
      <c r="A266" s="67" t="s">
        <v>164</v>
      </c>
      <c r="B266" s="68">
        <v>973</v>
      </c>
      <c r="C266" s="68" t="s">
        <v>45</v>
      </c>
      <c r="D266" s="68" t="s">
        <v>163</v>
      </c>
      <c r="E266" s="68" t="s">
        <v>492</v>
      </c>
      <c r="F266" s="68">
        <v>600</v>
      </c>
      <c r="G266" s="65">
        <f t="shared" ref="G266" si="107">G267+G268</f>
        <v>653</v>
      </c>
      <c r="H266" s="65">
        <f t="shared" ref="H266:I266" si="108">H267+H268</f>
        <v>0</v>
      </c>
      <c r="I266" s="65">
        <f t="shared" si="108"/>
        <v>653</v>
      </c>
    </row>
    <row r="267" spans="1:12" ht="18.75" customHeight="1" x14ac:dyDescent="0.2">
      <c r="A267" s="67" t="s">
        <v>102</v>
      </c>
      <c r="B267" s="68">
        <v>973</v>
      </c>
      <c r="C267" s="68" t="s">
        <v>45</v>
      </c>
      <c r="D267" s="68" t="s">
        <v>163</v>
      </c>
      <c r="E267" s="68" t="s">
        <v>492</v>
      </c>
      <c r="F267" s="68">
        <v>611</v>
      </c>
      <c r="G267" s="65">
        <v>551</v>
      </c>
      <c r="H267" s="65"/>
      <c r="I267" s="65">
        <v>551</v>
      </c>
    </row>
    <row r="268" spans="1:12" ht="18.75" customHeight="1" x14ac:dyDescent="0.2">
      <c r="A268" s="67" t="s">
        <v>115</v>
      </c>
      <c r="B268" s="68">
        <v>973</v>
      </c>
      <c r="C268" s="68" t="s">
        <v>45</v>
      </c>
      <c r="D268" s="68" t="s">
        <v>163</v>
      </c>
      <c r="E268" s="68" t="s">
        <v>492</v>
      </c>
      <c r="F268" s="68">
        <v>621</v>
      </c>
      <c r="G268" s="65">
        <v>102</v>
      </c>
      <c r="H268" s="65"/>
      <c r="I268" s="65">
        <v>102</v>
      </c>
    </row>
    <row r="269" spans="1:12" ht="20.25" customHeight="1" x14ac:dyDescent="0.2">
      <c r="A269" s="110" t="s">
        <v>190</v>
      </c>
      <c r="B269" s="64">
        <v>973</v>
      </c>
      <c r="C269" s="111" t="s">
        <v>45</v>
      </c>
      <c r="D269" s="111" t="s">
        <v>44</v>
      </c>
      <c r="E269" s="111" t="s">
        <v>493</v>
      </c>
      <c r="F269" s="111" t="s">
        <v>30</v>
      </c>
      <c r="G269" s="112">
        <f t="shared" ref="G269" si="109">G270+G274</f>
        <v>202099.4</v>
      </c>
      <c r="H269" s="112">
        <f t="shared" ref="H269:I269" si="110">H270+H274</f>
        <v>12060.899999999994</v>
      </c>
      <c r="I269" s="112">
        <f t="shared" si="110"/>
        <v>214160.3</v>
      </c>
    </row>
    <row r="270" spans="1:12" ht="22.5" x14ac:dyDescent="0.2">
      <c r="A270" s="67" t="s">
        <v>494</v>
      </c>
      <c r="B270" s="68">
        <v>973</v>
      </c>
      <c r="C270" s="68" t="s">
        <v>45</v>
      </c>
      <c r="D270" s="68" t="s">
        <v>44</v>
      </c>
      <c r="E270" s="68" t="s">
        <v>495</v>
      </c>
      <c r="F270" s="68" t="s">
        <v>30</v>
      </c>
      <c r="G270" s="65">
        <f t="shared" ref="G270:I272" si="111">G271</f>
        <v>200349.4</v>
      </c>
      <c r="H270" s="65">
        <f t="shared" si="111"/>
        <v>12060.899999999994</v>
      </c>
      <c r="I270" s="65">
        <f t="shared" si="111"/>
        <v>212410.3</v>
      </c>
    </row>
    <row r="271" spans="1:12" ht="45" x14ac:dyDescent="0.2">
      <c r="A271" s="67" t="s">
        <v>164</v>
      </c>
      <c r="B271" s="68">
        <v>973</v>
      </c>
      <c r="C271" s="68" t="s">
        <v>45</v>
      </c>
      <c r="D271" s="68" t="s">
        <v>44</v>
      </c>
      <c r="E271" s="68" t="s">
        <v>495</v>
      </c>
      <c r="F271" s="68" t="s">
        <v>101</v>
      </c>
      <c r="G271" s="65">
        <f t="shared" si="111"/>
        <v>200349.4</v>
      </c>
      <c r="H271" s="65">
        <f t="shared" si="111"/>
        <v>12060.899999999994</v>
      </c>
      <c r="I271" s="65">
        <f t="shared" si="111"/>
        <v>212410.3</v>
      </c>
    </row>
    <row r="272" spans="1:12" ht="12.75" customHeight="1" x14ac:dyDescent="0.2">
      <c r="A272" s="67" t="s">
        <v>102</v>
      </c>
      <c r="B272" s="68">
        <v>973</v>
      </c>
      <c r="C272" s="68" t="s">
        <v>45</v>
      </c>
      <c r="D272" s="68" t="s">
        <v>44</v>
      </c>
      <c r="E272" s="68" t="s">
        <v>495</v>
      </c>
      <c r="F272" s="68" t="s">
        <v>103</v>
      </c>
      <c r="G272" s="65">
        <f t="shared" si="111"/>
        <v>200349.4</v>
      </c>
      <c r="H272" s="65">
        <f t="shared" si="111"/>
        <v>12060.899999999994</v>
      </c>
      <c r="I272" s="65">
        <f t="shared" si="111"/>
        <v>212410.3</v>
      </c>
      <c r="L272" s="70"/>
    </row>
    <row r="273" spans="1:9" ht="56.25" x14ac:dyDescent="0.2">
      <c r="A273" s="67" t="s">
        <v>94</v>
      </c>
      <c r="B273" s="68">
        <v>973</v>
      </c>
      <c r="C273" s="68" t="s">
        <v>45</v>
      </c>
      <c r="D273" s="68" t="s">
        <v>44</v>
      </c>
      <c r="E273" s="68" t="s">
        <v>495</v>
      </c>
      <c r="F273" s="68" t="s">
        <v>74</v>
      </c>
      <c r="G273" s="65">
        <v>200349.4</v>
      </c>
      <c r="H273" s="65">
        <f>I273-G273</f>
        <v>12060.899999999994</v>
      </c>
      <c r="I273" s="65">
        <v>212410.3</v>
      </c>
    </row>
    <row r="274" spans="1:9" ht="45" x14ac:dyDescent="0.2">
      <c r="A274" s="67" t="s">
        <v>164</v>
      </c>
      <c r="B274" s="68">
        <v>973</v>
      </c>
      <c r="C274" s="68" t="s">
        <v>45</v>
      </c>
      <c r="D274" s="68" t="s">
        <v>44</v>
      </c>
      <c r="E274" s="68" t="s">
        <v>496</v>
      </c>
      <c r="F274" s="68" t="s">
        <v>101</v>
      </c>
      <c r="G274" s="65">
        <v>1750</v>
      </c>
      <c r="H274" s="65"/>
      <c r="I274" s="65">
        <v>1750</v>
      </c>
    </row>
    <row r="275" spans="1:9" ht="18.75" customHeight="1" x14ac:dyDescent="0.2">
      <c r="A275" s="67" t="s">
        <v>102</v>
      </c>
      <c r="B275" s="68">
        <v>973</v>
      </c>
      <c r="C275" s="68" t="s">
        <v>45</v>
      </c>
      <c r="D275" s="68" t="s">
        <v>44</v>
      </c>
      <c r="E275" s="68" t="s">
        <v>496</v>
      </c>
      <c r="F275" s="68" t="s">
        <v>103</v>
      </c>
      <c r="G275" s="65">
        <v>1750</v>
      </c>
      <c r="H275" s="65"/>
      <c r="I275" s="65">
        <v>1750</v>
      </c>
    </row>
    <row r="276" spans="1:9" ht="22.5" x14ac:dyDescent="0.2">
      <c r="A276" s="110" t="s">
        <v>264</v>
      </c>
      <c r="B276" s="64">
        <v>973</v>
      </c>
      <c r="C276" s="111" t="s">
        <v>45</v>
      </c>
      <c r="D276" s="113" t="s">
        <v>33</v>
      </c>
      <c r="E276" s="111" t="s">
        <v>497</v>
      </c>
      <c r="F276" s="111" t="s">
        <v>30</v>
      </c>
      <c r="G276" s="112">
        <f t="shared" ref="G276:I279" si="112">G277</f>
        <v>12048.1</v>
      </c>
      <c r="H276" s="112">
        <f t="shared" si="112"/>
        <v>-593</v>
      </c>
      <c r="I276" s="112">
        <f t="shared" si="112"/>
        <v>11455.1</v>
      </c>
    </row>
    <row r="277" spans="1:9" ht="22.5" x14ac:dyDescent="0.2">
      <c r="A277" s="67" t="s">
        <v>99</v>
      </c>
      <c r="B277" s="68">
        <v>973</v>
      </c>
      <c r="C277" s="68" t="s">
        <v>45</v>
      </c>
      <c r="D277" s="106" t="s">
        <v>33</v>
      </c>
      <c r="E277" s="68" t="s">
        <v>498</v>
      </c>
      <c r="F277" s="68" t="s">
        <v>30</v>
      </c>
      <c r="G277" s="65">
        <f t="shared" si="112"/>
        <v>12048.1</v>
      </c>
      <c r="H277" s="65">
        <f t="shared" si="112"/>
        <v>-593</v>
      </c>
      <c r="I277" s="65">
        <f t="shared" si="112"/>
        <v>11455.1</v>
      </c>
    </row>
    <row r="278" spans="1:9" ht="45" x14ac:dyDescent="0.2">
      <c r="A278" s="67" t="s">
        <v>164</v>
      </c>
      <c r="B278" s="68">
        <v>973</v>
      </c>
      <c r="C278" s="68" t="s">
        <v>45</v>
      </c>
      <c r="D278" s="106" t="s">
        <v>33</v>
      </c>
      <c r="E278" s="68" t="s">
        <v>498</v>
      </c>
      <c r="F278" s="68" t="s">
        <v>101</v>
      </c>
      <c r="G278" s="65">
        <f t="shared" si="112"/>
        <v>12048.1</v>
      </c>
      <c r="H278" s="65">
        <f t="shared" si="112"/>
        <v>-593</v>
      </c>
      <c r="I278" s="65">
        <f t="shared" si="112"/>
        <v>11455.1</v>
      </c>
    </row>
    <row r="279" spans="1:9" ht="15" customHeight="1" x14ac:dyDescent="0.2">
      <c r="A279" s="67" t="s">
        <v>102</v>
      </c>
      <c r="B279" s="68">
        <v>973</v>
      </c>
      <c r="C279" s="68" t="s">
        <v>45</v>
      </c>
      <c r="D279" s="106" t="s">
        <v>33</v>
      </c>
      <c r="E279" s="68" t="s">
        <v>498</v>
      </c>
      <c r="F279" s="68" t="s">
        <v>103</v>
      </c>
      <c r="G279" s="65">
        <f t="shared" si="112"/>
        <v>12048.1</v>
      </c>
      <c r="H279" s="65">
        <f t="shared" si="112"/>
        <v>-593</v>
      </c>
      <c r="I279" s="65">
        <f t="shared" si="112"/>
        <v>11455.1</v>
      </c>
    </row>
    <row r="280" spans="1:9" ht="48.75" customHeight="1" x14ac:dyDescent="0.2">
      <c r="A280" s="67" t="s">
        <v>94</v>
      </c>
      <c r="B280" s="68">
        <v>973</v>
      </c>
      <c r="C280" s="68" t="s">
        <v>45</v>
      </c>
      <c r="D280" s="106" t="s">
        <v>33</v>
      </c>
      <c r="E280" s="68" t="s">
        <v>498</v>
      </c>
      <c r="F280" s="68" t="s">
        <v>74</v>
      </c>
      <c r="G280" s="65">
        <v>12048.1</v>
      </c>
      <c r="H280" s="65">
        <f>I280-G280</f>
        <v>-593</v>
      </c>
      <c r="I280" s="65">
        <v>11455.1</v>
      </c>
    </row>
    <row r="281" spans="1:9" ht="20.25" customHeight="1" x14ac:dyDescent="0.2">
      <c r="A281" s="110" t="s">
        <v>191</v>
      </c>
      <c r="B281" s="68">
        <v>973</v>
      </c>
      <c r="C281" s="111" t="s">
        <v>45</v>
      </c>
      <c r="D281" s="111" t="s">
        <v>45</v>
      </c>
      <c r="E281" s="111" t="s">
        <v>499</v>
      </c>
      <c r="F281" s="111" t="s">
        <v>30</v>
      </c>
      <c r="G281" s="112">
        <v>4351.2</v>
      </c>
      <c r="H281" s="112">
        <f>I281-G281</f>
        <v>99.100000000000364</v>
      </c>
      <c r="I281" s="112">
        <f>I282</f>
        <v>4450.3</v>
      </c>
    </row>
    <row r="282" spans="1:9" ht="22.5" x14ac:dyDescent="0.2">
      <c r="A282" s="67" t="s">
        <v>500</v>
      </c>
      <c r="B282" s="68">
        <v>973</v>
      </c>
      <c r="C282" s="68" t="s">
        <v>45</v>
      </c>
      <c r="D282" s="68" t="s">
        <v>45</v>
      </c>
      <c r="E282" s="68" t="s">
        <v>501</v>
      </c>
      <c r="F282" s="68" t="s">
        <v>30</v>
      </c>
      <c r="G282" s="65">
        <v>4351.2</v>
      </c>
      <c r="H282" s="65">
        <f>I282-G282</f>
        <v>99.100000000000364</v>
      </c>
      <c r="I282" s="65">
        <f>I283</f>
        <v>4450.3</v>
      </c>
    </row>
    <row r="283" spans="1:9" ht="45" x14ac:dyDescent="0.2">
      <c r="A283" s="67" t="s">
        <v>164</v>
      </c>
      <c r="B283" s="68">
        <v>973</v>
      </c>
      <c r="C283" s="68" t="s">
        <v>45</v>
      </c>
      <c r="D283" s="68" t="s">
        <v>45</v>
      </c>
      <c r="E283" s="68" t="s">
        <v>501</v>
      </c>
      <c r="F283" s="68">
        <v>600</v>
      </c>
      <c r="G283" s="65">
        <v>4351.2</v>
      </c>
      <c r="H283" s="65">
        <f t="shared" ref="H283:H284" si="113">I283-G283</f>
        <v>99.100000000000364</v>
      </c>
      <c r="I283" s="65">
        <f>I284</f>
        <v>4450.3</v>
      </c>
    </row>
    <row r="284" spans="1:9" ht="18.75" customHeight="1" x14ac:dyDescent="0.2">
      <c r="A284" s="67" t="s">
        <v>102</v>
      </c>
      <c r="B284" s="68">
        <v>973</v>
      </c>
      <c r="C284" s="68" t="s">
        <v>45</v>
      </c>
      <c r="D284" s="68" t="s">
        <v>45</v>
      </c>
      <c r="E284" s="68" t="s">
        <v>501</v>
      </c>
      <c r="F284" s="68">
        <v>610</v>
      </c>
      <c r="G284" s="65">
        <v>4351.2</v>
      </c>
      <c r="H284" s="65">
        <f t="shared" si="113"/>
        <v>99.100000000000364</v>
      </c>
      <c r="I284" s="65">
        <f>I285</f>
        <v>4450.3</v>
      </c>
    </row>
    <row r="285" spans="1:9" ht="48.75" customHeight="1" x14ac:dyDescent="0.2">
      <c r="A285" s="67" t="s">
        <v>94</v>
      </c>
      <c r="B285" s="68">
        <v>973</v>
      </c>
      <c r="C285" s="68" t="s">
        <v>45</v>
      </c>
      <c r="D285" s="68" t="s">
        <v>45</v>
      </c>
      <c r="E285" s="68" t="s">
        <v>501</v>
      </c>
      <c r="F285" s="68">
        <v>611</v>
      </c>
      <c r="G285" s="65">
        <v>4351.2</v>
      </c>
      <c r="H285" s="65">
        <f>I285-G285</f>
        <v>99.100000000000364</v>
      </c>
      <c r="I285" s="65">
        <v>4450.3</v>
      </c>
    </row>
    <row r="286" spans="1:9" ht="48" customHeight="1" x14ac:dyDescent="0.2">
      <c r="A286" s="62" t="s">
        <v>268</v>
      </c>
      <c r="B286" s="64">
        <v>973</v>
      </c>
      <c r="C286" s="64" t="s">
        <v>45</v>
      </c>
      <c r="D286" s="127" t="s">
        <v>505</v>
      </c>
      <c r="E286" s="127" t="s">
        <v>507</v>
      </c>
      <c r="F286" s="64"/>
      <c r="G286" s="63">
        <f t="shared" ref="G286" si="114">G287+G291+G293++G295</f>
        <v>1226.4000000000001</v>
      </c>
      <c r="H286" s="63">
        <f t="shared" ref="H286:I286" si="115">H287+H291+H293++H295</f>
        <v>0</v>
      </c>
      <c r="I286" s="63">
        <f t="shared" si="115"/>
        <v>1226.4000000000001</v>
      </c>
    </row>
    <row r="287" spans="1:9" ht="48.75" customHeight="1" x14ac:dyDescent="0.2">
      <c r="A287" s="67" t="s">
        <v>268</v>
      </c>
      <c r="B287" s="68">
        <v>973</v>
      </c>
      <c r="C287" s="68" t="s">
        <v>45</v>
      </c>
      <c r="D287" s="68" t="s">
        <v>163</v>
      </c>
      <c r="E287" s="106" t="s">
        <v>507</v>
      </c>
      <c r="F287" s="68"/>
      <c r="G287" s="65">
        <f t="shared" ref="G287:I287" si="116">G288</f>
        <v>348.40000000000003</v>
      </c>
      <c r="H287" s="65">
        <f t="shared" si="116"/>
        <v>0</v>
      </c>
      <c r="I287" s="65">
        <f t="shared" si="116"/>
        <v>348.40000000000003</v>
      </c>
    </row>
    <row r="288" spans="1:9" ht="45" x14ac:dyDescent="0.2">
      <c r="A288" s="67" t="s">
        <v>164</v>
      </c>
      <c r="B288" s="68">
        <v>973</v>
      </c>
      <c r="C288" s="68" t="s">
        <v>45</v>
      </c>
      <c r="D288" s="68" t="s">
        <v>163</v>
      </c>
      <c r="E288" s="106" t="s">
        <v>507</v>
      </c>
      <c r="F288" s="68" t="s">
        <v>101</v>
      </c>
      <c r="G288" s="65">
        <f t="shared" ref="G288" si="117">G289+G290</f>
        <v>348.40000000000003</v>
      </c>
      <c r="H288" s="65">
        <f t="shared" ref="H288:I288" si="118">H289+H290</f>
        <v>0</v>
      </c>
      <c r="I288" s="65">
        <f t="shared" si="118"/>
        <v>348.40000000000003</v>
      </c>
    </row>
    <row r="289" spans="1:9" ht="51.75" customHeight="1" x14ac:dyDescent="0.2">
      <c r="A289" s="67" t="s">
        <v>94</v>
      </c>
      <c r="B289" s="68">
        <v>973</v>
      </c>
      <c r="C289" s="68" t="s">
        <v>45</v>
      </c>
      <c r="D289" s="68" t="s">
        <v>163</v>
      </c>
      <c r="E289" s="106" t="s">
        <v>507</v>
      </c>
      <c r="F289" s="68">
        <v>611</v>
      </c>
      <c r="G289" s="65">
        <v>275.10000000000002</v>
      </c>
      <c r="H289" s="65"/>
      <c r="I289" s="65">
        <v>275.10000000000002</v>
      </c>
    </row>
    <row r="290" spans="1:9" ht="56.25" x14ac:dyDescent="0.2">
      <c r="A290" s="67" t="s">
        <v>95</v>
      </c>
      <c r="B290" s="68">
        <v>973</v>
      </c>
      <c r="C290" s="68" t="s">
        <v>45</v>
      </c>
      <c r="D290" s="68" t="s">
        <v>163</v>
      </c>
      <c r="E290" s="106" t="s">
        <v>507</v>
      </c>
      <c r="F290" s="68" t="s">
        <v>17</v>
      </c>
      <c r="G290" s="65">
        <v>73.3</v>
      </c>
      <c r="H290" s="65"/>
      <c r="I290" s="65">
        <v>73.3</v>
      </c>
    </row>
    <row r="291" spans="1:9" ht="45" x14ac:dyDescent="0.2">
      <c r="A291" s="67" t="s">
        <v>164</v>
      </c>
      <c r="B291" s="68">
        <v>973</v>
      </c>
      <c r="C291" s="68" t="s">
        <v>45</v>
      </c>
      <c r="D291" s="68" t="s">
        <v>44</v>
      </c>
      <c r="E291" s="106" t="s">
        <v>507</v>
      </c>
      <c r="F291" s="68">
        <v>600</v>
      </c>
      <c r="G291" s="65">
        <f t="shared" ref="G291:I291" si="119">G292</f>
        <v>810.2</v>
      </c>
      <c r="H291" s="65">
        <f t="shared" si="119"/>
        <v>0</v>
      </c>
      <c r="I291" s="65">
        <f t="shared" si="119"/>
        <v>810.2</v>
      </c>
    </row>
    <row r="292" spans="1:9" ht="49.5" customHeight="1" x14ac:dyDescent="0.2">
      <c r="A292" s="67" t="s">
        <v>94</v>
      </c>
      <c r="B292" s="68">
        <v>973</v>
      </c>
      <c r="C292" s="68" t="s">
        <v>45</v>
      </c>
      <c r="D292" s="68" t="s">
        <v>44</v>
      </c>
      <c r="E292" s="106" t="s">
        <v>507</v>
      </c>
      <c r="F292" s="68" t="s">
        <v>74</v>
      </c>
      <c r="G292" s="65">
        <v>810.2</v>
      </c>
      <c r="H292" s="65"/>
      <c r="I292" s="65">
        <v>810.2</v>
      </c>
    </row>
    <row r="293" spans="1:9" ht="45" x14ac:dyDescent="0.2">
      <c r="A293" s="67" t="s">
        <v>164</v>
      </c>
      <c r="B293" s="68">
        <v>973</v>
      </c>
      <c r="C293" s="68" t="s">
        <v>45</v>
      </c>
      <c r="D293" s="106" t="s">
        <v>33</v>
      </c>
      <c r="E293" s="106" t="s">
        <v>507</v>
      </c>
      <c r="F293" s="68">
        <v>600</v>
      </c>
      <c r="G293" s="65">
        <f t="shared" ref="G293:I293" si="120">G294</f>
        <v>44.7</v>
      </c>
      <c r="H293" s="65">
        <f t="shared" si="120"/>
        <v>0</v>
      </c>
      <c r="I293" s="65">
        <f t="shared" si="120"/>
        <v>44.7</v>
      </c>
    </row>
    <row r="294" spans="1:9" ht="48" customHeight="1" x14ac:dyDescent="0.2">
      <c r="A294" s="67" t="s">
        <v>94</v>
      </c>
      <c r="B294" s="68">
        <v>973</v>
      </c>
      <c r="C294" s="68" t="s">
        <v>45</v>
      </c>
      <c r="D294" s="106" t="s">
        <v>33</v>
      </c>
      <c r="E294" s="106" t="s">
        <v>507</v>
      </c>
      <c r="F294" s="68" t="s">
        <v>74</v>
      </c>
      <c r="G294" s="65">
        <v>44.7</v>
      </c>
      <c r="H294" s="65"/>
      <c r="I294" s="65">
        <v>44.7</v>
      </c>
    </row>
    <row r="295" spans="1:9" ht="22.5" x14ac:dyDescent="0.2">
      <c r="A295" s="67" t="s">
        <v>243</v>
      </c>
      <c r="B295" s="68">
        <v>973</v>
      </c>
      <c r="C295" s="68" t="s">
        <v>45</v>
      </c>
      <c r="D295" s="68" t="s">
        <v>73</v>
      </c>
      <c r="E295" s="106" t="s">
        <v>507</v>
      </c>
      <c r="F295" s="68">
        <v>110</v>
      </c>
      <c r="G295" s="65">
        <v>23.1</v>
      </c>
      <c r="H295" s="65"/>
      <c r="I295" s="65">
        <v>23.1</v>
      </c>
    </row>
    <row r="296" spans="1:9" ht="22.5" x14ac:dyDescent="0.2">
      <c r="A296" s="67" t="s">
        <v>508</v>
      </c>
      <c r="B296" s="68">
        <v>973</v>
      </c>
      <c r="C296" s="68" t="s">
        <v>45</v>
      </c>
      <c r="D296" s="68" t="s">
        <v>73</v>
      </c>
      <c r="E296" s="106" t="s">
        <v>507</v>
      </c>
      <c r="F296" s="68">
        <v>112</v>
      </c>
      <c r="G296" s="65">
        <v>23.1</v>
      </c>
      <c r="H296" s="65"/>
      <c r="I296" s="65">
        <v>23.1</v>
      </c>
    </row>
    <row r="297" spans="1:9" ht="47.25" customHeight="1" x14ac:dyDescent="0.2">
      <c r="A297" s="62" t="s">
        <v>509</v>
      </c>
      <c r="B297" s="64">
        <v>973</v>
      </c>
      <c r="C297" s="64" t="s">
        <v>45</v>
      </c>
      <c r="D297" s="64" t="s">
        <v>44</v>
      </c>
      <c r="E297" s="64" t="s">
        <v>592</v>
      </c>
      <c r="F297" s="64"/>
      <c r="G297" s="63">
        <f>G300</f>
        <v>2443.5</v>
      </c>
      <c r="H297" s="63">
        <f>I297-G297</f>
        <v>0</v>
      </c>
      <c r="I297" s="63">
        <f>I300</f>
        <v>2443.5</v>
      </c>
    </row>
    <row r="298" spans="1:9" ht="22.5" x14ac:dyDescent="0.2">
      <c r="A298" s="67" t="s">
        <v>104</v>
      </c>
      <c r="B298" s="68">
        <v>973</v>
      </c>
      <c r="C298" s="68" t="s">
        <v>45</v>
      </c>
      <c r="D298" s="68" t="s">
        <v>44</v>
      </c>
      <c r="E298" s="68" t="s">
        <v>592</v>
      </c>
      <c r="F298" s="68">
        <v>200</v>
      </c>
      <c r="G298" s="65"/>
      <c r="H298" s="65"/>
      <c r="I298" s="65"/>
    </row>
    <row r="299" spans="1:9" ht="22.5" x14ac:dyDescent="0.2">
      <c r="A299" s="67" t="s">
        <v>104</v>
      </c>
      <c r="B299" s="68">
        <v>973</v>
      </c>
      <c r="C299" s="68" t="s">
        <v>45</v>
      </c>
      <c r="D299" s="68" t="s">
        <v>44</v>
      </c>
      <c r="E299" s="68" t="s">
        <v>603</v>
      </c>
      <c r="F299" s="68">
        <v>612</v>
      </c>
      <c r="G299" s="65"/>
      <c r="H299" s="65">
        <f>I299-G299</f>
        <v>0</v>
      </c>
      <c r="I299" s="65"/>
    </row>
    <row r="300" spans="1:9" ht="22.5" x14ac:dyDescent="0.2">
      <c r="A300" s="67" t="s">
        <v>104</v>
      </c>
      <c r="B300" s="68">
        <v>973</v>
      </c>
      <c r="C300" s="68" t="s">
        <v>45</v>
      </c>
      <c r="D300" s="68" t="s">
        <v>44</v>
      </c>
      <c r="E300" s="68" t="s">
        <v>611</v>
      </c>
      <c r="F300" s="68">
        <v>612</v>
      </c>
      <c r="G300" s="65">
        <v>2443.5</v>
      </c>
      <c r="H300" s="65">
        <f>I300-G300</f>
        <v>0</v>
      </c>
      <c r="I300" s="65">
        <v>2443.5</v>
      </c>
    </row>
    <row r="301" spans="1:9" x14ac:dyDescent="0.2">
      <c r="A301" s="140" t="s">
        <v>83</v>
      </c>
      <c r="B301" s="68">
        <v>973</v>
      </c>
      <c r="C301" s="139" t="s">
        <v>45</v>
      </c>
      <c r="D301" s="139" t="s">
        <v>73</v>
      </c>
      <c r="E301" s="139" t="s">
        <v>29</v>
      </c>
      <c r="F301" s="139" t="s">
        <v>30</v>
      </c>
      <c r="G301" s="141">
        <f t="shared" ref="G301" si="121">G302++G304</f>
        <v>14394.5</v>
      </c>
      <c r="H301" s="141">
        <f t="shared" ref="H301:I301" si="122">H302++H304</f>
        <v>3428.7000000000007</v>
      </c>
      <c r="I301" s="141">
        <f t="shared" si="122"/>
        <v>17823.2</v>
      </c>
    </row>
    <row r="302" spans="1:9" ht="22.5" x14ac:dyDescent="0.2">
      <c r="A302" s="67" t="s">
        <v>510</v>
      </c>
      <c r="B302" s="68">
        <v>973</v>
      </c>
      <c r="C302" s="106" t="s">
        <v>45</v>
      </c>
      <c r="D302" s="106" t="s">
        <v>73</v>
      </c>
      <c r="E302" s="68" t="s">
        <v>511</v>
      </c>
      <c r="F302" s="68"/>
      <c r="G302" s="65">
        <f t="shared" ref="G302:I302" si="123">G303</f>
        <v>1081.3</v>
      </c>
      <c r="H302" s="65">
        <f t="shared" si="123"/>
        <v>37</v>
      </c>
      <c r="I302" s="65">
        <f t="shared" si="123"/>
        <v>1118.3</v>
      </c>
    </row>
    <row r="303" spans="1:9" ht="61.5" customHeight="1" x14ac:dyDescent="0.2">
      <c r="A303" s="67" t="s">
        <v>75</v>
      </c>
      <c r="B303" s="68">
        <v>973</v>
      </c>
      <c r="C303" s="68" t="s">
        <v>45</v>
      </c>
      <c r="D303" s="68" t="s">
        <v>73</v>
      </c>
      <c r="E303" s="68" t="s">
        <v>512</v>
      </c>
      <c r="F303" s="68" t="s">
        <v>108</v>
      </c>
      <c r="G303" s="65">
        <v>1081.3</v>
      </c>
      <c r="H303" s="65">
        <f>I303-G303</f>
        <v>37</v>
      </c>
      <c r="I303" s="65">
        <v>1118.3</v>
      </c>
    </row>
    <row r="304" spans="1:9" ht="57.75" customHeight="1" x14ac:dyDescent="0.2">
      <c r="A304" s="67" t="s">
        <v>100</v>
      </c>
      <c r="B304" s="68">
        <v>973</v>
      </c>
      <c r="C304" s="68" t="s">
        <v>45</v>
      </c>
      <c r="D304" s="68" t="s">
        <v>73</v>
      </c>
      <c r="E304" s="68" t="s">
        <v>513</v>
      </c>
      <c r="F304" s="68" t="s">
        <v>30</v>
      </c>
      <c r="G304" s="65">
        <f t="shared" ref="G304" si="124">G305+G306</f>
        <v>13313.2</v>
      </c>
      <c r="H304" s="65">
        <f t="shared" ref="H304:I304" si="125">H305+H306</f>
        <v>3391.7000000000007</v>
      </c>
      <c r="I304" s="65">
        <f t="shared" si="125"/>
        <v>16704.900000000001</v>
      </c>
    </row>
    <row r="305" spans="1:9" ht="59.25" customHeight="1" x14ac:dyDescent="0.2">
      <c r="A305" s="67" t="s">
        <v>75</v>
      </c>
      <c r="B305" s="68">
        <v>973</v>
      </c>
      <c r="C305" s="68" t="s">
        <v>45</v>
      </c>
      <c r="D305" s="68" t="s">
        <v>73</v>
      </c>
      <c r="E305" s="68" t="s">
        <v>514</v>
      </c>
      <c r="F305" s="68">
        <v>100</v>
      </c>
      <c r="G305" s="65">
        <v>12214.5</v>
      </c>
      <c r="H305" s="65">
        <f>I305-G305</f>
        <v>3405.2000000000007</v>
      </c>
      <c r="I305" s="65">
        <v>15619.7</v>
      </c>
    </row>
    <row r="306" spans="1:9" ht="22.5" x14ac:dyDescent="0.2">
      <c r="A306" s="67" t="s">
        <v>425</v>
      </c>
      <c r="B306" s="68">
        <v>973</v>
      </c>
      <c r="C306" s="68" t="s">
        <v>45</v>
      </c>
      <c r="D306" s="68" t="s">
        <v>73</v>
      </c>
      <c r="E306" s="68" t="s">
        <v>515</v>
      </c>
      <c r="F306" s="68"/>
      <c r="G306" s="65">
        <f t="shared" ref="G306" si="126">G307+G308</f>
        <v>1098.7</v>
      </c>
      <c r="H306" s="65">
        <f t="shared" ref="H306:I306" si="127">H307+H308</f>
        <v>-13.500000000000142</v>
      </c>
      <c r="I306" s="65">
        <f t="shared" si="127"/>
        <v>1085.1999999999998</v>
      </c>
    </row>
    <row r="307" spans="1:9" ht="22.5" x14ac:dyDescent="0.2">
      <c r="A307" s="67" t="s">
        <v>104</v>
      </c>
      <c r="B307" s="68">
        <v>973</v>
      </c>
      <c r="C307" s="68" t="s">
        <v>45</v>
      </c>
      <c r="D307" s="68" t="s">
        <v>73</v>
      </c>
      <c r="E307" s="68" t="s">
        <v>515</v>
      </c>
      <c r="F307" s="68">
        <v>200</v>
      </c>
      <c r="G307" s="65">
        <v>989.2</v>
      </c>
      <c r="H307" s="65">
        <f>I307-G307</f>
        <v>92.899999999999864</v>
      </c>
      <c r="I307" s="65">
        <v>1082.0999999999999</v>
      </c>
    </row>
    <row r="308" spans="1:9" ht="17.25" customHeight="1" x14ac:dyDescent="0.2">
      <c r="A308" s="67" t="s">
        <v>111</v>
      </c>
      <c r="B308" s="68">
        <v>973</v>
      </c>
      <c r="C308" s="68" t="s">
        <v>45</v>
      </c>
      <c r="D308" s="68" t="s">
        <v>73</v>
      </c>
      <c r="E308" s="68" t="s">
        <v>515</v>
      </c>
      <c r="F308" s="68">
        <v>800</v>
      </c>
      <c r="G308" s="65">
        <v>109.5</v>
      </c>
      <c r="H308" s="65">
        <f>I308-G308</f>
        <v>-106.4</v>
      </c>
      <c r="I308" s="65">
        <v>3.1</v>
      </c>
    </row>
    <row r="309" spans="1:9" x14ac:dyDescent="0.2">
      <c r="A309" s="140" t="s">
        <v>167</v>
      </c>
      <c r="B309" s="64">
        <v>973</v>
      </c>
      <c r="C309" s="139" t="s">
        <v>55</v>
      </c>
      <c r="D309" s="139" t="s">
        <v>28</v>
      </c>
      <c r="E309" s="139" t="s">
        <v>29</v>
      </c>
      <c r="F309" s="139" t="s">
        <v>30</v>
      </c>
      <c r="G309" s="141">
        <f t="shared" ref="G309:I310" si="128">G310</f>
        <v>2524.6</v>
      </c>
      <c r="H309" s="141">
        <f t="shared" si="128"/>
        <v>960</v>
      </c>
      <c r="I309" s="141">
        <f t="shared" si="128"/>
        <v>3484.6</v>
      </c>
    </row>
    <row r="310" spans="1:9" x14ac:dyDescent="0.2">
      <c r="A310" s="140" t="s">
        <v>50</v>
      </c>
      <c r="B310" s="64">
        <v>973</v>
      </c>
      <c r="C310" s="139" t="s">
        <v>55</v>
      </c>
      <c r="D310" s="139" t="s">
        <v>54</v>
      </c>
      <c r="E310" s="139" t="s">
        <v>29</v>
      </c>
      <c r="F310" s="139" t="s">
        <v>30</v>
      </c>
      <c r="G310" s="141">
        <f t="shared" si="128"/>
        <v>2524.6</v>
      </c>
      <c r="H310" s="141">
        <f t="shared" si="128"/>
        <v>960</v>
      </c>
      <c r="I310" s="141">
        <f t="shared" si="128"/>
        <v>3484.6</v>
      </c>
    </row>
    <row r="311" spans="1:9" ht="60" customHeight="1" x14ac:dyDescent="0.2">
      <c r="A311" s="67" t="s">
        <v>172</v>
      </c>
      <c r="B311" s="68">
        <v>973</v>
      </c>
      <c r="C311" s="68" t="s">
        <v>55</v>
      </c>
      <c r="D311" s="68" t="s">
        <v>54</v>
      </c>
      <c r="E311" s="68" t="s">
        <v>261</v>
      </c>
      <c r="F311" s="68" t="s">
        <v>30</v>
      </c>
      <c r="G311" s="65">
        <v>2524.6</v>
      </c>
      <c r="H311" s="65">
        <f>I311-G311</f>
        <v>960</v>
      </c>
      <c r="I311" s="65">
        <v>3484.6</v>
      </c>
    </row>
    <row r="312" spans="1:9" s="101" customFormat="1" ht="22.5" x14ac:dyDescent="0.2">
      <c r="A312" s="67" t="s">
        <v>106</v>
      </c>
      <c r="B312" s="68">
        <v>973</v>
      </c>
      <c r="C312" s="68" t="s">
        <v>55</v>
      </c>
      <c r="D312" s="68" t="s">
        <v>54</v>
      </c>
      <c r="E312" s="68" t="s">
        <v>261</v>
      </c>
      <c r="F312" s="68">
        <v>300</v>
      </c>
      <c r="G312" s="65">
        <v>2524.6</v>
      </c>
      <c r="H312" s="65">
        <f t="shared" ref="H312" si="129">I312-G312</f>
        <v>960</v>
      </c>
      <c r="I312" s="65">
        <v>3484.6</v>
      </c>
    </row>
    <row r="313" spans="1:9" s="101" customFormat="1" ht="34.5" customHeight="1" x14ac:dyDescent="0.2">
      <c r="A313" s="128" t="s">
        <v>586</v>
      </c>
      <c r="B313" s="131">
        <v>975</v>
      </c>
      <c r="C313" s="129"/>
      <c r="D313" s="129"/>
      <c r="E313" s="129"/>
      <c r="F313" s="129"/>
      <c r="G313" s="107">
        <f t="shared" ref="G313" si="130">G314</f>
        <v>4718.2</v>
      </c>
      <c r="H313" s="107">
        <f>H314+H334</f>
        <v>-264.86000000000013</v>
      </c>
      <c r="I313" s="107">
        <f>I314+I334</f>
        <v>4453.34</v>
      </c>
    </row>
    <row r="314" spans="1:9" x14ac:dyDescent="0.2">
      <c r="A314" s="140" t="s">
        <v>159</v>
      </c>
      <c r="B314" s="64">
        <v>975</v>
      </c>
      <c r="C314" s="139" t="s">
        <v>54</v>
      </c>
      <c r="D314" s="68"/>
      <c r="E314" s="68"/>
      <c r="F314" s="68"/>
      <c r="G314" s="63">
        <f t="shared" ref="G314:I314" si="131">G315</f>
        <v>4718.2</v>
      </c>
      <c r="H314" s="63">
        <f t="shared" si="131"/>
        <v>-501.2600000000001</v>
      </c>
      <c r="I314" s="63">
        <f t="shared" si="131"/>
        <v>4216.9400000000005</v>
      </c>
    </row>
    <row r="315" spans="1:9" x14ac:dyDescent="0.2">
      <c r="A315" s="140" t="s">
        <v>51</v>
      </c>
      <c r="B315" s="68">
        <v>975</v>
      </c>
      <c r="C315" s="139" t="s">
        <v>54</v>
      </c>
      <c r="D315" s="139" t="s">
        <v>46</v>
      </c>
      <c r="E315" s="139"/>
      <c r="F315" s="139" t="s">
        <v>30</v>
      </c>
      <c r="G315" s="141">
        <f t="shared" ref="G315" si="132">G316+G319</f>
        <v>4718.2</v>
      </c>
      <c r="H315" s="141">
        <f t="shared" ref="H315:I315" si="133">H316+H319</f>
        <v>-501.2600000000001</v>
      </c>
      <c r="I315" s="141">
        <f t="shared" si="133"/>
        <v>4216.9400000000005</v>
      </c>
    </row>
    <row r="316" spans="1:9" ht="26.25" customHeight="1" x14ac:dyDescent="0.2">
      <c r="A316" s="67" t="s">
        <v>436</v>
      </c>
      <c r="B316" s="68">
        <v>975</v>
      </c>
      <c r="C316" s="68" t="s">
        <v>54</v>
      </c>
      <c r="D316" s="68" t="s">
        <v>46</v>
      </c>
      <c r="E316" s="68" t="s">
        <v>437</v>
      </c>
      <c r="F316" s="139"/>
      <c r="G316" s="141">
        <f t="shared" ref="G316" si="134">G317+G318</f>
        <v>3661.5</v>
      </c>
      <c r="H316" s="141">
        <f t="shared" ref="H316:I316" si="135">H317+H318</f>
        <v>-59.060000000000088</v>
      </c>
      <c r="I316" s="141">
        <f t="shared" si="135"/>
        <v>3602.44</v>
      </c>
    </row>
    <row r="317" spans="1:9" ht="49.5" customHeight="1" x14ac:dyDescent="0.2">
      <c r="A317" s="67" t="s">
        <v>75</v>
      </c>
      <c r="B317" s="68">
        <v>975</v>
      </c>
      <c r="C317" s="68" t="s">
        <v>54</v>
      </c>
      <c r="D317" s="68" t="s">
        <v>46</v>
      </c>
      <c r="E317" s="68" t="s">
        <v>438</v>
      </c>
      <c r="F317" s="68" t="s">
        <v>108</v>
      </c>
      <c r="G317" s="65">
        <v>3432</v>
      </c>
      <c r="H317" s="65">
        <f>I317-G317</f>
        <v>-15.150000000000091</v>
      </c>
      <c r="I317" s="65">
        <v>3416.85</v>
      </c>
    </row>
    <row r="318" spans="1:9" ht="22.5" x14ac:dyDescent="0.2">
      <c r="A318" s="67" t="s">
        <v>104</v>
      </c>
      <c r="B318" s="68">
        <v>975</v>
      </c>
      <c r="C318" s="68" t="s">
        <v>54</v>
      </c>
      <c r="D318" s="68" t="s">
        <v>46</v>
      </c>
      <c r="E318" s="68" t="s">
        <v>439</v>
      </c>
      <c r="F318" s="68">
        <v>200</v>
      </c>
      <c r="G318" s="65">
        <v>229.5</v>
      </c>
      <c r="H318" s="65">
        <f>I318-G318</f>
        <v>-43.91</v>
      </c>
      <c r="I318" s="65">
        <v>185.59</v>
      </c>
    </row>
    <row r="319" spans="1:9" ht="45" customHeight="1" x14ac:dyDescent="0.2">
      <c r="A319" s="62" t="s">
        <v>282</v>
      </c>
      <c r="B319" s="64">
        <v>975</v>
      </c>
      <c r="C319" s="64" t="s">
        <v>54</v>
      </c>
      <c r="D319" s="127" t="s">
        <v>46</v>
      </c>
      <c r="E319" s="64" t="s">
        <v>277</v>
      </c>
      <c r="F319" s="64" t="s">
        <v>30</v>
      </c>
      <c r="G319" s="63">
        <f t="shared" ref="G319" si="136">G320+G322+G325+G327+G330+G332</f>
        <v>1056.7</v>
      </c>
      <c r="H319" s="63">
        <f t="shared" ref="H319:I319" si="137">H320+H322+H325+H327+H330+H332</f>
        <v>-442.2</v>
      </c>
      <c r="I319" s="63">
        <f t="shared" si="137"/>
        <v>614.5</v>
      </c>
    </row>
    <row r="320" spans="1:9" ht="25.5" customHeight="1" x14ac:dyDescent="0.2">
      <c r="A320" s="110" t="s">
        <v>440</v>
      </c>
      <c r="B320" s="64">
        <v>975</v>
      </c>
      <c r="C320" s="111" t="s">
        <v>54</v>
      </c>
      <c r="D320" s="111" t="s">
        <v>46</v>
      </c>
      <c r="E320" s="111" t="s">
        <v>441</v>
      </c>
      <c r="F320" s="111"/>
      <c r="G320" s="112">
        <v>250</v>
      </c>
      <c r="H320" s="112">
        <f>I320-G320</f>
        <v>-41</v>
      </c>
      <c r="I320" s="112">
        <f>I321</f>
        <v>209</v>
      </c>
    </row>
    <row r="321" spans="1:11" ht="22.5" x14ac:dyDescent="0.2">
      <c r="A321" s="67" t="s">
        <v>104</v>
      </c>
      <c r="B321" s="68">
        <v>975</v>
      </c>
      <c r="C321" s="68" t="s">
        <v>54</v>
      </c>
      <c r="D321" s="68" t="s">
        <v>46</v>
      </c>
      <c r="E321" s="68" t="s">
        <v>442</v>
      </c>
      <c r="F321" s="68">
        <v>200</v>
      </c>
      <c r="G321" s="65">
        <v>250</v>
      </c>
      <c r="H321" s="65">
        <f>I321-G321</f>
        <v>-41</v>
      </c>
      <c r="I321" s="65">
        <v>209</v>
      </c>
    </row>
    <row r="322" spans="1:11" ht="18.75" customHeight="1" x14ac:dyDescent="0.2">
      <c r="A322" s="110" t="s">
        <v>443</v>
      </c>
      <c r="B322" s="64">
        <v>975</v>
      </c>
      <c r="C322" s="111" t="s">
        <v>54</v>
      </c>
      <c r="D322" s="111" t="s">
        <v>46</v>
      </c>
      <c r="E322" s="111" t="s">
        <v>444</v>
      </c>
      <c r="F322" s="111"/>
      <c r="G322" s="112">
        <v>196.7</v>
      </c>
      <c r="H322" s="112">
        <f>I322-G322</f>
        <v>-74.199999999999989</v>
      </c>
      <c r="I322" s="112">
        <f>I323+I324</f>
        <v>122.5</v>
      </c>
    </row>
    <row r="323" spans="1:11" ht="21" customHeight="1" x14ac:dyDescent="0.2">
      <c r="A323" s="67" t="s">
        <v>104</v>
      </c>
      <c r="B323" s="68">
        <v>975</v>
      </c>
      <c r="C323" s="68" t="s">
        <v>54</v>
      </c>
      <c r="D323" s="68" t="s">
        <v>46</v>
      </c>
      <c r="E323" s="68" t="s">
        <v>445</v>
      </c>
      <c r="F323" s="68">
        <v>200</v>
      </c>
      <c r="G323" s="65">
        <v>164.2</v>
      </c>
      <c r="H323" s="65">
        <f>I323-G323</f>
        <v>-74.199999999999989</v>
      </c>
      <c r="I323" s="65">
        <v>90</v>
      </c>
      <c r="K323" s="70"/>
    </row>
    <row r="324" spans="1:11" ht="22.5" x14ac:dyDescent="0.2">
      <c r="A324" s="67" t="s">
        <v>111</v>
      </c>
      <c r="B324" s="68">
        <v>975</v>
      </c>
      <c r="C324" s="68" t="s">
        <v>54</v>
      </c>
      <c r="D324" s="68" t="s">
        <v>46</v>
      </c>
      <c r="E324" s="68" t="s">
        <v>445</v>
      </c>
      <c r="F324" s="68">
        <v>800</v>
      </c>
      <c r="G324" s="65">
        <v>32.5</v>
      </c>
      <c r="H324" s="65">
        <v>0</v>
      </c>
      <c r="I324" s="65">
        <v>32.5</v>
      </c>
      <c r="K324" s="70"/>
    </row>
    <row r="325" spans="1:11" ht="20.25" customHeight="1" x14ac:dyDescent="0.2">
      <c r="A325" s="110" t="s">
        <v>446</v>
      </c>
      <c r="B325" s="64">
        <v>975</v>
      </c>
      <c r="C325" s="111" t="s">
        <v>54</v>
      </c>
      <c r="D325" s="111" t="s">
        <v>46</v>
      </c>
      <c r="E325" s="111" t="s">
        <v>447</v>
      </c>
      <c r="F325" s="111"/>
      <c r="G325" s="112">
        <v>150</v>
      </c>
      <c r="H325" s="112">
        <f>I325-G325</f>
        <v>-85</v>
      </c>
      <c r="I325" s="112">
        <v>65</v>
      </c>
    </row>
    <row r="326" spans="1:11" ht="22.5" x14ac:dyDescent="0.2">
      <c r="A326" s="67" t="s">
        <v>104</v>
      </c>
      <c r="B326" s="68">
        <v>975</v>
      </c>
      <c r="C326" s="68" t="s">
        <v>54</v>
      </c>
      <c r="D326" s="68" t="s">
        <v>46</v>
      </c>
      <c r="E326" s="68" t="s">
        <v>448</v>
      </c>
      <c r="F326" s="68">
        <v>200</v>
      </c>
      <c r="G326" s="65">
        <v>150</v>
      </c>
      <c r="H326" s="65">
        <f>I326-G326</f>
        <v>-85</v>
      </c>
      <c r="I326" s="65">
        <v>65</v>
      </c>
    </row>
    <row r="327" spans="1:11" ht="22.5" x14ac:dyDescent="0.2">
      <c r="A327" s="110" t="s">
        <v>449</v>
      </c>
      <c r="B327" s="64">
        <v>975</v>
      </c>
      <c r="C327" s="111" t="s">
        <v>54</v>
      </c>
      <c r="D327" s="111" t="s">
        <v>46</v>
      </c>
      <c r="E327" s="111" t="s">
        <v>450</v>
      </c>
      <c r="F327" s="111"/>
      <c r="G327" s="112">
        <v>425</v>
      </c>
      <c r="H327" s="112">
        <f>I327-G327</f>
        <v>-227</v>
      </c>
      <c r="I327" s="112">
        <f>I328+I329</f>
        <v>198</v>
      </c>
    </row>
    <row r="328" spans="1:11" ht="22.5" x14ac:dyDescent="0.2">
      <c r="A328" s="67" t="s">
        <v>104</v>
      </c>
      <c r="B328" s="68">
        <v>975</v>
      </c>
      <c r="C328" s="68" t="s">
        <v>54</v>
      </c>
      <c r="D328" s="68" t="s">
        <v>46</v>
      </c>
      <c r="E328" s="68" t="s">
        <v>451</v>
      </c>
      <c r="F328" s="68">
        <v>200</v>
      </c>
      <c r="G328" s="65">
        <v>213.3</v>
      </c>
      <c r="H328" s="65">
        <f>I328-G328</f>
        <v>-15.300000000000011</v>
      </c>
      <c r="I328" s="65">
        <v>198</v>
      </c>
    </row>
    <row r="329" spans="1:11" ht="22.5" x14ac:dyDescent="0.2">
      <c r="A329" s="67" t="s">
        <v>106</v>
      </c>
      <c r="B329" s="68">
        <v>975</v>
      </c>
      <c r="C329" s="68" t="s">
        <v>54</v>
      </c>
      <c r="D329" s="68" t="s">
        <v>46</v>
      </c>
      <c r="E329" s="68" t="s">
        <v>451</v>
      </c>
      <c r="F329" s="68">
        <v>300</v>
      </c>
      <c r="G329" s="65">
        <v>211.7</v>
      </c>
      <c r="H329" s="65">
        <f>I329-G329</f>
        <v>-211.7</v>
      </c>
      <c r="I329" s="65"/>
    </row>
    <row r="330" spans="1:11" ht="33.75" x14ac:dyDescent="0.2">
      <c r="A330" s="110" t="s">
        <v>452</v>
      </c>
      <c r="B330" s="64">
        <v>975</v>
      </c>
      <c r="C330" s="111" t="s">
        <v>54</v>
      </c>
      <c r="D330" s="111" t="s">
        <v>46</v>
      </c>
      <c r="E330" s="111" t="s">
        <v>453</v>
      </c>
      <c r="F330" s="111"/>
      <c r="G330" s="112">
        <v>30</v>
      </c>
      <c r="H330" s="112">
        <f t="shared" ref="H330:H331" si="138">I330-G330</f>
        <v>-15</v>
      </c>
      <c r="I330" s="112">
        <f>I331</f>
        <v>15</v>
      </c>
    </row>
    <row r="331" spans="1:11" ht="22.5" x14ac:dyDescent="0.2">
      <c r="A331" s="67" t="s">
        <v>104</v>
      </c>
      <c r="B331" s="68">
        <v>975</v>
      </c>
      <c r="C331" s="68" t="s">
        <v>54</v>
      </c>
      <c r="D331" s="68" t="s">
        <v>46</v>
      </c>
      <c r="E331" s="68" t="s">
        <v>454</v>
      </c>
      <c r="F331" s="68">
        <v>200</v>
      </c>
      <c r="G331" s="65">
        <v>30</v>
      </c>
      <c r="H331" s="65">
        <f t="shared" si="138"/>
        <v>-15</v>
      </c>
      <c r="I331" s="65">
        <v>15</v>
      </c>
    </row>
    <row r="332" spans="1:11" ht="22.5" x14ac:dyDescent="0.2">
      <c r="A332" s="110" t="s">
        <v>455</v>
      </c>
      <c r="B332" s="64">
        <v>975</v>
      </c>
      <c r="C332" s="111" t="s">
        <v>54</v>
      </c>
      <c r="D332" s="111" t="s">
        <v>46</v>
      </c>
      <c r="E332" s="111" t="s">
        <v>456</v>
      </c>
      <c r="F332" s="111"/>
      <c r="G332" s="112">
        <v>5</v>
      </c>
      <c r="H332" s="112"/>
      <c r="I332" s="112">
        <v>5</v>
      </c>
    </row>
    <row r="333" spans="1:11" ht="22.5" x14ac:dyDescent="0.2">
      <c r="A333" s="67" t="s">
        <v>104</v>
      </c>
      <c r="B333" s="68">
        <v>975</v>
      </c>
      <c r="C333" s="68" t="s">
        <v>54</v>
      </c>
      <c r="D333" s="68" t="s">
        <v>46</v>
      </c>
      <c r="E333" s="68" t="s">
        <v>457</v>
      </c>
      <c r="F333" s="68">
        <v>200</v>
      </c>
      <c r="G333" s="65">
        <v>5</v>
      </c>
      <c r="H333" s="65"/>
      <c r="I333" s="65">
        <v>5</v>
      </c>
    </row>
    <row r="334" spans="1:11" ht="22.5" x14ac:dyDescent="0.2">
      <c r="A334" s="110" t="s">
        <v>449</v>
      </c>
      <c r="B334" s="111">
        <v>975</v>
      </c>
      <c r="C334" s="111">
        <v>10</v>
      </c>
      <c r="D334" s="113" t="s">
        <v>33</v>
      </c>
      <c r="E334" s="111" t="s">
        <v>450</v>
      </c>
      <c r="F334" s="111"/>
      <c r="G334" s="112">
        <f>G335</f>
        <v>0</v>
      </c>
      <c r="H334" s="112">
        <f>H335</f>
        <v>236.4</v>
      </c>
      <c r="I334" s="112">
        <f>I335</f>
        <v>236.4</v>
      </c>
    </row>
    <row r="335" spans="1:11" ht="22.5" x14ac:dyDescent="0.2">
      <c r="A335" s="67" t="s">
        <v>106</v>
      </c>
      <c r="B335" s="68">
        <v>975</v>
      </c>
      <c r="C335" s="68">
        <v>10</v>
      </c>
      <c r="D335" s="106" t="s">
        <v>33</v>
      </c>
      <c r="E335" s="68" t="s">
        <v>451</v>
      </c>
      <c r="F335" s="68">
        <v>300</v>
      </c>
      <c r="G335" s="65"/>
      <c r="H335" s="65">
        <f>I335-G335</f>
        <v>236.4</v>
      </c>
      <c r="I335" s="65">
        <v>236.4</v>
      </c>
    </row>
  </sheetData>
  <mergeCells count="15">
    <mergeCell ref="C1:I1"/>
    <mergeCell ref="C2:I2"/>
    <mergeCell ref="B10:B11"/>
    <mergeCell ref="I10:I11"/>
    <mergeCell ref="C10:C11"/>
    <mergeCell ref="A4:I4"/>
    <mergeCell ref="D10:D11"/>
    <mergeCell ref="E10:E11"/>
    <mergeCell ref="F10:F11"/>
    <mergeCell ref="G10:G11"/>
    <mergeCell ref="H10:H11"/>
    <mergeCell ref="A7:I7"/>
    <mergeCell ref="A8:I8"/>
    <mergeCell ref="A10:A11"/>
    <mergeCell ref="A5:I5"/>
  </mergeCells>
  <pageMargins left="0.70866141732283472" right="0" top="0.17" bottom="0.17" header="0" footer="0.43"/>
  <pageSetup paperSize="9" scale="95" orientation="portrait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13"/>
  <sheetViews>
    <sheetView zoomScaleNormal="100" zoomScaleSheetLayoutView="100" workbookViewId="0">
      <selection activeCell="B16" sqref="B16"/>
    </sheetView>
  </sheetViews>
  <sheetFormatPr defaultColWidth="9.140625" defaultRowHeight="15" x14ac:dyDescent="0.25"/>
  <cols>
    <col min="1" max="1" width="78.28515625" style="35" customWidth="1"/>
    <col min="2" max="2" width="12" style="36" customWidth="1"/>
    <col min="3" max="3" width="14.42578125" style="36" customWidth="1"/>
    <col min="4" max="16384" width="9.140625" style="34"/>
  </cols>
  <sheetData>
    <row r="2" spans="1:5" ht="12.75" customHeight="1" x14ac:dyDescent="0.25">
      <c r="A2" s="275" t="s">
        <v>20</v>
      </c>
      <c r="B2" s="275"/>
      <c r="C2" s="275"/>
    </row>
    <row r="3" spans="1:5" ht="12.75" customHeight="1" x14ac:dyDescent="0.25">
      <c r="A3" s="275" t="s">
        <v>255</v>
      </c>
      <c r="B3" s="275"/>
      <c r="C3" s="275"/>
    </row>
    <row r="4" spans="1:5" ht="12.75" customHeight="1" x14ac:dyDescent="0.25">
      <c r="A4" s="275" t="s">
        <v>117</v>
      </c>
      <c r="B4" s="275"/>
      <c r="C4" s="275"/>
    </row>
    <row r="5" spans="1:5" ht="12.75" customHeight="1" x14ac:dyDescent="0.25">
      <c r="A5" s="275" t="s">
        <v>97</v>
      </c>
      <c r="B5" s="275"/>
      <c r="C5" s="275"/>
    </row>
    <row r="7" spans="1:5" x14ac:dyDescent="0.25">
      <c r="A7" s="274" t="s">
        <v>98</v>
      </c>
      <c r="B7" s="274"/>
      <c r="C7" s="274"/>
    </row>
    <row r="8" spans="1:5" x14ac:dyDescent="0.25">
      <c r="A8" s="274" t="s">
        <v>118</v>
      </c>
      <c r="B8" s="274"/>
      <c r="C8" s="274"/>
    </row>
    <row r="9" spans="1:5" x14ac:dyDescent="0.25">
      <c r="C9" s="37" t="s">
        <v>21</v>
      </c>
    </row>
    <row r="10" spans="1:5" ht="33.75" customHeight="1" x14ac:dyDescent="0.25">
      <c r="A10" s="54" t="s">
        <v>52</v>
      </c>
      <c r="B10" s="55" t="s">
        <v>25</v>
      </c>
      <c r="C10" s="55" t="s">
        <v>67</v>
      </c>
    </row>
    <row r="11" spans="1:5" ht="17.25" customHeight="1" x14ac:dyDescent="0.25">
      <c r="A11" s="38" t="s">
        <v>27</v>
      </c>
      <c r="C11" s="39">
        <f>C12+C13+C14+C15+C16+C17+C18</f>
        <v>216036.8</v>
      </c>
    </row>
    <row r="12" spans="1:5" x14ac:dyDescent="0.25">
      <c r="A12" s="56" t="s">
        <v>194</v>
      </c>
      <c r="B12" s="57" t="s">
        <v>87</v>
      </c>
      <c r="C12" s="58">
        <v>215</v>
      </c>
    </row>
    <row r="13" spans="1:5" ht="30" x14ac:dyDescent="0.25">
      <c r="A13" s="56" t="s">
        <v>195</v>
      </c>
      <c r="B13" s="57" t="s">
        <v>88</v>
      </c>
      <c r="C13" s="58">
        <v>741.7</v>
      </c>
    </row>
    <row r="14" spans="1:5" s="40" customFormat="1" ht="30" x14ac:dyDescent="0.25">
      <c r="A14" s="56" t="s">
        <v>196</v>
      </c>
      <c r="B14" s="57" t="s">
        <v>89</v>
      </c>
      <c r="C14" s="59">
        <v>300</v>
      </c>
      <c r="E14" s="36"/>
    </row>
    <row r="15" spans="1:5" s="36" customFormat="1" x14ac:dyDescent="0.25">
      <c r="A15" s="56" t="s">
        <v>197</v>
      </c>
      <c r="B15" s="57" t="s">
        <v>90</v>
      </c>
      <c r="C15" s="59">
        <v>198506.3</v>
      </c>
    </row>
    <row r="16" spans="1:5" s="36" customFormat="1" ht="35.25" customHeight="1" x14ac:dyDescent="0.25">
      <c r="A16" s="56" t="s">
        <v>198</v>
      </c>
      <c r="B16" s="57" t="s">
        <v>91</v>
      </c>
      <c r="C16" s="59">
        <v>15498.8</v>
      </c>
    </row>
    <row r="17" spans="1:5" s="40" customFormat="1" ht="38.25" customHeight="1" x14ac:dyDescent="0.25">
      <c r="A17" s="56" t="s">
        <v>199</v>
      </c>
      <c r="B17" s="57" t="s">
        <v>92</v>
      </c>
      <c r="C17" s="59">
        <v>575</v>
      </c>
      <c r="E17" s="36"/>
    </row>
    <row r="18" spans="1:5" s="40" customFormat="1" ht="45" x14ac:dyDescent="0.25">
      <c r="A18" s="56" t="s">
        <v>200</v>
      </c>
      <c r="B18" s="57" t="s">
        <v>93</v>
      </c>
      <c r="C18" s="59">
        <v>200</v>
      </c>
      <c r="E18" s="36"/>
    </row>
    <row r="19" spans="1:5" s="36" customFormat="1" ht="12.75" customHeight="1" x14ac:dyDescent="0.25">
      <c r="A19" s="42"/>
      <c r="B19" s="43"/>
      <c r="C19" s="41"/>
    </row>
    <row r="20" spans="1:5" s="36" customFormat="1" ht="25.5" customHeight="1" x14ac:dyDescent="0.25">
      <c r="A20" s="42"/>
      <c r="B20" s="43"/>
      <c r="C20" s="41"/>
    </row>
    <row r="21" spans="1:5" s="36" customFormat="1" ht="12.75" customHeight="1" x14ac:dyDescent="0.25">
      <c r="A21" s="42"/>
      <c r="B21" s="43"/>
      <c r="C21" s="41"/>
    </row>
    <row r="22" spans="1:5" s="36" customFormat="1" ht="12.75" customHeight="1" x14ac:dyDescent="0.25">
      <c r="A22" s="42"/>
      <c r="B22" s="43"/>
      <c r="C22" s="41"/>
    </row>
    <row r="23" spans="1:5" s="36" customFormat="1" ht="38.25" customHeight="1" x14ac:dyDescent="0.25">
      <c r="A23" s="42"/>
      <c r="B23" s="43"/>
      <c r="C23" s="41"/>
    </row>
    <row r="24" spans="1:5" s="36" customFormat="1" ht="12.75" customHeight="1" x14ac:dyDescent="0.25">
      <c r="A24" s="42"/>
      <c r="B24" s="43"/>
      <c r="C24" s="41"/>
    </row>
    <row r="25" spans="1:5" s="36" customFormat="1" ht="38.25" customHeight="1" x14ac:dyDescent="0.25">
      <c r="A25" s="42"/>
      <c r="B25" s="43"/>
      <c r="C25" s="41"/>
    </row>
    <row r="26" spans="1:5" s="36" customFormat="1" ht="12.75" customHeight="1" x14ac:dyDescent="0.25">
      <c r="A26" s="42"/>
      <c r="B26" s="43"/>
      <c r="C26" s="41"/>
    </row>
    <row r="27" spans="1:5" s="36" customFormat="1" ht="12.75" customHeight="1" x14ac:dyDescent="0.25">
      <c r="A27" s="42"/>
      <c r="B27" s="43"/>
      <c r="C27" s="41"/>
    </row>
    <row r="28" spans="1:5" s="36" customFormat="1" ht="25.5" customHeight="1" x14ac:dyDescent="0.25">
      <c r="A28" s="42"/>
      <c r="B28" s="43"/>
      <c r="C28" s="41"/>
    </row>
    <row r="29" spans="1:5" s="36" customFormat="1" ht="25.5" customHeight="1" x14ac:dyDescent="0.25">
      <c r="A29" s="42"/>
      <c r="B29" s="43"/>
      <c r="C29" s="41"/>
    </row>
    <row r="30" spans="1:5" s="36" customFormat="1" ht="12.75" customHeight="1" x14ac:dyDescent="0.25">
      <c r="A30" s="42"/>
      <c r="B30" s="43"/>
      <c r="C30" s="41"/>
    </row>
    <row r="31" spans="1:5" s="36" customFormat="1" ht="12.75" customHeight="1" x14ac:dyDescent="0.25">
      <c r="A31" s="42"/>
      <c r="B31" s="43"/>
      <c r="C31" s="41"/>
    </row>
    <row r="32" spans="1:5" s="36" customFormat="1" ht="25.5" customHeight="1" x14ac:dyDescent="0.25">
      <c r="A32" s="42"/>
      <c r="B32" s="43"/>
      <c r="C32" s="41"/>
    </row>
    <row r="33" spans="1:3" s="36" customFormat="1" ht="25.5" customHeight="1" x14ac:dyDescent="0.25">
      <c r="A33" s="42"/>
      <c r="B33" s="43"/>
      <c r="C33" s="41"/>
    </row>
    <row r="34" spans="1:3" s="36" customFormat="1" ht="12.75" customHeight="1" x14ac:dyDescent="0.25">
      <c r="A34" s="42"/>
      <c r="B34" s="43"/>
      <c r="C34" s="41"/>
    </row>
    <row r="35" spans="1:3" s="36" customFormat="1" ht="12.75" customHeight="1" x14ac:dyDescent="0.25">
      <c r="A35" s="42"/>
      <c r="B35" s="43"/>
      <c r="C35" s="41"/>
    </row>
    <row r="36" spans="1:3" s="36" customFormat="1" ht="12.75" customHeight="1" x14ac:dyDescent="0.25">
      <c r="A36" s="42"/>
      <c r="B36" s="43"/>
      <c r="C36" s="41"/>
    </row>
    <row r="37" spans="1:3" s="36" customFormat="1" ht="51" customHeight="1" x14ac:dyDescent="0.25">
      <c r="A37" s="42"/>
      <c r="B37" s="43"/>
      <c r="C37" s="41"/>
    </row>
    <row r="38" spans="1:3" s="36" customFormat="1" ht="38.25" customHeight="1" x14ac:dyDescent="0.25">
      <c r="A38" s="42"/>
      <c r="B38" s="43"/>
      <c r="C38" s="41"/>
    </row>
    <row r="39" spans="1:3" s="36" customFormat="1" ht="12.75" customHeight="1" x14ac:dyDescent="0.25">
      <c r="A39" s="42"/>
      <c r="B39" s="43"/>
      <c r="C39" s="41"/>
    </row>
    <row r="40" spans="1:3" s="36" customFormat="1" ht="12.75" customHeight="1" x14ac:dyDescent="0.25">
      <c r="A40" s="42"/>
      <c r="B40" s="43"/>
      <c r="C40" s="41"/>
    </row>
    <row r="41" spans="1:3" s="36" customFormat="1" ht="12.75" customHeight="1" x14ac:dyDescent="0.25">
      <c r="A41" s="42"/>
      <c r="B41" s="43"/>
      <c r="C41" s="41"/>
    </row>
    <row r="42" spans="1:3" s="36" customFormat="1" ht="25.5" customHeight="1" x14ac:dyDescent="0.25">
      <c r="A42" s="42"/>
      <c r="B42" s="43"/>
      <c r="C42" s="41"/>
    </row>
    <row r="43" spans="1:3" s="36" customFormat="1" ht="25.5" customHeight="1" x14ac:dyDescent="0.25">
      <c r="A43" s="42"/>
      <c r="B43" s="43"/>
      <c r="C43" s="41"/>
    </row>
    <row r="44" spans="1:3" s="36" customFormat="1" ht="12.75" customHeight="1" x14ac:dyDescent="0.25">
      <c r="A44" s="42"/>
      <c r="B44" s="43"/>
      <c r="C44" s="41"/>
    </row>
    <row r="45" spans="1:3" s="36" customFormat="1" ht="12.75" customHeight="1" x14ac:dyDescent="0.25">
      <c r="A45" s="42"/>
      <c r="B45" s="43"/>
      <c r="C45" s="41"/>
    </row>
    <row r="46" spans="1:3" s="36" customFormat="1" ht="25.5" customHeight="1" x14ac:dyDescent="0.25">
      <c r="A46" s="42"/>
      <c r="B46" s="43"/>
      <c r="C46" s="41"/>
    </row>
    <row r="47" spans="1:3" s="36" customFormat="1" ht="12.75" customHeight="1" x14ac:dyDescent="0.25">
      <c r="A47" s="42"/>
      <c r="B47" s="43"/>
      <c r="C47" s="41"/>
    </row>
    <row r="48" spans="1:3" s="36" customFormat="1" ht="38.25" customHeight="1" x14ac:dyDescent="0.25">
      <c r="A48" s="42"/>
      <c r="B48" s="43"/>
      <c r="C48" s="41"/>
    </row>
    <row r="49" spans="1:3" s="36" customFormat="1" ht="63.75" customHeight="1" x14ac:dyDescent="0.25">
      <c r="A49" s="42"/>
      <c r="B49" s="43"/>
      <c r="C49" s="41"/>
    </row>
    <row r="50" spans="1:3" s="36" customFormat="1" ht="12.75" customHeight="1" x14ac:dyDescent="0.25">
      <c r="A50" s="42"/>
      <c r="B50" s="43"/>
      <c r="C50" s="41"/>
    </row>
    <row r="51" spans="1:3" s="36" customFormat="1" ht="25.5" customHeight="1" x14ac:dyDescent="0.25">
      <c r="A51" s="42"/>
      <c r="B51" s="43"/>
      <c r="C51" s="41"/>
    </row>
    <row r="52" spans="1:3" s="36" customFormat="1" ht="25.5" customHeight="1" x14ac:dyDescent="0.25">
      <c r="A52" s="42"/>
      <c r="B52" s="43"/>
      <c r="C52" s="41"/>
    </row>
    <row r="53" spans="1:3" s="36" customFormat="1" ht="25.5" customHeight="1" x14ac:dyDescent="0.25">
      <c r="A53" s="42"/>
      <c r="B53" s="43"/>
      <c r="C53" s="41"/>
    </row>
    <row r="54" spans="1:3" s="36" customFormat="1" ht="25.5" customHeight="1" x14ac:dyDescent="0.25">
      <c r="A54" s="42"/>
      <c r="B54" s="43"/>
      <c r="C54" s="41"/>
    </row>
    <row r="55" spans="1:3" s="36" customFormat="1" ht="25.5" customHeight="1" x14ac:dyDescent="0.25">
      <c r="A55" s="42"/>
      <c r="B55" s="43"/>
      <c r="C55" s="41"/>
    </row>
    <row r="56" spans="1:3" s="36" customFormat="1" ht="25.5" customHeight="1" x14ac:dyDescent="0.25">
      <c r="A56" s="42"/>
      <c r="B56" s="43"/>
      <c r="C56" s="41"/>
    </row>
    <row r="57" spans="1:3" ht="25.5" customHeight="1" x14ac:dyDescent="0.25">
      <c r="A57" s="42"/>
      <c r="B57" s="43"/>
      <c r="C57" s="41"/>
    </row>
    <row r="58" spans="1:3" ht="25.5" customHeight="1" x14ac:dyDescent="0.25">
      <c r="A58" s="42"/>
      <c r="B58" s="43"/>
      <c r="C58" s="41"/>
    </row>
    <row r="59" spans="1:3" ht="25.5" customHeight="1" x14ac:dyDescent="0.25">
      <c r="A59" s="42"/>
      <c r="B59" s="43"/>
      <c r="C59" s="41"/>
    </row>
    <row r="60" spans="1:3" ht="12.75" customHeight="1" x14ac:dyDescent="0.25">
      <c r="A60" s="42"/>
      <c r="B60" s="43"/>
      <c r="C60" s="41"/>
    </row>
    <row r="61" spans="1:3" ht="12.75" customHeight="1" x14ac:dyDescent="0.25">
      <c r="A61" s="42"/>
      <c r="B61" s="43"/>
      <c r="C61" s="41"/>
    </row>
    <row r="62" spans="1:3" ht="51" customHeight="1" x14ac:dyDescent="0.25">
      <c r="A62" s="42"/>
      <c r="B62" s="43"/>
      <c r="C62" s="41"/>
    </row>
    <row r="63" spans="1:3" ht="12.75" customHeight="1" x14ac:dyDescent="0.25">
      <c r="A63" s="42"/>
      <c r="B63" s="43"/>
      <c r="C63" s="41"/>
    </row>
    <row r="64" spans="1:3" ht="51" customHeight="1" x14ac:dyDescent="0.25">
      <c r="A64" s="42"/>
      <c r="B64" s="43"/>
      <c r="C64" s="41"/>
    </row>
    <row r="65" spans="1:3" ht="12.75" customHeight="1" x14ac:dyDescent="0.25">
      <c r="A65" s="42"/>
      <c r="B65" s="43"/>
      <c r="C65" s="41"/>
    </row>
    <row r="66" spans="1:3" ht="25.5" customHeight="1" x14ac:dyDescent="0.25">
      <c r="A66" s="42"/>
      <c r="B66" s="43"/>
      <c r="C66" s="41"/>
    </row>
    <row r="67" spans="1:3" ht="25.5" customHeight="1" x14ac:dyDescent="0.25">
      <c r="A67" s="42"/>
      <c r="B67" s="43"/>
      <c r="C67" s="41"/>
    </row>
    <row r="68" spans="1:3" ht="51" customHeight="1" x14ac:dyDescent="0.25">
      <c r="A68" s="42"/>
      <c r="B68" s="43"/>
      <c r="C68" s="41"/>
    </row>
    <row r="69" spans="1:3" ht="12.75" customHeight="1" x14ac:dyDescent="0.25">
      <c r="A69" s="42"/>
      <c r="B69" s="43"/>
      <c r="C69" s="41"/>
    </row>
    <row r="70" spans="1:3" ht="12.75" customHeight="1" x14ac:dyDescent="0.25">
      <c r="A70" s="42"/>
      <c r="B70" s="43"/>
      <c r="C70" s="41"/>
    </row>
    <row r="71" spans="1:3" ht="25.5" customHeight="1" x14ac:dyDescent="0.25">
      <c r="A71" s="42"/>
      <c r="B71" s="43"/>
      <c r="C71" s="41"/>
    </row>
    <row r="72" spans="1:3" ht="25.5" customHeight="1" x14ac:dyDescent="0.25">
      <c r="A72" s="42"/>
      <c r="B72" s="43"/>
      <c r="C72" s="41"/>
    </row>
    <row r="73" spans="1:3" ht="12.75" customHeight="1" x14ac:dyDescent="0.25">
      <c r="A73" s="42"/>
      <c r="B73" s="43"/>
      <c r="C73" s="41"/>
    </row>
    <row r="74" spans="1:3" ht="12.75" customHeight="1" x14ac:dyDescent="0.25">
      <c r="A74" s="42"/>
      <c r="B74" s="43"/>
      <c r="C74" s="41"/>
    </row>
    <row r="75" spans="1:3" ht="25.5" customHeight="1" x14ac:dyDescent="0.25">
      <c r="A75" s="42"/>
      <c r="B75" s="43"/>
      <c r="C75" s="41"/>
    </row>
    <row r="76" spans="1:3" ht="63.75" customHeight="1" x14ac:dyDescent="0.25">
      <c r="A76" s="42"/>
      <c r="B76" s="43"/>
      <c r="C76" s="41"/>
    </row>
    <row r="77" spans="1:3" ht="12.75" customHeight="1" x14ac:dyDescent="0.25">
      <c r="A77" s="42"/>
      <c r="B77" s="43"/>
      <c r="C77" s="41"/>
    </row>
    <row r="78" spans="1:3" ht="12.75" customHeight="1" x14ac:dyDescent="0.25">
      <c r="A78" s="42"/>
      <c r="B78" s="43"/>
      <c r="C78" s="41"/>
    </row>
    <row r="79" spans="1:3" ht="51" customHeight="1" x14ac:dyDescent="0.25">
      <c r="A79" s="42"/>
      <c r="B79" s="43"/>
      <c r="C79" s="41"/>
    </row>
    <row r="80" spans="1:3" ht="12.75" customHeight="1" x14ac:dyDescent="0.25">
      <c r="A80" s="42"/>
      <c r="B80" s="43"/>
      <c r="C80" s="41"/>
    </row>
    <row r="81" spans="1:3" ht="25.5" customHeight="1" x14ac:dyDescent="0.25">
      <c r="A81" s="42"/>
      <c r="B81" s="43"/>
      <c r="C81" s="41"/>
    </row>
    <row r="82" spans="1:3" ht="12.75" customHeight="1" x14ac:dyDescent="0.25">
      <c r="A82" s="42"/>
      <c r="B82" s="43"/>
      <c r="C82" s="41"/>
    </row>
    <row r="83" spans="1:3" ht="25.5" customHeight="1" x14ac:dyDescent="0.25">
      <c r="A83" s="42"/>
      <c r="B83" s="43"/>
      <c r="C83" s="41"/>
    </row>
    <row r="84" spans="1:3" ht="12.75" customHeight="1" x14ac:dyDescent="0.25">
      <c r="A84" s="42"/>
      <c r="B84" s="43"/>
      <c r="C84" s="41"/>
    </row>
    <row r="85" spans="1:3" ht="12.75" customHeight="1" x14ac:dyDescent="0.25">
      <c r="A85" s="42"/>
      <c r="B85" s="43"/>
      <c r="C85" s="41"/>
    </row>
    <row r="86" spans="1:3" ht="12.75" customHeight="1" x14ac:dyDescent="0.25">
      <c r="A86" s="42"/>
      <c r="B86" s="43"/>
      <c r="C86" s="41"/>
    </row>
    <row r="87" spans="1:3" ht="51" customHeight="1" x14ac:dyDescent="0.25">
      <c r="A87" s="42"/>
      <c r="B87" s="43"/>
      <c r="C87" s="41"/>
    </row>
    <row r="88" spans="1:3" ht="12.75" customHeight="1" x14ac:dyDescent="0.25">
      <c r="A88" s="42"/>
      <c r="B88" s="43"/>
      <c r="C88" s="41"/>
    </row>
    <row r="89" spans="1:3" ht="25.5" customHeight="1" x14ac:dyDescent="0.25">
      <c r="A89" s="42"/>
      <c r="B89" s="43"/>
      <c r="C89" s="41"/>
    </row>
    <row r="90" spans="1:3" ht="12.75" customHeight="1" x14ac:dyDescent="0.25">
      <c r="A90" s="42"/>
      <c r="B90" s="43"/>
      <c r="C90" s="41"/>
    </row>
    <row r="91" spans="1:3" ht="12.75" customHeight="1" x14ac:dyDescent="0.25">
      <c r="A91" s="42"/>
      <c r="B91" s="43"/>
      <c r="C91" s="41"/>
    </row>
    <row r="92" spans="1:3" ht="12.75" customHeight="1" x14ac:dyDescent="0.25">
      <c r="A92" s="42"/>
      <c r="B92" s="43"/>
      <c r="C92" s="41"/>
    </row>
    <row r="93" spans="1:3" ht="51" customHeight="1" x14ac:dyDescent="0.25">
      <c r="A93" s="42"/>
      <c r="B93" s="43"/>
      <c r="C93" s="41"/>
    </row>
    <row r="94" spans="1:3" ht="12.75" customHeight="1" x14ac:dyDescent="0.25">
      <c r="A94" s="42"/>
      <c r="B94" s="43"/>
      <c r="C94" s="41"/>
    </row>
    <row r="95" spans="1:3" ht="25.5" customHeight="1" x14ac:dyDescent="0.25">
      <c r="A95" s="42"/>
      <c r="B95" s="43"/>
      <c r="C95" s="41"/>
    </row>
    <row r="96" spans="1:3" ht="12.75" customHeight="1" x14ac:dyDescent="0.25">
      <c r="A96" s="42"/>
      <c r="B96" s="43"/>
      <c r="C96" s="41"/>
    </row>
    <row r="97" spans="1:3" ht="12.75" customHeight="1" x14ac:dyDescent="0.25">
      <c r="A97" s="42"/>
      <c r="B97" s="43"/>
      <c r="C97" s="41"/>
    </row>
    <row r="98" spans="1:3" ht="25.5" customHeight="1" x14ac:dyDescent="0.25">
      <c r="A98" s="42"/>
      <c r="B98" s="43"/>
      <c r="C98" s="41"/>
    </row>
    <row r="99" spans="1:3" ht="51" customHeight="1" x14ac:dyDescent="0.25">
      <c r="A99" s="42"/>
      <c r="B99" s="43"/>
      <c r="C99" s="41"/>
    </row>
    <row r="100" spans="1:3" ht="12.75" customHeight="1" x14ac:dyDescent="0.25">
      <c r="A100" s="42"/>
      <c r="B100" s="43"/>
      <c r="C100" s="41"/>
    </row>
    <row r="101" spans="1:3" ht="12.75" customHeight="1" x14ac:dyDescent="0.25">
      <c r="A101" s="42"/>
      <c r="B101" s="43"/>
      <c r="C101" s="41"/>
    </row>
    <row r="102" spans="1:3" ht="25.5" customHeight="1" x14ac:dyDescent="0.25">
      <c r="A102" s="42"/>
      <c r="B102" s="43"/>
      <c r="C102" s="41"/>
    </row>
    <row r="103" spans="1:3" ht="12.75" customHeight="1" x14ac:dyDescent="0.25">
      <c r="A103" s="42"/>
      <c r="B103" s="43"/>
      <c r="C103" s="41"/>
    </row>
    <row r="104" spans="1:3" ht="12.75" customHeight="1" x14ac:dyDescent="0.25">
      <c r="A104" s="42"/>
      <c r="B104" s="43"/>
      <c r="C104" s="41"/>
    </row>
    <row r="105" spans="1:3" ht="12.75" customHeight="1" x14ac:dyDescent="0.25">
      <c r="A105" s="42"/>
      <c r="B105" s="43"/>
      <c r="C105" s="41"/>
    </row>
    <row r="106" spans="1:3" ht="12.75" customHeight="1" x14ac:dyDescent="0.25">
      <c r="A106" s="42"/>
      <c r="B106" s="43"/>
      <c r="C106" s="41"/>
    </row>
    <row r="107" spans="1:3" ht="12.75" customHeight="1" x14ac:dyDescent="0.25">
      <c r="A107" s="42"/>
      <c r="B107" s="43"/>
      <c r="C107" s="41"/>
    </row>
    <row r="108" spans="1:3" ht="38.25" customHeight="1" x14ac:dyDescent="0.25">
      <c r="A108" s="42"/>
      <c r="B108" s="43"/>
      <c r="C108" s="41"/>
    </row>
    <row r="109" spans="1:3" ht="12.75" customHeight="1" x14ac:dyDescent="0.25">
      <c r="A109" s="42"/>
      <c r="B109" s="43"/>
      <c r="C109" s="41"/>
    </row>
    <row r="110" spans="1:3" ht="12.75" customHeight="1" x14ac:dyDescent="0.25">
      <c r="A110" s="42"/>
      <c r="B110" s="43"/>
      <c r="C110" s="41"/>
    </row>
    <row r="111" spans="1:3" ht="12.75" customHeight="1" x14ac:dyDescent="0.25">
      <c r="A111" s="42"/>
      <c r="B111" s="43"/>
      <c r="C111" s="41"/>
    </row>
    <row r="112" spans="1:3" ht="51" customHeight="1" x14ac:dyDescent="0.25">
      <c r="A112" s="42"/>
      <c r="B112" s="43"/>
      <c r="C112" s="41"/>
    </row>
    <row r="113" spans="1:3" ht="38.25" customHeight="1" x14ac:dyDescent="0.25">
      <c r="A113" s="42"/>
      <c r="B113" s="43"/>
      <c r="C113" s="41"/>
    </row>
    <row r="114" spans="1:3" ht="38.25" customHeight="1" x14ac:dyDescent="0.25">
      <c r="A114" s="42"/>
      <c r="B114" s="43"/>
      <c r="C114" s="41"/>
    </row>
    <row r="115" spans="1:3" ht="38.25" customHeight="1" x14ac:dyDescent="0.25">
      <c r="A115" s="42"/>
      <c r="B115" s="43"/>
      <c r="C115" s="41"/>
    </row>
    <row r="116" spans="1:3" ht="51" customHeight="1" x14ac:dyDescent="0.25">
      <c r="A116" s="42"/>
      <c r="B116" s="43"/>
      <c r="C116" s="41"/>
    </row>
    <row r="117" spans="1:3" ht="38.25" customHeight="1" x14ac:dyDescent="0.25">
      <c r="A117" s="42"/>
      <c r="B117" s="43"/>
      <c r="C117" s="41"/>
    </row>
    <row r="118" spans="1:3" ht="12.75" customHeight="1" x14ac:dyDescent="0.25">
      <c r="A118" s="42"/>
      <c r="B118" s="43"/>
      <c r="C118" s="41"/>
    </row>
    <row r="119" spans="1:3" ht="51" customHeight="1" x14ac:dyDescent="0.25">
      <c r="A119" s="42"/>
      <c r="B119" s="43"/>
      <c r="C119" s="41"/>
    </row>
    <row r="120" spans="1:3" ht="38.25" customHeight="1" x14ac:dyDescent="0.25">
      <c r="A120" s="42"/>
      <c r="B120" s="43"/>
      <c r="C120" s="41"/>
    </row>
    <row r="121" spans="1:3" ht="12.75" customHeight="1" x14ac:dyDescent="0.25">
      <c r="A121" s="42"/>
      <c r="B121" s="43"/>
      <c r="C121" s="41"/>
    </row>
    <row r="122" spans="1:3" ht="51" customHeight="1" x14ac:dyDescent="0.25">
      <c r="A122" s="42"/>
      <c r="B122" s="43"/>
      <c r="C122" s="41"/>
    </row>
    <row r="123" spans="1:3" ht="12.75" customHeight="1" x14ac:dyDescent="0.25">
      <c r="A123" s="42"/>
      <c r="B123" s="43"/>
      <c r="C123" s="41"/>
    </row>
    <row r="124" spans="1:3" ht="12.75" customHeight="1" x14ac:dyDescent="0.25">
      <c r="A124" s="42"/>
      <c r="B124" s="43"/>
      <c r="C124" s="41"/>
    </row>
    <row r="125" spans="1:3" ht="25.5" customHeight="1" x14ac:dyDescent="0.25">
      <c r="A125" s="42"/>
      <c r="B125" s="43"/>
      <c r="C125" s="41"/>
    </row>
    <row r="126" spans="1:3" ht="12.75" customHeight="1" x14ac:dyDescent="0.25">
      <c r="A126" s="42"/>
      <c r="B126" s="43"/>
      <c r="C126" s="41"/>
    </row>
    <row r="127" spans="1:3" ht="38.25" customHeight="1" x14ac:dyDescent="0.25">
      <c r="A127" s="42"/>
      <c r="B127" s="43"/>
      <c r="C127" s="41"/>
    </row>
    <row r="128" spans="1:3" ht="12.75" customHeight="1" x14ac:dyDescent="0.25">
      <c r="A128" s="42"/>
      <c r="B128" s="43"/>
      <c r="C128" s="41"/>
    </row>
    <row r="129" spans="1:3" ht="12.75" customHeight="1" x14ac:dyDescent="0.25">
      <c r="A129" s="42"/>
      <c r="B129" s="43"/>
      <c r="C129" s="41"/>
    </row>
    <row r="130" spans="1:3" ht="12.75" customHeight="1" x14ac:dyDescent="0.25">
      <c r="A130" s="42"/>
      <c r="B130" s="43"/>
      <c r="C130" s="41"/>
    </row>
    <row r="131" spans="1:3" ht="38.25" customHeight="1" x14ac:dyDescent="0.25">
      <c r="A131" s="42"/>
      <c r="B131" s="43"/>
      <c r="C131" s="41"/>
    </row>
    <row r="132" spans="1:3" ht="12.75" customHeight="1" x14ac:dyDescent="0.25">
      <c r="A132" s="42"/>
      <c r="B132" s="43"/>
      <c r="C132" s="41"/>
    </row>
    <row r="133" spans="1:3" ht="12.75" customHeight="1" x14ac:dyDescent="0.25">
      <c r="A133" s="42"/>
      <c r="B133" s="43"/>
      <c r="C133" s="41"/>
    </row>
    <row r="134" spans="1:3" ht="12.75" customHeight="1" x14ac:dyDescent="0.25">
      <c r="A134" s="42"/>
      <c r="B134" s="43"/>
      <c r="C134" s="41"/>
    </row>
    <row r="135" spans="1:3" ht="12.75" customHeight="1" x14ac:dyDescent="0.25">
      <c r="A135" s="42"/>
      <c r="B135" s="43"/>
      <c r="C135" s="41"/>
    </row>
    <row r="136" spans="1:3" ht="12.75" customHeight="1" x14ac:dyDescent="0.25">
      <c r="A136" s="42"/>
      <c r="B136" s="43"/>
      <c r="C136" s="41"/>
    </row>
    <row r="137" spans="1:3" ht="12.75" customHeight="1" x14ac:dyDescent="0.25">
      <c r="A137" s="42"/>
      <c r="B137" s="43"/>
      <c r="C137" s="41"/>
    </row>
    <row r="138" spans="1:3" ht="12.75" customHeight="1" x14ac:dyDescent="0.25">
      <c r="A138" s="42"/>
      <c r="B138" s="43"/>
      <c r="C138" s="41"/>
    </row>
    <row r="139" spans="1:3" ht="12.75" customHeight="1" x14ac:dyDescent="0.25">
      <c r="A139" s="42"/>
      <c r="B139" s="43"/>
      <c r="C139" s="41"/>
    </row>
    <row r="140" spans="1:3" ht="12.75" customHeight="1" x14ac:dyDescent="0.25">
      <c r="A140" s="42"/>
      <c r="B140" s="43"/>
      <c r="C140" s="41"/>
    </row>
    <row r="141" spans="1:3" ht="38.25" customHeight="1" x14ac:dyDescent="0.25">
      <c r="A141" s="42"/>
      <c r="B141" s="43"/>
      <c r="C141" s="41"/>
    </row>
    <row r="142" spans="1:3" ht="12.75" customHeight="1" x14ac:dyDescent="0.25">
      <c r="A142" s="42"/>
      <c r="B142" s="43"/>
      <c r="C142" s="41"/>
    </row>
    <row r="143" spans="1:3" ht="12.75" customHeight="1" x14ac:dyDescent="0.25">
      <c r="A143" s="42"/>
      <c r="B143" s="43"/>
      <c r="C143" s="41"/>
    </row>
    <row r="144" spans="1:3" ht="12.75" customHeight="1" x14ac:dyDescent="0.25">
      <c r="A144" s="42"/>
      <c r="B144" s="43"/>
      <c r="C144" s="41"/>
    </row>
    <row r="145" spans="1:3" ht="12.75" customHeight="1" x14ac:dyDescent="0.25">
      <c r="A145" s="42"/>
      <c r="B145" s="43"/>
      <c r="C145" s="41"/>
    </row>
    <row r="146" spans="1:3" ht="12.75" customHeight="1" x14ac:dyDescent="0.25">
      <c r="A146" s="42"/>
      <c r="B146" s="43"/>
      <c r="C146" s="41"/>
    </row>
    <row r="147" spans="1:3" ht="12.75" customHeight="1" x14ac:dyDescent="0.25">
      <c r="A147" s="42"/>
      <c r="B147" s="43"/>
      <c r="C147" s="41"/>
    </row>
    <row r="148" spans="1:3" ht="12.75" customHeight="1" x14ac:dyDescent="0.25">
      <c r="A148" s="42"/>
      <c r="B148" s="43"/>
      <c r="C148" s="41"/>
    </row>
    <row r="149" spans="1:3" ht="12.75" customHeight="1" x14ac:dyDescent="0.25">
      <c r="A149" s="42"/>
      <c r="B149" s="43"/>
      <c r="C149" s="41"/>
    </row>
    <row r="150" spans="1:3" ht="38.25" customHeight="1" x14ac:dyDescent="0.25">
      <c r="A150" s="42"/>
      <c r="B150" s="43"/>
      <c r="C150" s="41"/>
    </row>
    <row r="151" spans="1:3" ht="25.5" customHeight="1" x14ac:dyDescent="0.25">
      <c r="A151" s="42"/>
      <c r="B151" s="43"/>
      <c r="C151" s="41"/>
    </row>
    <row r="152" spans="1:3" ht="38.25" customHeight="1" x14ac:dyDescent="0.25">
      <c r="A152" s="42"/>
      <c r="B152" s="43"/>
      <c r="C152" s="41"/>
    </row>
    <row r="153" spans="1:3" ht="25.5" customHeight="1" x14ac:dyDescent="0.25">
      <c r="A153" s="42"/>
      <c r="B153" s="43"/>
      <c r="C153" s="41"/>
    </row>
    <row r="154" spans="1:3" ht="38.25" customHeight="1" x14ac:dyDescent="0.25">
      <c r="A154" s="42"/>
      <c r="B154" s="43"/>
      <c r="C154" s="41"/>
    </row>
    <row r="155" spans="1:3" ht="25.5" customHeight="1" x14ac:dyDescent="0.25">
      <c r="A155" s="42"/>
      <c r="B155" s="43"/>
      <c r="C155" s="41"/>
    </row>
    <row r="156" spans="1:3" ht="38.25" customHeight="1" x14ac:dyDescent="0.25">
      <c r="A156" s="42"/>
      <c r="B156" s="43"/>
      <c r="C156" s="41"/>
    </row>
    <row r="157" spans="1:3" ht="25.5" customHeight="1" x14ac:dyDescent="0.25">
      <c r="A157" s="42"/>
      <c r="B157" s="43"/>
      <c r="C157" s="41"/>
    </row>
    <row r="158" spans="1:3" ht="38.25" customHeight="1" x14ac:dyDescent="0.25">
      <c r="A158" s="42"/>
      <c r="B158" s="43"/>
      <c r="C158" s="41"/>
    </row>
    <row r="159" spans="1:3" ht="25.5" customHeight="1" x14ac:dyDescent="0.25">
      <c r="A159" s="42"/>
      <c r="B159" s="43"/>
      <c r="C159" s="41"/>
    </row>
    <row r="160" spans="1:3" ht="38.25" customHeight="1" x14ac:dyDescent="0.25">
      <c r="A160" s="42"/>
      <c r="B160" s="43"/>
      <c r="C160" s="41"/>
    </row>
    <row r="161" spans="1:3" ht="25.5" customHeight="1" x14ac:dyDescent="0.25">
      <c r="A161" s="42"/>
      <c r="B161" s="43"/>
      <c r="C161" s="41"/>
    </row>
    <row r="162" spans="1:3" ht="38.25" customHeight="1" x14ac:dyDescent="0.25">
      <c r="A162" s="42"/>
      <c r="B162" s="43"/>
      <c r="C162" s="41"/>
    </row>
    <row r="163" spans="1:3" ht="25.5" customHeight="1" x14ac:dyDescent="0.25">
      <c r="A163" s="42"/>
      <c r="B163" s="43"/>
      <c r="C163" s="41"/>
    </row>
    <row r="164" spans="1:3" ht="38.25" customHeight="1" x14ac:dyDescent="0.25">
      <c r="A164" s="42"/>
      <c r="B164" s="43"/>
      <c r="C164" s="41"/>
    </row>
    <row r="165" spans="1:3" ht="25.5" customHeight="1" x14ac:dyDescent="0.25">
      <c r="A165" s="42"/>
      <c r="B165" s="43"/>
      <c r="C165" s="41"/>
    </row>
    <row r="166" spans="1:3" ht="38.25" customHeight="1" x14ac:dyDescent="0.25">
      <c r="A166" s="42"/>
      <c r="B166" s="43"/>
      <c r="C166" s="41"/>
    </row>
    <row r="167" spans="1:3" ht="25.5" customHeight="1" x14ac:dyDescent="0.25">
      <c r="A167" s="42"/>
      <c r="B167" s="43"/>
      <c r="C167" s="41"/>
    </row>
    <row r="168" spans="1:3" ht="38.25" customHeight="1" x14ac:dyDescent="0.25">
      <c r="A168" s="42"/>
      <c r="B168" s="43"/>
      <c r="C168" s="41"/>
    </row>
    <row r="169" spans="1:3" ht="25.5" customHeight="1" x14ac:dyDescent="0.25">
      <c r="A169" s="42"/>
      <c r="B169" s="43"/>
      <c r="C169" s="41"/>
    </row>
    <row r="170" spans="1:3" ht="12.75" customHeight="1" x14ac:dyDescent="0.25">
      <c r="A170" s="42"/>
      <c r="B170" s="43"/>
      <c r="C170" s="41"/>
    </row>
    <row r="171" spans="1:3" ht="12.75" customHeight="1" x14ac:dyDescent="0.25">
      <c r="A171" s="42"/>
      <c r="B171" s="43"/>
      <c r="C171" s="41"/>
    </row>
    <row r="172" spans="1:3" ht="38.25" customHeight="1" x14ac:dyDescent="0.25">
      <c r="A172" s="42"/>
      <c r="B172" s="43"/>
      <c r="C172" s="41"/>
    </row>
    <row r="173" spans="1:3" ht="25.5" customHeight="1" x14ac:dyDescent="0.25">
      <c r="A173" s="42"/>
      <c r="B173" s="43"/>
      <c r="C173" s="41"/>
    </row>
    <row r="174" spans="1:3" ht="38.25" customHeight="1" x14ac:dyDescent="0.25">
      <c r="A174" s="42"/>
      <c r="B174" s="43"/>
      <c r="C174" s="41"/>
    </row>
    <row r="175" spans="1:3" ht="51" customHeight="1" x14ac:dyDescent="0.25">
      <c r="A175" s="42"/>
      <c r="B175" s="43"/>
      <c r="C175" s="41"/>
    </row>
    <row r="176" spans="1:3" ht="38.25" customHeight="1" x14ac:dyDescent="0.25">
      <c r="A176" s="42"/>
      <c r="B176" s="43"/>
      <c r="C176" s="41"/>
    </row>
    <row r="177" spans="1:3" ht="38.25" customHeight="1" x14ac:dyDescent="0.25">
      <c r="A177" s="42"/>
      <c r="B177" s="43"/>
      <c r="C177" s="41"/>
    </row>
    <row r="178" spans="1:3" ht="51" customHeight="1" x14ac:dyDescent="0.25">
      <c r="A178" s="42"/>
      <c r="B178" s="43"/>
      <c r="C178" s="41"/>
    </row>
    <row r="179" spans="1:3" ht="12.75" customHeight="1" x14ac:dyDescent="0.25">
      <c r="A179" s="42"/>
      <c r="B179" s="43"/>
      <c r="C179" s="41"/>
    </row>
    <row r="180" spans="1:3" ht="12.75" customHeight="1" x14ac:dyDescent="0.25">
      <c r="A180" s="42"/>
      <c r="B180" s="43"/>
      <c r="C180" s="41"/>
    </row>
    <row r="181" spans="1:3" ht="25.5" customHeight="1" x14ac:dyDescent="0.25">
      <c r="A181" s="42"/>
      <c r="B181" s="43"/>
      <c r="C181" s="41"/>
    </row>
    <row r="182" spans="1:3" ht="25.5" customHeight="1" x14ac:dyDescent="0.25">
      <c r="A182" s="42"/>
      <c r="B182" s="43"/>
      <c r="C182" s="41"/>
    </row>
    <row r="183" spans="1:3" ht="12.75" customHeight="1" x14ac:dyDescent="0.25">
      <c r="A183" s="42"/>
      <c r="B183" s="43"/>
      <c r="C183" s="41"/>
    </row>
    <row r="184" spans="1:3" ht="12.75" customHeight="1" x14ac:dyDescent="0.25">
      <c r="A184" s="42"/>
      <c r="B184" s="43"/>
      <c r="C184" s="41"/>
    </row>
    <row r="185" spans="1:3" ht="12.75" customHeight="1" x14ac:dyDescent="0.25">
      <c r="A185" s="42"/>
      <c r="B185" s="43"/>
      <c r="C185" s="41"/>
    </row>
    <row r="186" spans="1:3" ht="38.25" customHeight="1" x14ac:dyDescent="0.25">
      <c r="A186" s="42"/>
      <c r="B186" s="43"/>
      <c r="C186" s="41"/>
    </row>
    <row r="187" spans="1:3" ht="38.25" customHeight="1" x14ac:dyDescent="0.25">
      <c r="A187" s="42"/>
      <c r="B187" s="43"/>
      <c r="C187" s="41"/>
    </row>
    <row r="188" spans="1:3" ht="51" customHeight="1" x14ac:dyDescent="0.25">
      <c r="A188" s="42"/>
      <c r="B188" s="43"/>
      <c r="C188" s="41"/>
    </row>
    <row r="189" spans="1:3" ht="38.25" customHeight="1" x14ac:dyDescent="0.25">
      <c r="A189" s="42"/>
      <c r="B189" s="43"/>
      <c r="C189" s="41"/>
    </row>
    <row r="190" spans="1:3" ht="38.25" customHeight="1" x14ac:dyDescent="0.25">
      <c r="A190" s="42"/>
      <c r="B190" s="43"/>
      <c r="C190" s="41"/>
    </row>
    <row r="191" spans="1:3" ht="38.25" customHeight="1" x14ac:dyDescent="0.25">
      <c r="A191" s="42"/>
      <c r="B191" s="43"/>
      <c r="C191" s="41"/>
    </row>
    <row r="192" spans="1:3" ht="51" customHeight="1" x14ac:dyDescent="0.25">
      <c r="A192" s="42"/>
      <c r="B192" s="43"/>
      <c r="C192" s="41"/>
    </row>
    <row r="193" spans="1:3" ht="12.75" customHeight="1" x14ac:dyDescent="0.25">
      <c r="A193" s="42"/>
      <c r="B193" s="43"/>
      <c r="C193" s="41"/>
    </row>
    <row r="194" spans="1:3" ht="38.25" customHeight="1" x14ac:dyDescent="0.25">
      <c r="A194" s="42"/>
      <c r="B194" s="43"/>
      <c r="C194" s="41"/>
    </row>
    <row r="195" spans="1:3" ht="51" customHeight="1" x14ac:dyDescent="0.25">
      <c r="A195" s="42"/>
      <c r="B195" s="43"/>
      <c r="C195" s="41"/>
    </row>
    <row r="196" spans="1:3" ht="12.75" customHeight="1" x14ac:dyDescent="0.25">
      <c r="A196" s="42"/>
      <c r="B196" s="43"/>
      <c r="C196" s="41"/>
    </row>
    <row r="197" spans="1:3" ht="12.75" customHeight="1" x14ac:dyDescent="0.25">
      <c r="A197" s="42"/>
      <c r="B197" s="43"/>
      <c r="C197" s="41"/>
    </row>
    <row r="198" spans="1:3" ht="25.5" customHeight="1" x14ac:dyDescent="0.25">
      <c r="A198" s="42"/>
      <c r="B198" s="43"/>
      <c r="C198" s="41"/>
    </row>
    <row r="199" spans="1:3" ht="25.5" customHeight="1" x14ac:dyDescent="0.25">
      <c r="A199" s="42"/>
      <c r="B199" s="43"/>
      <c r="C199" s="41"/>
    </row>
    <row r="200" spans="1:3" ht="12.75" customHeight="1" x14ac:dyDescent="0.25">
      <c r="A200" s="42"/>
      <c r="B200" s="43"/>
      <c r="C200" s="41"/>
    </row>
    <row r="201" spans="1:3" ht="12.75" customHeight="1" x14ac:dyDescent="0.25">
      <c r="A201" s="42"/>
      <c r="B201" s="43"/>
      <c r="C201" s="41"/>
    </row>
    <row r="202" spans="1:3" ht="12.75" customHeight="1" x14ac:dyDescent="0.25">
      <c r="A202" s="42"/>
      <c r="B202" s="43"/>
      <c r="C202" s="41"/>
    </row>
    <row r="203" spans="1:3" ht="12.75" customHeight="1" x14ac:dyDescent="0.25">
      <c r="A203" s="42"/>
      <c r="B203" s="43"/>
      <c r="C203" s="41"/>
    </row>
    <row r="204" spans="1:3" ht="12.75" customHeight="1" x14ac:dyDescent="0.25">
      <c r="A204" s="42"/>
      <c r="B204" s="43"/>
      <c r="C204" s="41"/>
    </row>
    <row r="205" spans="1:3" ht="12.75" customHeight="1" x14ac:dyDescent="0.25">
      <c r="A205" s="42"/>
      <c r="B205" s="43"/>
      <c r="C205" s="41"/>
    </row>
    <row r="206" spans="1:3" ht="12.75" customHeight="1" x14ac:dyDescent="0.25">
      <c r="A206" s="42"/>
      <c r="B206" s="43"/>
      <c r="C206" s="41"/>
    </row>
    <row r="207" spans="1:3" ht="63.75" customHeight="1" x14ac:dyDescent="0.25">
      <c r="A207" s="42"/>
      <c r="B207" s="43"/>
      <c r="C207" s="41"/>
    </row>
    <row r="208" spans="1:3" ht="12.75" customHeight="1" x14ac:dyDescent="0.25">
      <c r="A208" s="42"/>
      <c r="B208" s="43"/>
      <c r="C208" s="41"/>
    </row>
    <row r="209" spans="1:3" ht="12.75" customHeight="1" x14ac:dyDescent="0.25">
      <c r="A209" s="42"/>
      <c r="B209" s="43"/>
      <c r="C209" s="41"/>
    </row>
    <row r="210" spans="1:3" ht="25.5" customHeight="1" x14ac:dyDescent="0.25">
      <c r="A210" s="42"/>
      <c r="B210" s="43"/>
      <c r="C210" s="41"/>
    </row>
    <row r="211" spans="1:3" ht="12.75" customHeight="1" x14ac:dyDescent="0.25">
      <c r="A211" s="42"/>
      <c r="B211" s="43"/>
      <c r="C211" s="41"/>
    </row>
    <row r="212" spans="1:3" ht="38.25" customHeight="1" x14ac:dyDescent="0.25">
      <c r="A212" s="42"/>
      <c r="B212" s="43"/>
      <c r="C212" s="41"/>
    </row>
    <row r="213" spans="1:3" ht="12.75" customHeight="1" x14ac:dyDescent="0.25">
      <c r="A213" s="42"/>
      <c r="B213" s="43"/>
      <c r="C213" s="41"/>
    </row>
    <row r="214" spans="1:3" ht="12.75" customHeight="1" x14ac:dyDescent="0.25">
      <c r="A214" s="42"/>
      <c r="B214" s="43"/>
      <c r="C214" s="41"/>
    </row>
    <row r="215" spans="1:3" ht="12.75" customHeight="1" x14ac:dyDescent="0.25">
      <c r="A215" s="42"/>
      <c r="B215" s="43"/>
      <c r="C215" s="41"/>
    </row>
    <row r="216" spans="1:3" ht="38.25" customHeight="1" x14ac:dyDescent="0.25">
      <c r="A216" s="42"/>
      <c r="B216" s="43"/>
      <c r="C216" s="41"/>
    </row>
    <row r="217" spans="1:3" ht="76.5" customHeight="1" x14ac:dyDescent="0.25">
      <c r="A217" s="42"/>
      <c r="B217" s="43"/>
      <c r="C217" s="41"/>
    </row>
    <row r="218" spans="1:3" ht="25.5" customHeight="1" x14ac:dyDescent="0.25">
      <c r="A218" s="42"/>
      <c r="B218" s="43"/>
      <c r="C218" s="41"/>
    </row>
    <row r="219" spans="1:3" ht="25.5" customHeight="1" x14ac:dyDescent="0.25">
      <c r="A219" s="42"/>
      <c r="B219" s="43"/>
      <c r="C219" s="41"/>
    </row>
    <row r="220" spans="1:3" ht="25.5" customHeight="1" x14ac:dyDescent="0.25">
      <c r="A220" s="42"/>
      <c r="B220" s="43"/>
      <c r="C220" s="41"/>
    </row>
    <row r="221" spans="1:3" ht="51" customHeight="1" x14ac:dyDescent="0.25">
      <c r="A221" s="42"/>
      <c r="B221" s="43"/>
      <c r="C221" s="41"/>
    </row>
    <row r="222" spans="1:3" ht="12.75" customHeight="1" x14ac:dyDescent="0.25">
      <c r="A222" s="42"/>
      <c r="B222" s="43"/>
      <c r="C222" s="41"/>
    </row>
    <row r="223" spans="1:3" ht="12.75" customHeight="1" x14ac:dyDescent="0.25">
      <c r="A223" s="42"/>
      <c r="B223" s="43"/>
      <c r="C223" s="41"/>
    </row>
    <row r="224" spans="1:3" ht="25.5" customHeight="1" x14ac:dyDescent="0.25">
      <c r="A224" s="42"/>
      <c r="B224" s="43"/>
      <c r="C224" s="41"/>
    </row>
    <row r="225" spans="1:3" ht="25.5" customHeight="1" x14ac:dyDescent="0.25">
      <c r="A225" s="42"/>
      <c r="B225" s="43"/>
      <c r="C225" s="41"/>
    </row>
    <row r="226" spans="1:3" ht="12.75" customHeight="1" x14ac:dyDescent="0.25">
      <c r="A226" s="42"/>
      <c r="B226" s="43"/>
      <c r="C226" s="41"/>
    </row>
    <row r="227" spans="1:3" ht="38.25" customHeight="1" x14ac:dyDescent="0.25">
      <c r="A227" s="42"/>
      <c r="B227" s="43"/>
      <c r="C227" s="41"/>
    </row>
    <row r="228" spans="1:3" ht="12.75" customHeight="1" x14ac:dyDescent="0.25">
      <c r="A228" s="42"/>
      <c r="B228" s="43"/>
      <c r="C228" s="41"/>
    </row>
    <row r="229" spans="1:3" ht="12.75" customHeight="1" x14ac:dyDescent="0.25">
      <c r="A229" s="42"/>
      <c r="B229" s="43"/>
      <c r="C229" s="41"/>
    </row>
    <row r="230" spans="1:3" ht="38.25" customHeight="1" x14ac:dyDescent="0.25">
      <c r="A230" s="42"/>
      <c r="B230" s="43"/>
      <c r="C230" s="41"/>
    </row>
    <row r="231" spans="1:3" ht="12.75" customHeight="1" x14ac:dyDescent="0.25">
      <c r="A231" s="42"/>
      <c r="B231" s="43"/>
      <c r="C231" s="41"/>
    </row>
    <row r="232" spans="1:3" ht="12.75" customHeight="1" x14ac:dyDescent="0.25">
      <c r="A232" s="42"/>
      <c r="B232" s="43"/>
      <c r="C232" s="41"/>
    </row>
    <row r="233" spans="1:3" ht="12.75" customHeight="1" x14ac:dyDescent="0.25">
      <c r="A233" s="42"/>
      <c r="B233" s="43"/>
      <c r="C233" s="41"/>
    </row>
    <row r="234" spans="1:3" ht="12.75" customHeight="1" x14ac:dyDescent="0.25">
      <c r="A234" s="42"/>
      <c r="B234" s="43"/>
      <c r="C234" s="41"/>
    </row>
    <row r="235" spans="1:3" ht="25.5" customHeight="1" x14ac:dyDescent="0.25">
      <c r="A235" s="42"/>
      <c r="B235" s="43"/>
      <c r="C235" s="41"/>
    </row>
    <row r="236" spans="1:3" ht="25.5" customHeight="1" x14ac:dyDescent="0.25">
      <c r="A236" s="42"/>
      <c r="B236" s="43"/>
      <c r="C236" s="41"/>
    </row>
    <row r="237" spans="1:3" ht="12.75" customHeight="1" x14ac:dyDescent="0.25">
      <c r="A237" s="42"/>
      <c r="B237" s="43"/>
      <c r="C237" s="41"/>
    </row>
    <row r="238" spans="1:3" ht="25.5" customHeight="1" x14ac:dyDescent="0.25">
      <c r="A238" s="42"/>
      <c r="B238" s="43"/>
      <c r="C238" s="41"/>
    </row>
    <row r="239" spans="1:3" ht="38.25" customHeight="1" x14ac:dyDescent="0.25">
      <c r="A239" s="42"/>
      <c r="B239" s="43"/>
      <c r="C239" s="41"/>
    </row>
    <row r="240" spans="1:3" ht="38.25" customHeight="1" x14ac:dyDescent="0.25">
      <c r="A240" s="42"/>
      <c r="B240" s="43"/>
      <c r="C240" s="41"/>
    </row>
    <row r="241" spans="1:3" ht="38.25" customHeight="1" x14ac:dyDescent="0.25">
      <c r="A241" s="42"/>
      <c r="B241" s="43"/>
      <c r="C241" s="41"/>
    </row>
    <row r="242" spans="1:3" ht="12.75" customHeight="1" x14ac:dyDescent="0.25">
      <c r="A242" s="42"/>
      <c r="B242" s="43"/>
      <c r="C242" s="41"/>
    </row>
    <row r="243" spans="1:3" ht="12.75" customHeight="1" x14ac:dyDescent="0.25">
      <c r="A243" s="42"/>
      <c r="B243" s="43"/>
      <c r="C243" s="41"/>
    </row>
    <row r="244" spans="1:3" ht="25.5" customHeight="1" x14ac:dyDescent="0.25">
      <c r="A244" s="42"/>
      <c r="B244" s="43"/>
      <c r="C244" s="41"/>
    </row>
    <row r="245" spans="1:3" ht="38.25" customHeight="1" x14ac:dyDescent="0.25">
      <c r="A245" s="42"/>
      <c r="B245" s="43"/>
      <c r="C245" s="41"/>
    </row>
    <row r="246" spans="1:3" ht="12.75" customHeight="1" x14ac:dyDescent="0.25">
      <c r="A246" s="42"/>
      <c r="B246" s="43"/>
      <c r="C246" s="41"/>
    </row>
    <row r="247" spans="1:3" ht="76.5" customHeight="1" x14ac:dyDescent="0.25">
      <c r="A247" s="42"/>
      <c r="B247" s="43"/>
      <c r="C247" s="41"/>
    </row>
    <row r="248" spans="1:3" ht="25.5" customHeight="1" x14ac:dyDescent="0.25">
      <c r="A248" s="42"/>
      <c r="B248" s="43"/>
      <c r="C248" s="41"/>
    </row>
    <row r="249" spans="1:3" ht="12.75" customHeight="1" x14ac:dyDescent="0.25">
      <c r="A249" s="42"/>
      <c r="B249" s="43"/>
      <c r="C249" s="41"/>
    </row>
    <row r="250" spans="1:3" ht="51" customHeight="1" x14ac:dyDescent="0.25">
      <c r="A250" s="42"/>
      <c r="B250" s="43"/>
      <c r="C250" s="41"/>
    </row>
    <row r="251" spans="1:3" ht="38.25" customHeight="1" x14ac:dyDescent="0.25">
      <c r="A251" s="42"/>
      <c r="B251" s="43"/>
      <c r="C251" s="41"/>
    </row>
    <row r="252" spans="1:3" ht="12.75" customHeight="1" x14ac:dyDescent="0.25">
      <c r="A252" s="42"/>
      <c r="B252" s="43"/>
      <c r="C252" s="41"/>
    </row>
    <row r="253" spans="1:3" ht="12.75" customHeight="1" x14ac:dyDescent="0.25">
      <c r="A253" s="42"/>
      <c r="B253" s="43"/>
      <c r="C253" s="41"/>
    </row>
    <row r="254" spans="1:3" ht="12.75" customHeight="1" x14ac:dyDescent="0.25">
      <c r="A254" s="42"/>
      <c r="B254" s="43"/>
      <c r="C254" s="41"/>
    </row>
    <row r="255" spans="1:3" ht="12.75" customHeight="1" x14ac:dyDescent="0.25">
      <c r="A255" s="42"/>
      <c r="B255" s="43"/>
      <c r="C255" s="41"/>
    </row>
    <row r="256" spans="1:3" ht="51" customHeight="1" x14ac:dyDescent="0.25">
      <c r="A256" s="42"/>
      <c r="B256" s="43"/>
      <c r="C256" s="41"/>
    </row>
    <row r="257" spans="1:3" ht="25.5" customHeight="1" x14ac:dyDescent="0.25">
      <c r="A257" s="42"/>
      <c r="B257" s="43"/>
      <c r="C257" s="41"/>
    </row>
    <row r="258" spans="1:3" ht="63.75" customHeight="1" x14ac:dyDescent="0.25">
      <c r="A258" s="42"/>
      <c r="B258" s="43"/>
      <c r="C258" s="41"/>
    </row>
    <row r="259" spans="1:3" ht="12.75" customHeight="1" x14ac:dyDescent="0.25">
      <c r="A259" s="42"/>
      <c r="B259" s="43"/>
      <c r="C259" s="41"/>
    </row>
    <row r="260" spans="1:3" ht="12.75" customHeight="1" x14ac:dyDescent="0.25">
      <c r="A260" s="42"/>
      <c r="B260" s="43"/>
      <c r="C260" s="41"/>
    </row>
    <row r="261" spans="1:3" ht="12.75" customHeight="1" x14ac:dyDescent="0.25">
      <c r="A261" s="42"/>
      <c r="B261" s="43"/>
      <c r="C261" s="41"/>
    </row>
    <row r="262" spans="1:3" ht="12.75" customHeight="1" x14ac:dyDescent="0.25">
      <c r="A262" s="42"/>
      <c r="B262" s="43"/>
      <c r="C262" s="41"/>
    </row>
    <row r="263" spans="1:3" ht="25.5" customHeight="1" x14ac:dyDescent="0.25">
      <c r="A263" s="42"/>
      <c r="B263" s="43"/>
      <c r="C263" s="41"/>
    </row>
    <row r="264" spans="1:3" ht="12.75" customHeight="1" x14ac:dyDescent="0.25">
      <c r="A264" s="42"/>
      <c r="B264" s="43"/>
      <c r="C264" s="41"/>
    </row>
    <row r="265" spans="1:3" ht="25.5" customHeight="1" x14ac:dyDescent="0.25">
      <c r="A265" s="42"/>
      <c r="B265" s="43"/>
      <c r="C265" s="41"/>
    </row>
    <row r="266" spans="1:3" ht="38.25" customHeight="1" x14ac:dyDescent="0.25">
      <c r="A266" s="42"/>
      <c r="B266" s="43"/>
      <c r="C266" s="41"/>
    </row>
    <row r="267" spans="1:3" ht="25.5" customHeight="1" x14ac:dyDescent="0.25">
      <c r="A267" s="42"/>
      <c r="B267" s="43"/>
      <c r="C267" s="41"/>
    </row>
    <row r="268" spans="1:3" ht="25.5" customHeight="1" x14ac:dyDescent="0.25">
      <c r="A268" s="42"/>
      <c r="B268" s="43"/>
      <c r="C268" s="41"/>
    </row>
    <row r="269" spans="1:3" ht="12.75" customHeight="1" x14ac:dyDescent="0.25">
      <c r="A269" s="42"/>
      <c r="B269" s="43"/>
      <c r="C269" s="41"/>
    </row>
    <row r="270" spans="1:3" ht="12.75" customHeight="1" x14ac:dyDescent="0.25">
      <c r="A270" s="42"/>
      <c r="B270" s="43"/>
      <c r="C270" s="41"/>
    </row>
    <row r="271" spans="1:3" ht="12.75" customHeight="1" x14ac:dyDescent="0.25">
      <c r="A271" s="42"/>
      <c r="B271" s="43"/>
      <c r="C271" s="41"/>
    </row>
    <row r="272" spans="1:3" ht="12.75" customHeight="1" x14ac:dyDescent="0.25">
      <c r="A272" s="42"/>
      <c r="B272" s="43"/>
      <c r="C272" s="41"/>
    </row>
    <row r="273" spans="1:3" ht="12.75" customHeight="1" x14ac:dyDescent="0.25">
      <c r="A273" s="42"/>
      <c r="B273" s="43"/>
      <c r="C273" s="41"/>
    </row>
    <row r="274" spans="1:3" ht="12.75" customHeight="1" x14ac:dyDescent="0.25">
      <c r="A274" s="42"/>
      <c r="B274" s="43"/>
      <c r="C274" s="41"/>
    </row>
    <row r="275" spans="1:3" ht="12.75" customHeight="1" x14ac:dyDescent="0.25">
      <c r="A275" s="42"/>
      <c r="B275" s="43"/>
      <c r="C275" s="41"/>
    </row>
    <row r="276" spans="1:3" ht="38.25" customHeight="1" x14ac:dyDescent="0.25">
      <c r="A276" s="42"/>
      <c r="B276" s="43"/>
      <c r="C276" s="41"/>
    </row>
    <row r="277" spans="1:3" ht="38.25" customHeight="1" x14ac:dyDescent="0.25">
      <c r="A277" s="42"/>
      <c r="B277" s="43"/>
      <c r="C277" s="41"/>
    </row>
    <row r="278" spans="1:3" ht="12.75" customHeight="1" x14ac:dyDescent="0.25">
      <c r="A278" s="42"/>
      <c r="B278" s="43"/>
      <c r="C278" s="41"/>
    </row>
    <row r="279" spans="1:3" ht="12.75" customHeight="1" x14ac:dyDescent="0.25">
      <c r="A279" s="42"/>
      <c r="B279" s="43"/>
      <c r="C279" s="41"/>
    </row>
    <row r="280" spans="1:3" ht="12.75" customHeight="1" x14ac:dyDescent="0.25">
      <c r="A280" s="42"/>
      <c r="B280" s="43"/>
      <c r="C280" s="41"/>
    </row>
    <row r="281" spans="1:3" ht="12.75" customHeight="1" x14ac:dyDescent="0.25">
      <c r="A281" s="42"/>
      <c r="B281" s="43"/>
      <c r="C281" s="41"/>
    </row>
    <row r="282" spans="1:3" ht="25.5" customHeight="1" x14ac:dyDescent="0.25">
      <c r="A282" s="42"/>
      <c r="B282" s="43"/>
      <c r="C282" s="41"/>
    </row>
    <row r="283" spans="1:3" ht="12.75" customHeight="1" x14ac:dyDescent="0.25">
      <c r="A283" s="42"/>
      <c r="B283" s="43"/>
      <c r="C283" s="41"/>
    </row>
    <row r="284" spans="1:3" ht="12.75" customHeight="1" x14ac:dyDescent="0.25">
      <c r="A284" s="42"/>
      <c r="B284" s="43"/>
      <c r="C284" s="41"/>
    </row>
    <row r="285" spans="1:3" ht="38.25" customHeight="1" x14ac:dyDescent="0.25">
      <c r="A285" s="42"/>
      <c r="B285" s="43"/>
      <c r="C285" s="41"/>
    </row>
    <row r="286" spans="1:3" ht="38.25" customHeight="1" x14ac:dyDescent="0.25">
      <c r="A286" s="42"/>
      <c r="B286" s="43"/>
      <c r="C286" s="41"/>
    </row>
    <row r="287" spans="1:3" ht="25.5" customHeight="1" x14ac:dyDescent="0.25">
      <c r="A287" s="42"/>
      <c r="B287" s="43"/>
      <c r="C287" s="41"/>
    </row>
    <row r="288" spans="1:3" ht="12.75" customHeight="1" x14ac:dyDescent="0.25">
      <c r="A288" s="42"/>
      <c r="B288" s="43"/>
      <c r="C288" s="41"/>
    </row>
    <row r="289" spans="1:3" ht="25.5" customHeight="1" x14ac:dyDescent="0.25">
      <c r="A289" s="42"/>
      <c r="B289" s="43"/>
      <c r="C289" s="41"/>
    </row>
    <row r="290" spans="1:3" ht="12.75" customHeight="1" x14ac:dyDescent="0.25">
      <c r="A290" s="42"/>
      <c r="B290" s="43"/>
      <c r="C290" s="41"/>
    </row>
    <row r="291" spans="1:3" ht="76.5" customHeight="1" x14ac:dyDescent="0.25">
      <c r="A291" s="42"/>
      <c r="B291" s="43"/>
      <c r="C291" s="41"/>
    </row>
    <row r="292" spans="1:3" ht="25.5" customHeight="1" x14ac:dyDescent="0.25">
      <c r="A292" s="42"/>
      <c r="B292" s="43"/>
      <c r="C292" s="41"/>
    </row>
    <row r="293" spans="1:3" ht="25.5" customHeight="1" x14ac:dyDescent="0.25">
      <c r="A293" s="42"/>
      <c r="B293" s="43"/>
      <c r="C293" s="41"/>
    </row>
    <row r="294" spans="1:3" ht="12.75" customHeight="1" x14ac:dyDescent="0.25">
      <c r="A294" s="42"/>
      <c r="B294" s="43"/>
      <c r="C294" s="41"/>
    </row>
    <row r="295" spans="1:3" ht="25.5" customHeight="1" x14ac:dyDescent="0.25">
      <c r="A295" s="42"/>
      <c r="B295" s="43"/>
      <c r="C295" s="41"/>
    </row>
    <row r="296" spans="1:3" ht="12.75" customHeight="1" x14ac:dyDescent="0.25">
      <c r="A296" s="42"/>
      <c r="B296" s="43"/>
      <c r="C296" s="41"/>
    </row>
    <row r="297" spans="1:3" ht="25.5" customHeight="1" x14ac:dyDescent="0.25">
      <c r="A297" s="42"/>
      <c r="B297" s="43"/>
      <c r="C297" s="41"/>
    </row>
    <row r="298" spans="1:3" ht="38.25" customHeight="1" x14ac:dyDescent="0.25">
      <c r="A298" s="42"/>
      <c r="B298" s="43"/>
      <c r="C298" s="41"/>
    </row>
    <row r="299" spans="1:3" ht="25.5" customHeight="1" x14ac:dyDescent="0.25">
      <c r="A299" s="42"/>
      <c r="B299" s="43"/>
      <c r="C299" s="41"/>
    </row>
    <row r="300" spans="1:3" ht="38.25" customHeight="1" x14ac:dyDescent="0.25">
      <c r="A300" s="42"/>
      <c r="B300" s="43"/>
      <c r="C300" s="41"/>
    </row>
    <row r="301" spans="1:3" ht="25.5" customHeight="1" x14ac:dyDescent="0.25">
      <c r="A301" s="42"/>
      <c r="B301" s="43"/>
      <c r="C301" s="41"/>
    </row>
    <row r="302" spans="1:3" ht="12.75" customHeight="1" x14ac:dyDescent="0.25">
      <c r="A302" s="42"/>
      <c r="B302" s="43"/>
      <c r="C302" s="41"/>
    </row>
    <row r="303" spans="1:3" ht="25.5" customHeight="1" x14ac:dyDescent="0.25">
      <c r="A303" s="42"/>
      <c r="B303" s="43"/>
      <c r="C303" s="41"/>
    </row>
    <row r="304" spans="1:3" ht="25.5" customHeight="1" x14ac:dyDescent="0.25">
      <c r="A304" s="42"/>
      <c r="B304" s="43"/>
      <c r="C304" s="41"/>
    </row>
    <row r="305" spans="1:3" ht="12.75" customHeight="1" x14ac:dyDescent="0.25">
      <c r="A305" s="42"/>
      <c r="B305" s="43"/>
      <c r="C305" s="41"/>
    </row>
    <row r="306" spans="1:3" ht="38.25" customHeight="1" x14ac:dyDescent="0.25">
      <c r="A306" s="42"/>
      <c r="B306" s="43"/>
      <c r="C306" s="41"/>
    </row>
    <row r="307" spans="1:3" ht="38.25" customHeight="1" x14ac:dyDescent="0.25">
      <c r="A307" s="42"/>
      <c r="B307" s="43"/>
      <c r="C307" s="41"/>
    </row>
    <row r="308" spans="1:3" ht="12.75" customHeight="1" x14ac:dyDescent="0.25">
      <c r="A308" s="42"/>
      <c r="B308" s="43"/>
      <c r="C308" s="41"/>
    </row>
    <row r="309" spans="1:3" ht="25.5" customHeight="1" x14ac:dyDescent="0.25">
      <c r="A309" s="42"/>
      <c r="B309" s="43"/>
      <c r="C309" s="41"/>
    </row>
    <row r="310" spans="1:3" ht="12.75" customHeight="1" x14ac:dyDescent="0.25">
      <c r="A310" s="42"/>
      <c r="B310" s="43"/>
      <c r="C310" s="41"/>
    </row>
    <row r="311" spans="1:3" ht="38.25" customHeight="1" x14ac:dyDescent="0.25">
      <c r="A311" s="42"/>
      <c r="B311" s="43"/>
      <c r="C311" s="41"/>
    </row>
    <row r="312" spans="1:3" ht="12.75" customHeight="1" x14ac:dyDescent="0.25">
      <c r="A312" s="42"/>
      <c r="B312" s="43"/>
      <c r="C312" s="41"/>
    </row>
    <row r="313" spans="1:3" ht="12.75" customHeight="1" x14ac:dyDescent="0.25">
      <c r="A313" s="42"/>
      <c r="B313" s="43"/>
      <c r="C313" s="41"/>
    </row>
    <row r="314" spans="1:3" ht="12.75" customHeight="1" x14ac:dyDescent="0.25">
      <c r="A314" s="42"/>
      <c r="B314" s="43"/>
      <c r="C314" s="41"/>
    </row>
    <row r="315" spans="1:3" ht="12.75" customHeight="1" x14ac:dyDescent="0.25">
      <c r="A315" s="42"/>
      <c r="B315" s="43"/>
      <c r="C315" s="41"/>
    </row>
    <row r="316" spans="1:3" ht="12.75" customHeight="1" x14ac:dyDescent="0.25">
      <c r="A316" s="42"/>
      <c r="B316" s="43"/>
      <c r="C316" s="41"/>
    </row>
    <row r="317" spans="1:3" ht="25.5" customHeight="1" x14ac:dyDescent="0.25">
      <c r="A317" s="42"/>
      <c r="B317" s="43"/>
      <c r="C317" s="41"/>
    </row>
    <row r="318" spans="1:3" ht="25.5" customHeight="1" x14ac:dyDescent="0.25">
      <c r="A318" s="42"/>
      <c r="B318" s="43"/>
      <c r="C318" s="41"/>
    </row>
    <row r="319" spans="1:3" ht="25.5" customHeight="1" x14ac:dyDescent="0.25">
      <c r="A319" s="42"/>
      <c r="B319" s="43"/>
      <c r="C319" s="41"/>
    </row>
    <row r="320" spans="1:3" ht="25.5" customHeight="1" x14ac:dyDescent="0.25">
      <c r="A320" s="42"/>
      <c r="B320" s="43"/>
      <c r="C320" s="41"/>
    </row>
    <row r="321" spans="1:3" ht="38.25" customHeight="1" x14ac:dyDescent="0.25">
      <c r="A321" s="42"/>
      <c r="B321" s="43"/>
      <c r="C321" s="41"/>
    </row>
    <row r="322" spans="1:3" ht="12.75" customHeight="1" x14ac:dyDescent="0.25">
      <c r="A322" s="42"/>
      <c r="B322" s="43"/>
      <c r="C322" s="41"/>
    </row>
    <row r="323" spans="1:3" ht="12.75" customHeight="1" x14ac:dyDescent="0.25">
      <c r="A323" s="42"/>
      <c r="B323" s="43"/>
      <c r="C323" s="41"/>
    </row>
    <row r="324" spans="1:3" ht="25.5" customHeight="1" x14ac:dyDescent="0.25">
      <c r="A324" s="42"/>
      <c r="B324" s="43"/>
      <c r="C324" s="41"/>
    </row>
    <row r="325" spans="1:3" ht="38.25" customHeight="1" x14ac:dyDescent="0.25">
      <c r="A325" s="42"/>
      <c r="B325" s="43"/>
      <c r="C325" s="41"/>
    </row>
    <row r="326" spans="1:3" ht="25.5" customHeight="1" x14ac:dyDescent="0.25">
      <c r="A326" s="42"/>
      <c r="B326" s="43"/>
      <c r="C326" s="41"/>
    </row>
    <row r="327" spans="1:3" ht="25.5" customHeight="1" x14ac:dyDescent="0.25">
      <c r="A327" s="42"/>
      <c r="B327" s="43"/>
      <c r="C327" s="41"/>
    </row>
    <row r="328" spans="1:3" ht="25.5" customHeight="1" x14ac:dyDescent="0.25">
      <c r="A328" s="42"/>
      <c r="B328" s="43"/>
      <c r="C328" s="41"/>
    </row>
    <row r="329" spans="1:3" ht="12.75" customHeight="1" x14ac:dyDescent="0.25">
      <c r="A329" s="42"/>
      <c r="B329" s="43"/>
      <c r="C329" s="41"/>
    </row>
    <row r="330" spans="1:3" ht="12.75" customHeight="1" x14ac:dyDescent="0.25">
      <c r="A330" s="42"/>
      <c r="B330" s="43"/>
      <c r="C330" s="41"/>
    </row>
    <row r="331" spans="1:3" ht="12.75" customHeight="1" x14ac:dyDescent="0.25">
      <c r="A331" s="42"/>
      <c r="B331" s="43"/>
      <c r="C331" s="41"/>
    </row>
    <row r="332" spans="1:3" ht="12.75" customHeight="1" x14ac:dyDescent="0.25">
      <c r="A332" s="42"/>
      <c r="B332" s="43"/>
      <c r="C332" s="41"/>
    </row>
    <row r="333" spans="1:3" ht="12.75" customHeight="1" x14ac:dyDescent="0.25">
      <c r="A333" s="42"/>
      <c r="B333" s="43"/>
      <c r="C333" s="41"/>
    </row>
    <row r="334" spans="1:3" ht="25.5" customHeight="1" x14ac:dyDescent="0.25">
      <c r="A334" s="42"/>
      <c r="B334" s="43"/>
      <c r="C334" s="41"/>
    </row>
    <row r="335" spans="1:3" ht="38.25" customHeight="1" x14ac:dyDescent="0.25">
      <c r="A335" s="42"/>
      <c r="B335" s="43"/>
      <c r="C335" s="41"/>
    </row>
    <row r="336" spans="1:3" ht="38.25" customHeight="1" x14ac:dyDescent="0.25">
      <c r="A336" s="42"/>
      <c r="B336" s="43"/>
      <c r="C336" s="41"/>
    </row>
    <row r="337" spans="1:3" ht="12.75" customHeight="1" x14ac:dyDescent="0.25">
      <c r="A337" s="42"/>
      <c r="B337" s="43"/>
      <c r="C337" s="41"/>
    </row>
    <row r="338" spans="1:3" ht="12.75" customHeight="1" x14ac:dyDescent="0.25">
      <c r="A338" s="42"/>
      <c r="B338" s="43"/>
      <c r="C338" s="41"/>
    </row>
    <row r="339" spans="1:3" ht="25.5" customHeight="1" x14ac:dyDescent="0.25">
      <c r="A339" s="42"/>
      <c r="B339" s="43"/>
      <c r="C339" s="41"/>
    </row>
    <row r="340" spans="1:3" ht="38.25" customHeight="1" x14ac:dyDescent="0.25">
      <c r="A340" s="42"/>
      <c r="B340" s="43"/>
      <c r="C340" s="41"/>
    </row>
    <row r="341" spans="1:3" ht="12.75" customHeight="1" x14ac:dyDescent="0.25">
      <c r="A341" s="42"/>
      <c r="B341" s="43"/>
      <c r="C341" s="41"/>
    </row>
    <row r="342" spans="1:3" ht="12.75" customHeight="1" x14ac:dyDescent="0.25">
      <c r="A342" s="42"/>
      <c r="B342" s="43"/>
      <c r="C342" s="41"/>
    </row>
    <row r="343" spans="1:3" ht="25.5" customHeight="1" x14ac:dyDescent="0.25">
      <c r="A343" s="42"/>
      <c r="B343" s="43"/>
      <c r="C343" s="41"/>
    </row>
    <row r="344" spans="1:3" ht="12.75" customHeight="1" x14ac:dyDescent="0.25">
      <c r="A344" s="42"/>
      <c r="B344" s="43"/>
      <c r="C344" s="41"/>
    </row>
    <row r="345" spans="1:3" ht="25.5" customHeight="1" x14ac:dyDescent="0.25">
      <c r="A345" s="42"/>
      <c r="B345" s="43"/>
      <c r="C345" s="41"/>
    </row>
    <row r="346" spans="1:3" ht="25.5" customHeight="1" x14ac:dyDescent="0.25">
      <c r="A346" s="42"/>
      <c r="B346" s="43"/>
      <c r="C346" s="41"/>
    </row>
    <row r="347" spans="1:3" ht="25.5" customHeight="1" x14ac:dyDescent="0.25">
      <c r="A347" s="42"/>
      <c r="B347" s="43"/>
      <c r="C347" s="41"/>
    </row>
    <row r="348" spans="1:3" ht="25.5" customHeight="1" x14ac:dyDescent="0.25">
      <c r="A348" s="42"/>
      <c r="B348" s="43"/>
      <c r="C348" s="41"/>
    </row>
    <row r="349" spans="1:3" ht="25.5" customHeight="1" x14ac:dyDescent="0.25">
      <c r="A349" s="42"/>
      <c r="B349" s="43"/>
      <c r="C349" s="41"/>
    </row>
    <row r="350" spans="1:3" ht="25.5" customHeight="1" x14ac:dyDescent="0.25">
      <c r="A350" s="42"/>
      <c r="B350" s="43"/>
      <c r="C350" s="41"/>
    </row>
    <row r="351" spans="1:3" ht="25.5" customHeight="1" x14ac:dyDescent="0.25">
      <c r="A351" s="42"/>
      <c r="B351" s="43"/>
      <c r="C351" s="41"/>
    </row>
    <row r="352" spans="1:3" ht="25.5" customHeight="1" x14ac:dyDescent="0.25">
      <c r="A352" s="42"/>
      <c r="B352" s="43"/>
      <c r="C352" s="41"/>
    </row>
    <row r="353" spans="1:3" ht="25.5" customHeight="1" x14ac:dyDescent="0.25">
      <c r="A353" s="42"/>
      <c r="B353" s="43"/>
      <c r="C353" s="41"/>
    </row>
    <row r="354" spans="1:3" ht="25.5" customHeight="1" x14ac:dyDescent="0.25">
      <c r="A354" s="42"/>
      <c r="B354" s="43"/>
      <c r="C354" s="41"/>
    </row>
    <row r="355" spans="1:3" ht="25.5" customHeight="1" x14ac:dyDescent="0.25">
      <c r="A355" s="42"/>
      <c r="B355" s="43"/>
      <c r="C355" s="41"/>
    </row>
    <row r="356" spans="1:3" ht="25.5" customHeight="1" x14ac:dyDescent="0.25">
      <c r="A356" s="42"/>
      <c r="B356" s="43"/>
      <c r="C356" s="41"/>
    </row>
    <row r="357" spans="1:3" ht="25.5" customHeight="1" x14ac:dyDescent="0.25">
      <c r="A357" s="42"/>
      <c r="B357" s="43"/>
      <c r="C357" s="41"/>
    </row>
    <row r="358" spans="1:3" ht="25.5" customHeight="1" x14ac:dyDescent="0.25">
      <c r="A358" s="42"/>
      <c r="B358" s="43"/>
      <c r="C358" s="41"/>
    </row>
    <row r="359" spans="1:3" ht="25.5" customHeight="1" x14ac:dyDescent="0.25">
      <c r="A359" s="42"/>
      <c r="B359" s="43"/>
      <c r="C359" s="41"/>
    </row>
    <row r="360" spans="1:3" ht="25.5" customHeight="1" x14ac:dyDescent="0.25">
      <c r="A360" s="42"/>
      <c r="B360" s="43"/>
      <c r="C360" s="41"/>
    </row>
    <row r="361" spans="1:3" ht="25.5" customHeight="1" x14ac:dyDescent="0.25">
      <c r="A361" s="42"/>
      <c r="B361" s="43"/>
      <c r="C361" s="41"/>
    </row>
    <row r="362" spans="1:3" ht="25.5" customHeight="1" x14ac:dyDescent="0.25">
      <c r="A362" s="42"/>
      <c r="B362" s="43"/>
      <c r="C362" s="41"/>
    </row>
    <row r="363" spans="1:3" ht="25.5" customHeight="1" x14ac:dyDescent="0.25">
      <c r="A363" s="42"/>
      <c r="B363" s="43"/>
      <c r="C363" s="41"/>
    </row>
    <row r="364" spans="1:3" ht="25.5" customHeight="1" x14ac:dyDescent="0.25">
      <c r="A364" s="42"/>
      <c r="B364" s="43"/>
      <c r="C364" s="41"/>
    </row>
    <row r="365" spans="1:3" ht="25.5" customHeight="1" x14ac:dyDescent="0.25">
      <c r="A365" s="42"/>
      <c r="B365" s="43"/>
      <c r="C365" s="41"/>
    </row>
    <row r="366" spans="1:3" ht="25.5" customHeight="1" x14ac:dyDescent="0.25">
      <c r="A366" s="42"/>
      <c r="B366" s="43"/>
      <c r="C366" s="41"/>
    </row>
    <row r="367" spans="1:3" ht="25.5" customHeight="1" x14ac:dyDescent="0.25">
      <c r="A367" s="42"/>
      <c r="B367" s="43"/>
      <c r="C367" s="41"/>
    </row>
    <row r="368" spans="1:3" ht="25.5" customHeight="1" x14ac:dyDescent="0.25">
      <c r="A368" s="42"/>
      <c r="B368" s="43"/>
      <c r="C368" s="41"/>
    </row>
    <row r="369" spans="1:3" ht="25.5" customHeight="1" x14ac:dyDescent="0.25">
      <c r="A369" s="42"/>
      <c r="B369" s="43"/>
      <c r="C369" s="41"/>
    </row>
    <row r="370" spans="1:3" ht="25.5" customHeight="1" x14ac:dyDescent="0.25">
      <c r="A370" s="42"/>
      <c r="B370" s="43"/>
      <c r="C370" s="41"/>
    </row>
    <row r="371" spans="1:3" ht="25.5" customHeight="1" x14ac:dyDescent="0.25">
      <c r="A371" s="42"/>
      <c r="B371" s="43"/>
      <c r="C371" s="41"/>
    </row>
    <row r="372" spans="1:3" ht="25.5" customHeight="1" x14ac:dyDescent="0.25">
      <c r="A372" s="42"/>
      <c r="B372" s="43"/>
      <c r="C372" s="41"/>
    </row>
    <row r="373" spans="1:3" ht="38.25" customHeight="1" x14ac:dyDescent="0.25">
      <c r="A373" s="42"/>
      <c r="B373" s="43"/>
      <c r="C373" s="41"/>
    </row>
    <row r="374" spans="1:3" ht="12.75" customHeight="1" x14ac:dyDescent="0.25">
      <c r="A374" s="42"/>
      <c r="B374" s="43"/>
      <c r="C374" s="41"/>
    </row>
    <row r="375" spans="1:3" ht="38.25" customHeight="1" x14ac:dyDescent="0.25">
      <c r="A375" s="42"/>
      <c r="B375" s="43"/>
      <c r="C375" s="41"/>
    </row>
    <row r="376" spans="1:3" ht="12.75" customHeight="1" x14ac:dyDescent="0.25">
      <c r="A376" s="42"/>
      <c r="B376" s="43"/>
      <c r="C376" s="41"/>
    </row>
    <row r="377" spans="1:3" ht="38.25" customHeight="1" x14ac:dyDescent="0.25">
      <c r="A377" s="42"/>
      <c r="B377" s="43"/>
      <c r="C377" s="41"/>
    </row>
    <row r="378" spans="1:3" ht="12.75" customHeight="1" x14ac:dyDescent="0.25">
      <c r="A378" s="42"/>
      <c r="B378" s="43"/>
      <c r="C378" s="41"/>
    </row>
    <row r="379" spans="1:3" ht="38.25" customHeight="1" x14ac:dyDescent="0.25">
      <c r="A379" s="42"/>
      <c r="B379" s="43"/>
      <c r="C379" s="41"/>
    </row>
    <row r="380" spans="1:3" ht="12.75" customHeight="1" x14ac:dyDescent="0.25">
      <c r="A380" s="42"/>
      <c r="B380" s="43"/>
      <c r="C380" s="41"/>
    </row>
    <row r="381" spans="1:3" ht="38.25" customHeight="1" x14ac:dyDescent="0.25">
      <c r="A381" s="42"/>
      <c r="B381" s="43"/>
      <c r="C381" s="41"/>
    </row>
    <row r="382" spans="1:3" ht="12.75" customHeight="1" x14ac:dyDescent="0.25">
      <c r="A382" s="42"/>
      <c r="B382" s="43"/>
      <c r="C382" s="41"/>
    </row>
    <row r="383" spans="1:3" ht="38.25" customHeight="1" x14ac:dyDescent="0.25">
      <c r="A383" s="42"/>
      <c r="B383" s="43"/>
      <c r="C383" s="41"/>
    </row>
    <row r="384" spans="1:3" ht="12.75" customHeight="1" x14ac:dyDescent="0.25">
      <c r="A384" s="42"/>
      <c r="B384" s="43"/>
      <c r="C384" s="41"/>
    </row>
    <row r="385" spans="1:3" ht="38.25" customHeight="1" x14ac:dyDescent="0.25">
      <c r="A385" s="42"/>
      <c r="B385" s="43"/>
      <c r="C385" s="41"/>
    </row>
    <row r="386" spans="1:3" ht="12.75" customHeight="1" x14ac:dyDescent="0.25">
      <c r="A386" s="42"/>
      <c r="B386" s="43"/>
      <c r="C386" s="41"/>
    </row>
    <row r="387" spans="1:3" ht="38.25" customHeight="1" x14ac:dyDescent="0.25">
      <c r="A387" s="42"/>
      <c r="B387" s="43"/>
      <c r="C387" s="41"/>
    </row>
    <row r="388" spans="1:3" ht="12.75" customHeight="1" x14ac:dyDescent="0.25">
      <c r="A388" s="42"/>
      <c r="B388" s="43"/>
      <c r="C388" s="41"/>
    </row>
    <row r="389" spans="1:3" ht="38.25" customHeight="1" x14ac:dyDescent="0.25">
      <c r="A389" s="42"/>
      <c r="B389" s="43"/>
      <c r="C389" s="41"/>
    </row>
    <row r="390" spans="1:3" ht="12.75" customHeight="1" x14ac:dyDescent="0.25">
      <c r="A390" s="42"/>
      <c r="B390" s="43"/>
      <c r="C390" s="41"/>
    </row>
    <row r="391" spans="1:3" ht="38.25" customHeight="1" x14ac:dyDescent="0.25">
      <c r="A391" s="42"/>
      <c r="B391" s="43"/>
      <c r="C391" s="41"/>
    </row>
    <row r="392" spans="1:3" ht="12.75" customHeight="1" x14ac:dyDescent="0.25">
      <c r="A392" s="42"/>
      <c r="B392" s="43"/>
      <c r="C392" s="41"/>
    </row>
    <row r="393" spans="1:3" ht="38.25" customHeight="1" x14ac:dyDescent="0.25">
      <c r="A393" s="42"/>
      <c r="B393" s="43"/>
      <c r="C393" s="41"/>
    </row>
    <row r="394" spans="1:3" ht="12.75" customHeight="1" x14ac:dyDescent="0.25">
      <c r="A394" s="42"/>
      <c r="B394" s="43"/>
      <c r="C394" s="41"/>
    </row>
    <row r="395" spans="1:3" ht="38.25" customHeight="1" x14ac:dyDescent="0.25">
      <c r="A395" s="42"/>
      <c r="B395" s="43"/>
      <c r="C395" s="41"/>
    </row>
    <row r="396" spans="1:3" ht="12.75" customHeight="1" x14ac:dyDescent="0.25">
      <c r="A396" s="42"/>
      <c r="B396" s="43"/>
      <c r="C396" s="41"/>
    </row>
    <row r="397" spans="1:3" ht="51" customHeight="1" x14ac:dyDescent="0.25">
      <c r="A397" s="42"/>
      <c r="B397" s="43"/>
      <c r="C397" s="41"/>
    </row>
    <row r="398" spans="1:3" ht="12.75" customHeight="1" x14ac:dyDescent="0.25">
      <c r="A398" s="42"/>
      <c r="B398" s="43"/>
      <c r="C398" s="41"/>
    </row>
    <row r="399" spans="1:3" ht="25.5" customHeight="1" x14ac:dyDescent="0.25">
      <c r="A399" s="42"/>
      <c r="B399" s="43"/>
      <c r="C399" s="41"/>
    </row>
    <row r="400" spans="1:3" ht="12.75" customHeight="1" x14ac:dyDescent="0.25">
      <c r="A400" s="42"/>
      <c r="B400" s="43"/>
      <c r="C400" s="41"/>
    </row>
    <row r="401" spans="1:3" ht="12.75" customHeight="1" x14ac:dyDescent="0.25">
      <c r="A401" s="42"/>
      <c r="B401" s="43"/>
      <c r="C401" s="41"/>
    </row>
    <row r="402" spans="1:3" ht="12.75" customHeight="1" x14ac:dyDescent="0.25">
      <c r="A402" s="42"/>
      <c r="B402" s="43"/>
      <c r="C402" s="41"/>
    </row>
    <row r="403" spans="1:3" ht="51" customHeight="1" x14ac:dyDescent="0.25">
      <c r="A403" s="42"/>
      <c r="B403" s="43"/>
      <c r="C403" s="41"/>
    </row>
    <row r="404" spans="1:3" ht="12.75" customHeight="1" x14ac:dyDescent="0.25">
      <c r="A404" s="42"/>
      <c r="B404" s="43"/>
      <c r="C404" s="41"/>
    </row>
    <row r="405" spans="1:3" ht="25.5" customHeight="1" x14ac:dyDescent="0.25">
      <c r="A405" s="42"/>
      <c r="B405" s="43"/>
      <c r="C405" s="41"/>
    </row>
    <row r="406" spans="1:3" ht="12.75" customHeight="1" x14ac:dyDescent="0.25">
      <c r="A406" s="42"/>
      <c r="B406" s="43"/>
      <c r="C406" s="41"/>
    </row>
    <row r="407" spans="1:3" ht="12.75" customHeight="1" x14ac:dyDescent="0.25">
      <c r="A407" s="42"/>
      <c r="B407" s="43"/>
      <c r="C407" s="41"/>
    </row>
    <row r="408" spans="1:3" ht="12.75" customHeight="1" x14ac:dyDescent="0.25">
      <c r="A408" s="42"/>
      <c r="B408" s="43"/>
      <c r="C408" s="41"/>
    </row>
    <row r="409" spans="1:3" ht="51" customHeight="1" x14ac:dyDescent="0.25">
      <c r="A409" s="42"/>
      <c r="B409" s="43"/>
      <c r="C409" s="41"/>
    </row>
    <row r="410" spans="1:3" ht="12.75" customHeight="1" x14ac:dyDescent="0.25">
      <c r="A410" s="42"/>
      <c r="B410" s="43"/>
      <c r="C410" s="41"/>
    </row>
    <row r="411" spans="1:3" ht="25.5" customHeight="1" x14ac:dyDescent="0.25">
      <c r="A411" s="42"/>
      <c r="B411" s="43"/>
      <c r="C411" s="41"/>
    </row>
    <row r="412" spans="1:3" ht="12.75" customHeight="1" x14ac:dyDescent="0.25">
      <c r="A412" s="42"/>
      <c r="B412" s="43"/>
      <c r="C412" s="41"/>
    </row>
    <row r="413" spans="1:3" ht="12.75" customHeight="1" x14ac:dyDescent="0.25">
      <c r="A413" s="42"/>
      <c r="B413" s="43"/>
      <c r="C413" s="41"/>
    </row>
    <row r="414" spans="1:3" ht="12.75" customHeight="1" x14ac:dyDescent="0.25">
      <c r="A414" s="42"/>
      <c r="B414" s="43"/>
      <c r="C414" s="41"/>
    </row>
    <row r="415" spans="1:3" ht="51" customHeight="1" x14ac:dyDescent="0.25">
      <c r="A415" s="42"/>
      <c r="B415" s="43"/>
      <c r="C415" s="41"/>
    </row>
    <row r="416" spans="1:3" ht="12.75" customHeight="1" x14ac:dyDescent="0.25">
      <c r="A416" s="42"/>
      <c r="B416" s="43"/>
      <c r="C416" s="41"/>
    </row>
    <row r="417" spans="1:3" ht="25.5" customHeight="1" x14ac:dyDescent="0.25">
      <c r="A417" s="42"/>
      <c r="B417" s="43"/>
      <c r="C417" s="41"/>
    </row>
    <row r="418" spans="1:3" ht="12.75" customHeight="1" x14ac:dyDescent="0.25">
      <c r="A418" s="42"/>
      <c r="B418" s="43"/>
      <c r="C418" s="41"/>
    </row>
    <row r="419" spans="1:3" ht="12.75" customHeight="1" x14ac:dyDescent="0.25">
      <c r="A419" s="42"/>
      <c r="B419" s="43"/>
      <c r="C419" s="41"/>
    </row>
    <row r="420" spans="1:3" ht="12.75" customHeight="1" x14ac:dyDescent="0.25">
      <c r="A420" s="42"/>
      <c r="B420" s="43"/>
      <c r="C420" s="41"/>
    </row>
    <row r="421" spans="1:3" ht="51" customHeight="1" x14ac:dyDescent="0.25">
      <c r="A421" s="42"/>
      <c r="B421" s="43"/>
      <c r="C421" s="41"/>
    </row>
    <row r="422" spans="1:3" ht="12.75" customHeight="1" x14ac:dyDescent="0.25">
      <c r="A422" s="42"/>
      <c r="B422" s="43"/>
      <c r="C422" s="41"/>
    </row>
    <row r="423" spans="1:3" ht="25.5" customHeight="1" x14ac:dyDescent="0.25">
      <c r="A423" s="42"/>
      <c r="B423" s="43"/>
      <c r="C423" s="41"/>
    </row>
    <row r="424" spans="1:3" ht="12.75" customHeight="1" x14ac:dyDescent="0.25">
      <c r="A424" s="42"/>
      <c r="B424" s="43"/>
      <c r="C424" s="41"/>
    </row>
    <row r="425" spans="1:3" ht="12.75" customHeight="1" x14ac:dyDescent="0.25">
      <c r="A425" s="42"/>
      <c r="B425" s="43"/>
      <c r="C425" s="41"/>
    </row>
    <row r="426" spans="1:3" ht="12.75" customHeight="1" x14ac:dyDescent="0.25">
      <c r="A426" s="42"/>
      <c r="B426" s="43"/>
      <c r="C426" s="41"/>
    </row>
    <row r="427" spans="1:3" ht="51" customHeight="1" x14ac:dyDescent="0.25">
      <c r="A427" s="42"/>
      <c r="B427" s="43"/>
      <c r="C427" s="41"/>
    </row>
    <row r="428" spans="1:3" ht="12.75" customHeight="1" x14ac:dyDescent="0.25">
      <c r="A428" s="42"/>
      <c r="B428" s="43"/>
      <c r="C428" s="41"/>
    </row>
    <row r="429" spans="1:3" ht="25.5" customHeight="1" x14ac:dyDescent="0.25">
      <c r="A429" s="42"/>
      <c r="B429" s="43"/>
      <c r="C429" s="41"/>
    </row>
    <row r="430" spans="1:3" ht="12.75" customHeight="1" x14ac:dyDescent="0.25">
      <c r="A430" s="42"/>
      <c r="B430" s="43"/>
      <c r="C430" s="41"/>
    </row>
    <row r="431" spans="1:3" ht="12.75" customHeight="1" x14ac:dyDescent="0.25">
      <c r="A431" s="42"/>
      <c r="B431" s="43"/>
      <c r="C431" s="41"/>
    </row>
    <row r="432" spans="1:3" ht="12.75" customHeight="1" x14ac:dyDescent="0.25">
      <c r="A432" s="42"/>
      <c r="B432" s="43"/>
      <c r="C432" s="41"/>
    </row>
    <row r="433" spans="1:3" ht="51" customHeight="1" x14ac:dyDescent="0.25">
      <c r="A433" s="42"/>
      <c r="B433" s="43"/>
      <c r="C433" s="41"/>
    </row>
    <row r="434" spans="1:3" ht="12.75" customHeight="1" x14ac:dyDescent="0.25">
      <c r="A434" s="42"/>
      <c r="B434" s="43"/>
      <c r="C434" s="41"/>
    </row>
    <row r="435" spans="1:3" ht="25.5" customHeight="1" x14ac:dyDescent="0.25">
      <c r="A435" s="42"/>
      <c r="B435" s="43"/>
      <c r="C435" s="41"/>
    </row>
    <row r="436" spans="1:3" ht="12.75" customHeight="1" x14ac:dyDescent="0.25">
      <c r="A436" s="42"/>
      <c r="B436" s="43"/>
      <c r="C436" s="41"/>
    </row>
    <row r="437" spans="1:3" ht="12.75" customHeight="1" x14ac:dyDescent="0.25">
      <c r="A437" s="42"/>
      <c r="B437" s="43"/>
      <c r="C437" s="41"/>
    </row>
    <row r="438" spans="1:3" ht="51" customHeight="1" x14ac:dyDescent="0.25">
      <c r="A438" s="42"/>
      <c r="B438" s="43"/>
      <c r="C438" s="41"/>
    </row>
    <row r="439" spans="1:3" ht="12.75" customHeight="1" x14ac:dyDescent="0.25">
      <c r="A439" s="42"/>
      <c r="B439" s="43"/>
      <c r="C439" s="41"/>
    </row>
    <row r="440" spans="1:3" ht="25.5" customHeight="1" x14ac:dyDescent="0.25">
      <c r="A440" s="42"/>
      <c r="B440" s="43"/>
      <c r="C440" s="41"/>
    </row>
    <row r="441" spans="1:3" ht="12.75" customHeight="1" x14ac:dyDescent="0.25">
      <c r="A441" s="42"/>
      <c r="B441" s="43"/>
      <c r="C441" s="41"/>
    </row>
    <row r="442" spans="1:3" ht="12.75" customHeight="1" x14ac:dyDescent="0.25">
      <c r="A442" s="42"/>
      <c r="B442" s="43"/>
      <c r="C442" s="41"/>
    </row>
    <row r="443" spans="1:3" ht="51" customHeight="1" x14ac:dyDescent="0.25">
      <c r="A443" s="42"/>
      <c r="B443" s="43"/>
      <c r="C443" s="41"/>
    </row>
    <row r="444" spans="1:3" ht="12.75" customHeight="1" x14ac:dyDescent="0.25">
      <c r="A444" s="42"/>
      <c r="B444" s="43"/>
      <c r="C444" s="41"/>
    </row>
    <row r="445" spans="1:3" ht="25.5" customHeight="1" x14ac:dyDescent="0.25">
      <c r="A445" s="42"/>
      <c r="B445" s="43"/>
      <c r="C445" s="41"/>
    </row>
    <row r="446" spans="1:3" ht="12.75" customHeight="1" x14ac:dyDescent="0.25">
      <c r="A446" s="42"/>
      <c r="B446" s="43"/>
      <c r="C446" s="41"/>
    </row>
    <row r="447" spans="1:3" ht="12.75" customHeight="1" x14ac:dyDescent="0.25">
      <c r="A447" s="42"/>
      <c r="B447" s="43"/>
      <c r="C447" s="41"/>
    </row>
    <row r="448" spans="1:3" ht="12.75" customHeight="1" x14ac:dyDescent="0.25">
      <c r="A448" s="42"/>
      <c r="B448" s="43"/>
      <c r="C448" s="41"/>
    </row>
    <row r="449" spans="1:3" ht="51" customHeight="1" x14ac:dyDescent="0.25">
      <c r="A449" s="42"/>
      <c r="B449" s="43"/>
      <c r="C449" s="41"/>
    </row>
    <row r="450" spans="1:3" ht="12.75" customHeight="1" x14ac:dyDescent="0.25">
      <c r="A450" s="42"/>
      <c r="B450" s="43"/>
      <c r="C450" s="41"/>
    </row>
    <row r="451" spans="1:3" ht="25.5" customHeight="1" x14ac:dyDescent="0.25">
      <c r="A451" s="42"/>
      <c r="B451" s="43"/>
      <c r="C451" s="41"/>
    </row>
    <row r="452" spans="1:3" ht="12.75" customHeight="1" x14ac:dyDescent="0.25">
      <c r="A452" s="42"/>
      <c r="B452" s="43"/>
      <c r="C452" s="41"/>
    </row>
    <row r="453" spans="1:3" ht="12.75" customHeight="1" x14ac:dyDescent="0.25">
      <c r="A453" s="42"/>
      <c r="B453" s="43"/>
      <c r="C453" s="41"/>
    </row>
    <row r="454" spans="1:3" ht="12.75" customHeight="1" x14ac:dyDescent="0.25">
      <c r="A454" s="42"/>
      <c r="B454" s="43"/>
      <c r="C454" s="41"/>
    </row>
    <row r="455" spans="1:3" ht="51" customHeight="1" x14ac:dyDescent="0.25">
      <c r="A455" s="42"/>
      <c r="B455" s="43"/>
      <c r="C455" s="41"/>
    </row>
    <row r="456" spans="1:3" ht="12.75" customHeight="1" x14ac:dyDescent="0.25">
      <c r="A456" s="42"/>
      <c r="B456" s="43"/>
      <c r="C456" s="41"/>
    </row>
    <row r="457" spans="1:3" ht="25.5" customHeight="1" x14ac:dyDescent="0.25">
      <c r="A457" s="42"/>
      <c r="B457" s="43"/>
      <c r="C457" s="41"/>
    </row>
    <row r="458" spans="1:3" ht="12.75" customHeight="1" x14ac:dyDescent="0.25">
      <c r="A458" s="42"/>
      <c r="B458" s="43"/>
      <c r="C458" s="41"/>
    </row>
    <row r="459" spans="1:3" ht="12.75" customHeight="1" x14ac:dyDescent="0.25">
      <c r="A459" s="42"/>
      <c r="B459" s="43"/>
      <c r="C459" s="41"/>
    </row>
    <row r="460" spans="1:3" ht="25.5" customHeight="1" x14ac:dyDescent="0.25">
      <c r="A460" s="42"/>
      <c r="B460" s="43"/>
      <c r="C460" s="41"/>
    </row>
    <row r="461" spans="1:3" ht="25.5" customHeight="1" x14ac:dyDescent="0.25">
      <c r="A461" s="42"/>
      <c r="B461" s="43"/>
      <c r="C461" s="41"/>
    </row>
    <row r="462" spans="1:3" ht="25.5" customHeight="1" x14ac:dyDescent="0.25">
      <c r="A462" s="42"/>
      <c r="B462" s="43"/>
      <c r="C462" s="41"/>
    </row>
    <row r="463" spans="1:3" ht="25.5" customHeight="1" x14ac:dyDescent="0.25">
      <c r="A463" s="42"/>
      <c r="B463" s="43"/>
      <c r="C463" s="41"/>
    </row>
    <row r="464" spans="1:3" ht="25.5" customHeight="1" x14ac:dyDescent="0.25">
      <c r="A464" s="42"/>
      <c r="B464" s="43"/>
      <c r="C464" s="41"/>
    </row>
    <row r="465" spans="1:3" ht="25.5" customHeight="1" x14ac:dyDescent="0.25">
      <c r="A465" s="42"/>
      <c r="B465" s="43"/>
      <c r="C465" s="41"/>
    </row>
    <row r="466" spans="1:3" ht="25.5" customHeight="1" x14ac:dyDescent="0.25">
      <c r="A466" s="42"/>
      <c r="B466" s="43"/>
      <c r="C466" s="41"/>
    </row>
    <row r="467" spans="1:3" ht="25.5" customHeight="1" x14ac:dyDescent="0.25">
      <c r="A467" s="42"/>
      <c r="B467" s="43"/>
      <c r="C467" s="41"/>
    </row>
    <row r="468" spans="1:3" ht="12.75" customHeight="1" x14ac:dyDescent="0.25">
      <c r="A468" s="42"/>
      <c r="B468" s="43"/>
      <c r="C468" s="41"/>
    </row>
    <row r="469" spans="1:3" ht="25.5" customHeight="1" x14ac:dyDescent="0.25">
      <c r="A469" s="42"/>
      <c r="B469" s="43"/>
      <c r="C469" s="41"/>
    </row>
    <row r="470" spans="1:3" ht="25.5" customHeight="1" x14ac:dyDescent="0.25">
      <c r="A470" s="42"/>
      <c r="B470" s="43"/>
      <c r="C470" s="41"/>
    </row>
    <row r="471" spans="1:3" ht="25.5" customHeight="1" x14ac:dyDescent="0.25">
      <c r="A471" s="42"/>
      <c r="B471" s="43"/>
      <c r="C471" s="41"/>
    </row>
    <row r="472" spans="1:3" ht="25.5" customHeight="1" x14ac:dyDescent="0.25">
      <c r="A472" s="42"/>
      <c r="B472" s="43"/>
      <c r="C472" s="41"/>
    </row>
    <row r="473" spans="1:3" ht="25.5" customHeight="1" x14ac:dyDescent="0.25">
      <c r="A473" s="42"/>
      <c r="B473" s="43"/>
      <c r="C473" s="41"/>
    </row>
    <row r="474" spans="1:3" ht="25.5" customHeight="1" x14ac:dyDescent="0.25">
      <c r="A474" s="42"/>
      <c r="B474" s="43"/>
      <c r="C474" s="41"/>
    </row>
    <row r="475" spans="1:3" ht="25.5" customHeight="1" x14ac:dyDescent="0.25">
      <c r="A475" s="42"/>
      <c r="B475" s="43"/>
      <c r="C475" s="41"/>
    </row>
    <row r="476" spans="1:3" ht="25.5" customHeight="1" x14ac:dyDescent="0.25">
      <c r="A476" s="42"/>
      <c r="B476" s="43"/>
      <c r="C476" s="41"/>
    </row>
    <row r="477" spans="1:3" ht="63.75" customHeight="1" x14ac:dyDescent="0.25">
      <c r="A477" s="42"/>
      <c r="B477" s="43"/>
      <c r="C477" s="41"/>
    </row>
    <row r="478" spans="1:3" ht="12.75" customHeight="1" x14ac:dyDescent="0.25">
      <c r="A478" s="42"/>
      <c r="B478" s="43"/>
      <c r="C478" s="41"/>
    </row>
    <row r="479" spans="1:3" ht="63.75" customHeight="1" x14ac:dyDescent="0.25">
      <c r="A479" s="42"/>
      <c r="B479" s="43"/>
      <c r="C479" s="41"/>
    </row>
    <row r="480" spans="1:3" ht="12.75" customHeight="1" x14ac:dyDescent="0.25">
      <c r="A480" s="42"/>
      <c r="B480" s="43"/>
      <c r="C480" s="41"/>
    </row>
    <row r="481" spans="1:3" ht="63.75" customHeight="1" x14ac:dyDescent="0.25">
      <c r="A481" s="42"/>
      <c r="B481" s="43"/>
      <c r="C481" s="41"/>
    </row>
    <row r="482" spans="1:3" ht="12.75" customHeight="1" x14ac:dyDescent="0.25">
      <c r="A482" s="42"/>
      <c r="B482" s="43"/>
      <c r="C482" s="41"/>
    </row>
    <row r="483" spans="1:3" ht="63.75" customHeight="1" x14ac:dyDescent="0.25">
      <c r="A483" s="42"/>
      <c r="B483" s="43"/>
      <c r="C483" s="41"/>
    </row>
    <row r="484" spans="1:3" ht="12.75" customHeight="1" x14ac:dyDescent="0.25">
      <c r="A484" s="42"/>
      <c r="B484" s="43"/>
      <c r="C484" s="41"/>
    </row>
    <row r="485" spans="1:3" ht="63.75" customHeight="1" x14ac:dyDescent="0.25">
      <c r="A485" s="42"/>
      <c r="B485" s="43"/>
      <c r="C485" s="41"/>
    </row>
    <row r="486" spans="1:3" ht="12.75" customHeight="1" x14ac:dyDescent="0.25">
      <c r="A486" s="42"/>
      <c r="B486" s="43"/>
      <c r="C486" s="41"/>
    </row>
    <row r="487" spans="1:3" ht="63.75" customHeight="1" x14ac:dyDescent="0.25">
      <c r="A487" s="42"/>
      <c r="B487" s="43"/>
      <c r="C487" s="41"/>
    </row>
    <row r="488" spans="1:3" ht="12.75" customHeight="1" x14ac:dyDescent="0.25">
      <c r="A488" s="42"/>
      <c r="B488" s="43"/>
      <c r="C488" s="41"/>
    </row>
    <row r="489" spans="1:3" ht="63.75" customHeight="1" x14ac:dyDescent="0.25">
      <c r="A489" s="42"/>
      <c r="B489" s="43"/>
      <c r="C489" s="41"/>
    </row>
    <row r="490" spans="1:3" ht="12.75" customHeight="1" x14ac:dyDescent="0.25">
      <c r="A490" s="42"/>
      <c r="B490" s="43"/>
      <c r="C490" s="41"/>
    </row>
    <row r="491" spans="1:3" ht="63.75" customHeight="1" x14ac:dyDescent="0.25">
      <c r="A491" s="42"/>
      <c r="B491" s="43"/>
      <c r="C491" s="41"/>
    </row>
    <row r="492" spans="1:3" ht="12.75" customHeight="1" x14ac:dyDescent="0.25">
      <c r="A492" s="42"/>
      <c r="B492" s="43"/>
      <c r="C492" s="41"/>
    </row>
    <row r="493" spans="1:3" ht="63.75" customHeight="1" x14ac:dyDescent="0.25">
      <c r="A493" s="42"/>
      <c r="B493" s="43"/>
      <c r="C493" s="41"/>
    </row>
    <row r="494" spans="1:3" ht="12.75" customHeight="1" x14ac:dyDescent="0.25">
      <c r="A494" s="42"/>
      <c r="B494" s="43"/>
      <c r="C494" s="41"/>
    </row>
    <row r="495" spans="1:3" ht="63.75" customHeight="1" x14ac:dyDescent="0.25">
      <c r="A495" s="42"/>
      <c r="B495" s="43"/>
      <c r="C495" s="41"/>
    </row>
    <row r="496" spans="1:3" ht="12.75" customHeight="1" x14ac:dyDescent="0.25">
      <c r="A496" s="42"/>
      <c r="B496" s="43"/>
      <c r="C496" s="41"/>
    </row>
    <row r="497" spans="1:3" ht="63.75" customHeight="1" x14ac:dyDescent="0.25">
      <c r="A497" s="42"/>
      <c r="B497" s="43"/>
      <c r="C497" s="41"/>
    </row>
    <row r="498" spans="1:3" ht="12.75" customHeight="1" x14ac:dyDescent="0.25">
      <c r="A498" s="42"/>
      <c r="B498" s="43"/>
      <c r="C498" s="41"/>
    </row>
    <row r="499" spans="1:3" ht="63.75" customHeight="1" x14ac:dyDescent="0.25">
      <c r="A499" s="42"/>
      <c r="B499" s="43"/>
      <c r="C499" s="41"/>
    </row>
    <row r="500" spans="1:3" ht="12.75" customHeight="1" x14ac:dyDescent="0.25">
      <c r="A500" s="42"/>
      <c r="B500" s="43"/>
      <c r="C500" s="41"/>
    </row>
    <row r="501" spans="1:3" ht="63.75" customHeight="1" x14ac:dyDescent="0.25">
      <c r="A501" s="42"/>
      <c r="B501" s="43"/>
      <c r="C501" s="41"/>
    </row>
    <row r="502" spans="1:3" ht="12.75" customHeight="1" x14ac:dyDescent="0.25">
      <c r="A502" s="42"/>
      <c r="B502" s="43"/>
      <c r="C502" s="41"/>
    </row>
    <row r="503" spans="1:3" ht="63.75" customHeight="1" x14ac:dyDescent="0.25">
      <c r="A503" s="42"/>
      <c r="B503" s="43"/>
      <c r="C503" s="41"/>
    </row>
    <row r="504" spans="1:3" ht="12.75" customHeight="1" x14ac:dyDescent="0.25">
      <c r="A504" s="42"/>
      <c r="B504" s="43"/>
      <c r="C504" s="41"/>
    </row>
    <row r="505" spans="1:3" ht="63.75" customHeight="1" x14ac:dyDescent="0.25">
      <c r="A505" s="42"/>
      <c r="B505" s="43"/>
      <c r="C505" s="41"/>
    </row>
    <row r="506" spans="1:3" ht="12.75" customHeight="1" x14ac:dyDescent="0.25">
      <c r="A506" s="42"/>
      <c r="B506" s="43"/>
      <c r="C506" s="41"/>
    </row>
    <row r="507" spans="1:3" ht="25.5" customHeight="1" x14ac:dyDescent="0.25">
      <c r="A507" s="42"/>
      <c r="B507" s="43"/>
      <c r="C507" s="41"/>
    </row>
    <row r="508" spans="1:3" ht="25.5" customHeight="1" x14ac:dyDescent="0.25">
      <c r="A508" s="42"/>
      <c r="B508" s="43"/>
      <c r="C508" s="41"/>
    </row>
    <row r="509" spans="1:3" ht="25.5" customHeight="1" x14ac:dyDescent="0.25">
      <c r="A509" s="42"/>
      <c r="B509" s="43"/>
      <c r="C509" s="41"/>
    </row>
    <row r="510" spans="1:3" ht="12.75" customHeight="1" x14ac:dyDescent="0.25">
      <c r="A510" s="42"/>
      <c r="B510" s="43"/>
      <c r="C510" s="41"/>
    </row>
    <row r="511" spans="1:3" ht="12.75" customHeight="1" x14ac:dyDescent="0.25">
      <c r="A511" s="42"/>
      <c r="B511" s="43"/>
      <c r="C511" s="41"/>
    </row>
    <row r="512" spans="1:3" ht="12.75" customHeight="1" x14ac:dyDescent="0.25">
      <c r="A512" s="42"/>
      <c r="B512" s="43"/>
      <c r="C512" s="41"/>
    </row>
    <row r="513" spans="1:3" ht="12.75" customHeight="1" x14ac:dyDescent="0.25">
      <c r="A513" s="42"/>
      <c r="B513" s="43"/>
      <c r="C513" s="41"/>
    </row>
    <row r="514" spans="1:3" ht="25.5" customHeight="1" x14ac:dyDescent="0.25">
      <c r="A514" s="42"/>
      <c r="B514" s="43"/>
      <c r="C514" s="41"/>
    </row>
    <row r="515" spans="1:3" ht="12.75" customHeight="1" x14ac:dyDescent="0.25">
      <c r="A515" s="42"/>
      <c r="B515" s="43"/>
      <c r="C515" s="41"/>
    </row>
    <row r="516" spans="1:3" ht="12.75" customHeight="1" x14ac:dyDescent="0.25">
      <c r="A516" s="42"/>
      <c r="B516" s="43"/>
      <c r="C516" s="41"/>
    </row>
    <row r="517" spans="1:3" ht="12.75" customHeight="1" x14ac:dyDescent="0.25">
      <c r="A517" s="42"/>
      <c r="B517" s="43"/>
      <c r="C517" s="41"/>
    </row>
    <row r="518" spans="1:3" ht="38.25" customHeight="1" x14ac:dyDescent="0.25">
      <c r="A518" s="42"/>
      <c r="B518" s="43"/>
      <c r="C518" s="41"/>
    </row>
    <row r="519" spans="1:3" ht="12.75" customHeight="1" x14ac:dyDescent="0.25">
      <c r="A519" s="42"/>
      <c r="B519" s="43"/>
      <c r="C519" s="41"/>
    </row>
    <row r="520" spans="1:3" ht="12.75" customHeight="1" x14ac:dyDescent="0.25">
      <c r="A520" s="42"/>
      <c r="B520" s="43"/>
      <c r="C520" s="41"/>
    </row>
    <row r="521" spans="1:3" ht="38.25" customHeight="1" x14ac:dyDescent="0.25">
      <c r="A521" s="42"/>
      <c r="B521" s="43"/>
      <c r="C521" s="41"/>
    </row>
    <row r="522" spans="1:3" ht="12.75" customHeight="1" x14ac:dyDescent="0.25">
      <c r="A522" s="42"/>
      <c r="B522" s="43"/>
      <c r="C522" s="41"/>
    </row>
    <row r="523" spans="1:3" ht="38.25" customHeight="1" x14ac:dyDescent="0.25">
      <c r="A523" s="42"/>
      <c r="B523" s="43"/>
      <c r="C523" s="41"/>
    </row>
    <row r="524" spans="1:3" ht="12.75" customHeight="1" x14ac:dyDescent="0.25">
      <c r="A524" s="42"/>
      <c r="B524" s="43"/>
      <c r="C524" s="41"/>
    </row>
    <row r="525" spans="1:3" ht="25.5" customHeight="1" x14ac:dyDescent="0.25">
      <c r="A525" s="42"/>
      <c r="B525" s="43"/>
      <c r="C525" s="41"/>
    </row>
    <row r="526" spans="1:3" ht="12.75" customHeight="1" x14ac:dyDescent="0.25">
      <c r="A526" s="42"/>
      <c r="B526" s="43"/>
      <c r="C526" s="41"/>
    </row>
    <row r="527" spans="1:3" ht="25.5" customHeight="1" x14ac:dyDescent="0.25">
      <c r="A527" s="42"/>
      <c r="B527" s="43"/>
      <c r="C527" s="41"/>
    </row>
    <row r="528" spans="1:3" ht="12.75" customHeight="1" x14ac:dyDescent="0.25">
      <c r="A528" s="42"/>
      <c r="B528" s="43"/>
      <c r="C528" s="41"/>
    </row>
    <row r="529" spans="1:3" ht="25.5" customHeight="1" x14ac:dyDescent="0.25">
      <c r="A529" s="42"/>
      <c r="B529" s="43"/>
      <c r="C529" s="41"/>
    </row>
    <row r="530" spans="1:3" ht="12.75" customHeight="1" x14ac:dyDescent="0.25">
      <c r="A530" s="42"/>
      <c r="B530" s="43"/>
      <c r="C530" s="41"/>
    </row>
    <row r="531" spans="1:3" ht="25.5" customHeight="1" x14ac:dyDescent="0.25">
      <c r="A531" s="42"/>
      <c r="B531" s="43"/>
      <c r="C531" s="41"/>
    </row>
    <row r="532" spans="1:3" ht="12.75" customHeight="1" x14ac:dyDescent="0.25">
      <c r="A532" s="42"/>
      <c r="B532" s="43"/>
      <c r="C532" s="41"/>
    </row>
    <row r="533" spans="1:3" ht="12.75" customHeight="1" x14ac:dyDescent="0.25">
      <c r="A533" s="42"/>
      <c r="B533" s="43"/>
      <c r="C533" s="41"/>
    </row>
    <row r="534" spans="1:3" ht="12.75" customHeight="1" x14ac:dyDescent="0.25">
      <c r="A534" s="42"/>
      <c r="B534" s="43"/>
      <c r="C534" s="41"/>
    </row>
    <row r="535" spans="1:3" ht="12.75" customHeight="1" x14ac:dyDescent="0.25">
      <c r="A535" s="42"/>
      <c r="B535" s="43"/>
      <c r="C535" s="41"/>
    </row>
    <row r="536" spans="1:3" ht="51" customHeight="1" x14ac:dyDescent="0.25">
      <c r="A536" s="42"/>
      <c r="B536" s="43"/>
      <c r="C536" s="41"/>
    </row>
    <row r="537" spans="1:3" ht="12.75" customHeight="1" x14ac:dyDescent="0.25">
      <c r="A537" s="42"/>
      <c r="B537" s="43"/>
      <c r="C537" s="41"/>
    </row>
    <row r="538" spans="1:3" ht="25.5" customHeight="1" x14ac:dyDescent="0.25">
      <c r="A538" s="42"/>
      <c r="B538" s="43"/>
      <c r="C538" s="41"/>
    </row>
    <row r="539" spans="1:3" ht="12.75" customHeight="1" x14ac:dyDescent="0.25">
      <c r="A539" s="42"/>
      <c r="B539" s="43"/>
      <c r="C539" s="41"/>
    </row>
    <row r="540" spans="1:3" ht="12.75" customHeight="1" x14ac:dyDescent="0.25">
      <c r="A540" s="42"/>
      <c r="B540" s="43"/>
      <c r="C540" s="41"/>
    </row>
    <row r="541" spans="1:3" ht="12.75" customHeight="1" x14ac:dyDescent="0.25">
      <c r="A541" s="42"/>
      <c r="B541" s="43"/>
      <c r="C541" s="41"/>
    </row>
    <row r="542" spans="1:3" ht="51" customHeight="1" x14ac:dyDescent="0.25">
      <c r="A542" s="42"/>
      <c r="B542" s="43"/>
      <c r="C542" s="41"/>
    </row>
    <row r="543" spans="1:3" ht="12.75" customHeight="1" x14ac:dyDescent="0.25">
      <c r="A543" s="42"/>
      <c r="B543" s="43"/>
      <c r="C543" s="41"/>
    </row>
    <row r="544" spans="1:3" ht="25.5" customHeight="1" x14ac:dyDescent="0.25">
      <c r="A544" s="42"/>
      <c r="B544" s="43"/>
      <c r="C544" s="41"/>
    </row>
    <row r="545" spans="1:3" ht="12.75" customHeight="1" x14ac:dyDescent="0.25">
      <c r="A545" s="42"/>
      <c r="B545" s="43"/>
      <c r="C545" s="41"/>
    </row>
    <row r="546" spans="1:3" ht="25.5" customHeight="1" x14ac:dyDescent="0.25">
      <c r="A546" s="42"/>
      <c r="B546" s="43"/>
      <c r="C546" s="41"/>
    </row>
    <row r="547" spans="1:3" ht="12.75" customHeight="1" x14ac:dyDescent="0.25">
      <c r="A547" s="42"/>
      <c r="B547" s="43"/>
      <c r="C547" s="41"/>
    </row>
    <row r="548" spans="1:3" ht="12.75" customHeight="1" x14ac:dyDescent="0.25">
      <c r="A548" s="42"/>
      <c r="B548" s="43"/>
      <c r="C548" s="41"/>
    </row>
    <row r="549" spans="1:3" ht="51" customHeight="1" x14ac:dyDescent="0.25">
      <c r="A549" s="42"/>
      <c r="B549" s="43"/>
      <c r="C549" s="41"/>
    </row>
    <row r="550" spans="1:3" ht="12.75" customHeight="1" x14ac:dyDescent="0.25">
      <c r="A550" s="42"/>
      <c r="B550" s="43"/>
      <c r="C550" s="41"/>
    </row>
    <row r="551" spans="1:3" ht="25.5" customHeight="1" x14ac:dyDescent="0.25">
      <c r="A551" s="42"/>
      <c r="B551" s="43"/>
      <c r="C551" s="41"/>
    </row>
    <row r="552" spans="1:3" ht="12.75" customHeight="1" x14ac:dyDescent="0.25">
      <c r="A552" s="42"/>
      <c r="B552" s="43"/>
      <c r="C552" s="41"/>
    </row>
    <row r="553" spans="1:3" ht="25.5" customHeight="1" x14ac:dyDescent="0.25">
      <c r="A553" s="42"/>
      <c r="B553" s="43"/>
      <c r="C553" s="41"/>
    </row>
    <row r="554" spans="1:3" ht="12.75" customHeight="1" x14ac:dyDescent="0.25">
      <c r="A554" s="42"/>
      <c r="B554" s="43"/>
      <c r="C554" s="41"/>
    </row>
    <row r="555" spans="1:3" ht="12.75" customHeight="1" x14ac:dyDescent="0.25">
      <c r="A555" s="42"/>
      <c r="B555" s="43"/>
      <c r="C555" s="41"/>
    </row>
    <row r="556" spans="1:3" ht="25.5" customHeight="1" x14ac:dyDescent="0.25">
      <c r="A556" s="42"/>
      <c r="B556" s="43"/>
      <c r="C556" s="41"/>
    </row>
    <row r="557" spans="1:3" ht="25.5" customHeight="1" x14ac:dyDescent="0.25">
      <c r="A557" s="42"/>
      <c r="B557" s="43"/>
      <c r="C557" s="41"/>
    </row>
    <row r="558" spans="1:3" ht="12.75" customHeight="1" x14ac:dyDescent="0.25">
      <c r="A558" s="42"/>
      <c r="B558" s="43"/>
      <c r="C558" s="41"/>
    </row>
    <row r="559" spans="1:3" ht="12.75" customHeight="1" x14ac:dyDescent="0.25">
      <c r="A559" s="42"/>
      <c r="B559" s="43"/>
      <c r="C559" s="41"/>
    </row>
    <row r="560" spans="1:3" ht="12.75" customHeight="1" x14ac:dyDescent="0.25">
      <c r="A560" s="42"/>
      <c r="B560" s="43"/>
      <c r="C560" s="41"/>
    </row>
    <row r="561" spans="1:3" ht="25.5" customHeight="1" x14ac:dyDescent="0.25">
      <c r="A561" s="42"/>
      <c r="B561" s="43"/>
      <c r="C561" s="41"/>
    </row>
    <row r="562" spans="1:3" ht="12.75" customHeight="1" x14ac:dyDescent="0.25">
      <c r="A562" s="42"/>
      <c r="B562" s="43"/>
      <c r="C562" s="41"/>
    </row>
    <row r="563" spans="1:3" ht="12.75" customHeight="1" x14ac:dyDescent="0.25">
      <c r="A563" s="42"/>
      <c r="B563" s="43"/>
      <c r="C563" s="41"/>
    </row>
    <row r="564" spans="1:3" ht="38.25" customHeight="1" x14ac:dyDescent="0.25">
      <c r="A564" s="42"/>
      <c r="B564" s="43"/>
      <c r="C564" s="41"/>
    </row>
    <row r="565" spans="1:3" ht="25.5" customHeight="1" x14ac:dyDescent="0.25">
      <c r="A565" s="42"/>
      <c r="B565" s="43"/>
      <c r="C565" s="41"/>
    </row>
    <row r="566" spans="1:3" ht="51" customHeight="1" x14ac:dyDescent="0.25">
      <c r="A566" s="42"/>
      <c r="B566" s="43"/>
      <c r="C566" s="41"/>
    </row>
    <row r="567" spans="1:3" ht="12.75" customHeight="1" x14ac:dyDescent="0.25">
      <c r="A567" s="42"/>
      <c r="B567" s="43"/>
      <c r="C567" s="41"/>
    </row>
    <row r="568" spans="1:3" ht="25.5" customHeight="1" x14ac:dyDescent="0.25">
      <c r="A568" s="42"/>
      <c r="B568" s="43"/>
      <c r="C568" s="41"/>
    </row>
    <row r="569" spans="1:3" ht="12.75" customHeight="1" x14ac:dyDescent="0.25">
      <c r="A569" s="42"/>
      <c r="B569" s="43"/>
      <c r="C569" s="41"/>
    </row>
    <row r="570" spans="1:3" ht="12.75" customHeight="1" x14ac:dyDescent="0.25">
      <c r="A570" s="42"/>
      <c r="B570" s="43"/>
      <c r="C570" s="41"/>
    </row>
    <row r="571" spans="1:3" ht="51" customHeight="1" x14ac:dyDescent="0.25">
      <c r="A571" s="42"/>
      <c r="B571" s="43"/>
      <c r="C571" s="41"/>
    </row>
    <row r="572" spans="1:3" ht="12.75" customHeight="1" x14ac:dyDescent="0.25">
      <c r="A572" s="42"/>
      <c r="B572" s="43"/>
      <c r="C572" s="41"/>
    </row>
    <row r="573" spans="1:3" ht="25.5" customHeight="1" x14ac:dyDescent="0.25">
      <c r="A573" s="42"/>
      <c r="B573" s="43"/>
      <c r="C573" s="41"/>
    </row>
    <row r="574" spans="1:3" ht="12.75" customHeight="1" x14ac:dyDescent="0.25">
      <c r="A574" s="42"/>
      <c r="B574" s="43"/>
      <c r="C574" s="41"/>
    </row>
    <row r="575" spans="1:3" ht="25.5" customHeight="1" x14ac:dyDescent="0.25">
      <c r="A575" s="42"/>
      <c r="B575" s="43"/>
      <c r="C575" s="41"/>
    </row>
    <row r="576" spans="1:3" ht="12.75" customHeight="1" x14ac:dyDescent="0.25">
      <c r="A576" s="42"/>
      <c r="B576" s="43"/>
      <c r="C576" s="41"/>
    </row>
    <row r="577" spans="1:3" ht="12.75" customHeight="1" x14ac:dyDescent="0.25">
      <c r="A577" s="42"/>
      <c r="B577" s="43"/>
      <c r="C577" s="41"/>
    </row>
    <row r="578" spans="1:3" ht="12.75" customHeight="1" x14ac:dyDescent="0.25">
      <c r="A578" s="42"/>
      <c r="B578" s="43"/>
      <c r="C578" s="41"/>
    </row>
    <row r="579" spans="1:3" ht="12.75" customHeight="1" x14ac:dyDescent="0.25">
      <c r="A579" s="42"/>
      <c r="B579" s="43"/>
      <c r="C579" s="41"/>
    </row>
    <row r="580" spans="1:3" ht="12.75" customHeight="1" x14ac:dyDescent="0.25">
      <c r="A580" s="42"/>
      <c r="B580" s="43"/>
      <c r="C580" s="41"/>
    </row>
    <row r="581" spans="1:3" ht="12.75" customHeight="1" x14ac:dyDescent="0.25">
      <c r="A581" s="42"/>
      <c r="B581" s="43"/>
      <c r="C581" s="41"/>
    </row>
    <row r="582" spans="1:3" ht="12.75" customHeight="1" x14ac:dyDescent="0.25">
      <c r="A582" s="42"/>
      <c r="B582" s="43"/>
      <c r="C582" s="41"/>
    </row>
    <row r="583" spans="1:3" ht="12.75" customHeight="1" x14ac:dyDescent="0.25">
      <c r="A583" s="42"/>
      <c r="B583" s="43"/>
      <c r="C583" s="41"/>
    </row>
    <row r="584" spans="1:3" ht="12.75" customHeight="1" x14ac:dyDescent="0.25">
      <c r="A584" s="42"/>
      <c r="B584" s="43"/>
      <c r="C584" s="41"/>
    </row>
    <row r="585" spans="1:3" ht="51" customHeight="1" x14ac:dyDescent="0.25">
      <c r="A585" s="42"/>
      <c r="B585" s="43"/>
      <c r="C585" s="41"/>
    </row>
    <row r="586" spans="1:3" ht="12.75" customHeight="1" x14ac:dyDescent="0.25">
      <c r="A586" s="42"/>
      <c r="B586" s="43"/>
      <c r="C586" s="41"/>
    </row>
    <row r="587" spans="1:3" ht="25.5" customHeight="1" x14ac:dyDescent="0.25">
      <c r="A587" s="42"/>
      <c r="B587" s="43"/>
      <c r="C587" s="41"/>
    </row>
    <row r="588" spans="1:3" ht="12.75" customHeight="1" x14ac:dyDescent="0.25">
      <c r="A588" s="42"/>
      <c r="B588" s="43"/>
      <c r="C588" s="41"/>
    </row>
    <row r="589" spans="1:3" ht="25.5" customHeight="1" x14ac:dyDescent="0.25">
      <c r="A589" s="42"/>
      <c r="B589" s="43"/>
      <c r="C589" s="41"/>
    </row>
    <row r="590" spans="1:3" ht="12.75" customHeight="1" x14ac:dyDescent="0.25">
      <c r="A590" s="42"/>
      <c r="B590" s="43"/>
      <c r="C590" s="41"/>
    </row>
    <row r="591" spans="1:3" ht="12.75" customHeight="1" x14ac:dyDescent="0.25">
      <c r="A591" s="42"/>
      <c r="B591" s="43"/>
      <c r="C591" s="41"/>
    </row>
    <row r="592" spans="1:3" ht="12.75" customHeight="1" x14ac:dyDescent="0.25">
      <c r="A592" s="42"/>
      <c r="B592" s="43"/>
      <c r="C592" s="41"/>
    </row>
    <row r="593" spans="1:3" ht="12.75" customHeight="1" x14ac:dyDescent="0.25">
      <c r="A593" s="42"/>
      <c r="B593" s="43"/>
      <c r="C593" s="41"/>
    </row>
    <row r="594" spans="1:3" ht="12.75" customHeight="1" x14ac:dyDescent="0.25">
      <c r="A594" s="42"/>
      <c r="B594" s="43"/>
      <c r="C594" s="41"/>
    </row>
    <row r="595" spans="1:3" ht="12.75" customHeight="1" x14ac:dyDescent="0.25">
      <c r="A595" s="42"/>
      <c r="B595" s="43"/>
      <c r="C595" s="41"/>
    </row>
    <row r="596" spans="1:3" ht="25.5" customHeight="1" x14ac:dyDescent="0.25">
      <c r="A596" s="42"/>
      <c r="B596" s="43"/>
      <c r="C596" s="41"/>
    </row>
    <row r="597" spans="1:3" ht="12.75" customHeight="1" x14ac:dyDescent="0.25">
      <c r="A597" s="42"/>
      <c r="B597" s="43"/>
      <c r="C597" s="41"/>
    </row>
    <row r="598" spans="1:3" ht="12.75" customHeight="1" x14ac:dyDescent="0.25">
      <c r="A598" s="42"/>
      <c r="B598" s="43"/>
      <c r="C598" s="41"/>
    </row>
    <row r="599" spans="1:3" ht="12.75" customHeight="1" x14ac:dyDescent="0.25">
      <c r="A599" s="42"/>
      <c r="B599" s="43"/>
      <c r="C599" s="41"/>
    </row>
    <row r="600" spans="1:3" ht="12.75" customHeight="1" x14ac:dyDescent="0.25">
      <c r="A600" s="42"/>
      <c r="B600" s="43"/>
      <c r="C600" s="41"/>
    </row>
    <row r="601" spans="1:3" ht="12.75" customHeight="1" x14ac:dyDescent="0.25">
      <c r="A601" s="42"/>
      <c r="B601" s="43"/>
      <c r="C601" s="41"/>
    </row>
    <row r="602" spans="1:3" ht="12.75" customHeight="1" x14ac:dyDescent="0.25">
      <c r="A602" s="42"/>
      <c r="B602" s="43"/>
      <c r="C602" s="41"/>
    </row>
    <row r="603" spans="1:3" ht="12.75" customHeight="1" x14ac:dyDescent="0.25">
      <c r="A603" s="42"/>
      <c r="B603" s="43"/>
      <c r="C603" s="41"/>
    </row>
    <row r="604" spans="1:3" ht="51" customHeight="1" x14ac:dyDescent="0.25">
      <c r="A604" s="42"/>
      <c r="B604" s="43"/>
      <c r="C604" s="41"/>
    </row>
    <row r="605" spans="1:3" ht="12.75" customHeight="1" x14ac:dyDescent="0.25">
      <c r="A605" s="42"/>
      <c r="B605" s="43"/>
      <c r="C605" s="41"/>
    </row>
    <row r="606" spans="1:3" ht="12.75" customHeight="1" x14ac:dyDescent="0.25">
      <c r="A606" s="42"/>
      <c r="B606" s="43"/>
      <c r="C606" s="41"/>
    </row>
    <row r="607" spans="1:3" ht="51" customHeight="1" x14ac:dyDescent="0.25">
      <c r="A607" s="42"/>
      <c r="B607" s="43"/>
      <c r="C607" s="41"/>
    </row>
    <row r="608" spans="1:3" ht="12.75" customHeight="1" x14ac:dyDescent="0.25">
      <c r="A608" s="42"/>
      <c r="B608" s="43"/>
      <c r="C608" s="41"/>
    </row>
    <row r="609" spans="1:3" ht="12.75" customHeight="1" x14ac:dyDescent="0.25">
      <c r="A609" s="42"/>
      <c r="B609" s="43"/>
      <c r="C609" s="41"/>
    </row>
    <row r="610" spans="1:3" ht="25.5" customHeight="1" x14ac:dyDescent="0.25">
      <c r="A610" s="42"/>
      <c r="B610" s="43"/>
      <c r="C610" s="41"/>
    </row>
    <row r="611" spans="1:3" ht="25.5" customHeight="1" x14ac:dyDescent="0.25">
      <c r="A611" s="42"/>
      <c r="B611" s="43"/>
      <c r="C611" s="41"/>
    </row>
    <row r="612" spans="1:3" ht="12.75" customHeight="1" x14ac:dyDescent="0.25">
      <c r="A612" s="42"/>
      <c r="B612" s="43"/>
      <c r="C612" s="41"/>
    </row>
    <row r="613" spans="1:3" ht="12.75" customHeight="1" x14ac:dyDescent="0.25">
      <c r="A613" s="42"/>
      <c r="B613" s="43"/>
      <c r="C613" s="41"/>
    </row>
    <row r="614" spans="1:3" ht="12.75" customHeight="1" x14ac:dyDescent="0.25">
      <c r="A614" s="42"/>
      <c r="B614" s="43"/>
      <c r="C614" s="41"/>
    </row>
    <row r="615" spans="1:3" ht="12.75" customHeight="1" x14ac:dyDescent="0.25">
      <c r="A615" s="42"/>
      <c r="B615" s="43"/>
      <c r="C615" s="41"/>
    </row>
    <row r="616" spans="1:3" ht="12.75" customHeight="1" x14ac:dyDescent="0.25">
      <c r="A616" s="42"/>
      <c r="B616" s="43"/>
      <c r="C616" s="41"/>
    </row>
    <row r="617" spans="1:3" ht="12.75" customHeight="1" x14ac:dyDescent="0.25">
      <c r="A617" s="42"/>
      <c r="B617" s="43"/>
      <c r="C617" s="41"/>
    </row>
    <row r="618" spans="1:3" ht="25.5" customHeight="1" x14ac:dyDescent="0.25">
      <c r="A618" s="42"/>
      <c r="B618" s="43"/>
      <c r="C618" s="41"/>
    </row>
    <row r="619" spans="1:3" ht="12.75" customHeight="1" x14ac:dyDescent="0.25">
      <c r="A619" s="42"/>
      <c r="B619" s="43"/>
      <c r="C619" s="41"/>
    </row>
    <row r="620" spans="1:3" ht="12.75" customHeight="1" x14ac:dyDescent="0.25">
      <c r="A620" s="42"/>
      <c r="B620" s="43"/>
      <c r="C620" s="41"/>
    </row>
    <row r="621" spans="1:3" ht="12.75" customHeight="1" x14ac:dyDescent="0.25">
      <c r="A621" s="42"/>
      <c r="B621" s="43"/>
      <c r="C621" s="41"/>
    </row>
    <row r="622" spans="1:3" ht="12.75" customHeight="1" x14ac:dyDescent="0.25">
      <c r="A622" s="42"/>
      <c r="B622" s="43"/>
      <c r="C622" s="41"/>
    </row>
    <row r="623" spans="1:3" ht="12.75" customHeight="1" x14ac:dyDescent="0.25">
      <c r="A623" s="42"/>
      <c r="B623" s="43"/>
      <c r="C623" s="41"/>
    </row>
    <row r="624" spans="1:3" ht="12.75" customHeight="1" x14ac:dyDescent="0.25">
      <c r="A624" s="42"/>
      <c r="B624" s="43"/>
      <c r="C624" s="41"/>
    </row>
    <row r="625" spans="1:3" ht="12.75" customHeight="1" x14ac:dyDescent="0.25">
      <c r="A625" s="42"/>
      <c r="B625" s="43"/>
      <c r="C625" s="41"/>
    </row>
    <row r="626" spans="1:3" ht="25.5" customHeight="1" x14ac:dyDescent="0.25">
      <c r="A626" s="42"/>
      <c r="B626" s="43"/>
      <c r="C626" s="41"/>
    </row>
    <row r="627" spans="1:3" ht="25.5" customHeight="1" x14ac:dyDescent="0.25">
      <c r="A627" s="42"/>
      <c r="B627" s="43"/>
      <c r="C627" s="41"/>
    </row>
    <row r="628" spans="1:3" ht="12.75" customHeight="1" x14ac:dyDescent="0.25">
      <c r="A628" s="42"/>
      <c r="B628" s="43"/>
      <c r="C628" s="41"/>
    </row>
    <row r="629" spans="1:3" ht="12.75" customHeight="1" x14ac:dyDescent="0.25">
      <c r="A629" s="42"/>
      <c r="B629" s="43"/>
      <c r="C629" s="41"/>
    </row>
    <row r="630" spans="1:3" ht="25.5" customHeight="1" x14ac:dyDescent="0.25">
      <c r="A630" s="42"/>
      <c r="B630" s="43"/>
      <c r="C630" s="41"/>
    </row>
    <row r="631" spans="1:3" ht="12.75" customHeight="1" x14ac:dyDescent="0.25">
      <c r="A631" s="42"/>
      <c r="B631" s="43"/>
      <c r="C631" s="41"/>
    </row>
    <row r="632" spans="1:3" ht="25.5" customHeight="1" x14ac:dyDescent="0.25">
      <c r="A632" s="42"/>
      <c r="B632" s="43"/>
      <c r="C632" s="41"/>
    </row>
    <row r="633" spans="1:3" ht="12.75" customHeight="1" x14ac:dyDescent="0.25">
      <c r="A633" s="42"/>
      <c r="B633" s="43"/>
      <c r="C633" s="41"/>
    </row>
    <row r="634" spans="1:3" ht="12.75" customHeight="1" x14ac:dyDescent="0.25">
      <c r="A634" s="42"/>
      <c r="B634" s="43"/>
      <c r="C634" s="41"/>
    </row>
    <row r="635" spans="1:3" ht="25.5" customHeight="1" x14ac:dyDescent="0.25">
      <c r="A635" s="42"/>
      <c r="B635" s="43"/>
      <c r="C635" s="41"/>
    </row>
    <row r="636" spans="1:3" ht="25.5" customHeight="1" x14ac:dyDescent="0.25">
      <c r="A636" s="42"/>
      <c r="B636" s="43"/>
      <c r="C636" s="41"/>
    </row>
    <row r="637" spans="1:3" ht="12.75" customHeight="1" x14ac:dyDescent="0.25">
      <c r="A637" s="42"/>
      <c r="B637" s="43"/>
      <c r="C637" s="41"/>
    </row>
    <row r="638" spans="1:3" ht="12.75" customHeight="1" x14ac:dyDescent="0.25">
      <c r="A638" s="42"/>
      <c r="B638" s="43"/>
      <c r="C638" s="41"/>
    </row>
    <row r="639" spans="1:3" ht="25.5" customHeight="1" x14ac:dyDescent="0.25">
      <c r="A639" s="42"/>
      <c r="B639" s="43"/>
      <c r="C639" s="41"/>
    </row>
    <row r="640" spans="1:3" ht="25.5" customHeight="1" x14ac:dyDescent="0.25">
      <c r="A640" s="42"/>
      <c r="B640" s="43"/>
      <c r="C640" s="41"/>
    </row>
    <row r="641" spans="1:3" ht="25.5" customHeight="1" x14ac:dyDescent="0.25">
      <c r="A641" s="42"/>
      <c r="B641" s="43"/>
      <c r="C641" s="41"/>
    </row>
    <row r="642" spans="1:3" ht="12.75" customHeight="1" x14ac:dyDescent="0.25">
      <c r="A642" s="42"/>
      <c r="B642" s="43"/>
      <c r="C642" s="41"/>
    </row>
    <row r="643" spans="1:3" ht="12.75" customHeight="1" x14ac:dyDescent="0.25">
      <c r="A643" s="42"/>
      <c r="B643" s="43"/>
      <c r="C643" s="41"/>
    </row>
    <row r="644" spans="1:3" ht="12.75" customHeight="1" x14ac:dyDescent="0.25">
      <c r="A644" s="42"/>
      <c r="B644" s="43"/>
      <c r="C644" s="41"/>
    </row>
    <row r="645" spans="1:3" ht="12.75" customHeight="1" x14ac:dyDescent="0.25">
      <c r="A645" s="42"/>
      <c r="B645" s="43"/>
      <c r="C645" s="41"/>
    </row>
    <row r="646" spans="1:3" ht="12.75" customHeight="1" x14ac:dyDescent="0.25">
      <c r="A646" s="42"/>
      <c r="B646" s="43"/>
      <c r="C646" s="41"/>
    </row>
    <row r="647" spans="1:3" ht="51" customHeight="1" x14ac:dyDescent="0.25">
      <c r="A647" s="42"/>
      <c r="B647" s="43"/>
      <c r="C647" s="41"/>
    </row>
    <row r="648" spans="1:3" ht="38.25" customHeight="1" x14ac:dyDescent="0.25">
      <c r="A648" s="42"/>
      <c r="B648" s="43"/>
      <c r="C648" s="41"/>
    </row>
    <row r="649" spans="1:3" ht="63.75" customHeight="1" x14ac:dyDescent="0.25">
      <c r="A649" s="42"/>
      <c r="B649" s="43"/>
      <c r="C649" s="41"/>
    </row>
    <row r="650" spans="1:3" ht="38.25" customHeight="1" x14ac:dyDescent="0.25">
      <c r="A650" s="42"/>
      <c r="B650" s="43"/>
      <c r="C650" s="41"/>
    </row>
    <row r="651" spans="1:3" ht="25.5" customHeight="1" x14ac:dyDescent="0.25">
      <c r="A651" s="42"/>
      <c r="B651" s="43"/>
      <c r="C651" s="41"/>
    </row>
    <row r="652" spans="1:3" ht="38.25" customHeight="1" x14ac:dyDescent="0.25">
      <c r="A652" s="42"/>
      <c r="B652" s="43"/>
      <c r="C652" s="41"/>
    </row>
    <row r="653" spans="1:3" ht="25.5" customHeight="1" x14ac:dyDescent="0.25">
      <c r="A653" s="42"/>
      <c r="B653" s="43"/>
      <c r="C653" s="41"/>
    </row>
    <row r="654" spans="1:3" ht="12.75" customHeight="1" x14ac:dyDescent="0.25">
      <c r="A654" s="42"/>
      <c r="B654" s="43"/>
      <c r="C654" s="41"/>
    </row>
    <row r="655" spans="1:3" ht="12.75" customHeight="1" x14ac:dyDescent="0.25">
      <c r="A655" s="42"/>
      <c r="B655" s="43"/>
      <c r="C655" s="41"/>
    </row>
    <row r="656" spans="1:3" ht="12.75" customHeight="1" x14ac:dyDescent="0.25">
      <c r="A656" s="42"/>
      <c r="B656" s="43"/>
      <c r="C656" s="41"/>
    </row>
    <row r="657" spans="1:3" ht="12.75" customHeight="1" x14ac:dyDescent="0.25">
      <c r="A657" s="42"/>
      <c r="B657" s="43"/>
      <c r="C657" s="41"/>
    </row>
    <row r="658" spans="1:3" ht="12.75" customHeight="1" x14ac:dyDescent="0.25">
      <c r="A658" s="42"/>
      <c r="B658" s="43"/>
      <c r="C658" s="41"/>
    </row>
    <row r="659" spans="1:3" ht="12.75" customHeight="1" x14ac:dyDescent="0.25">
      <c r="A659" s="42"/>
      <c r="B659" s="43"/>
      <c r="C659" s="41"/>
    </row>
    <row r="660" spans="1:3" ht="12.75" customHeight="1" x14ac:dyDescent="0.25">
      <c r="A660" s="42"/>
      <c r="B660" s="43"/>
      <c r="C660" s="41"/>
    </row>
    <row r="661" spans="1:3" ht="63.75" customHeight="1" x14ac:dyDescent="0.25">
      <c r="A661" s="42"/>
      <c r="B661" s="43"/>
      <c r="C661" s="41"/>
    </row>
    <row r="662" spans="1:3" ht="12.75" customHeight="1" x14ac:dyDescent="0.25">
      <c r="A662" s="42"/>
      <c r="B662" s="43"/>
      <c r="C662" s="41"/>
    </row>
    <row r="663" spans="1:3" ht="25.5" customHeight="1" x14ac:dyDescent="0.25">
      <c r="A663" s="42"/>
      <c r="B663" s="43"/>
      <c r="C663" s="41"/>
    </row>
    <row r="664" spans="1:3" ht="12.75" customHeight="1" x14ac:dyDescent="0.25">
      <c r="A664" s="42"/>
      <c r="B664" s="43"/>
      <c r="C664" s="41"/>
    </row>
    <row r="665" spans="1:3" ht="51" customHeight="1" x14ac:dyDescent="0.25">
      <c r="A665" s="42"/>
      <c r="B665" s="43"/>
      <c r="C665" s="41"/>
    </row>
    <row r="666" spans="1:3" ht="12.75" customHeight="1" x14ac:dyDescent="0.25">
      <c r="A666" s="42"/>
      <c r="B666" s="43"/>
      <c r="C666" s="41"/>
    </row>
    <row r="667" spans="1:3" ht="38.25" customHeight="1" x14ac:dyDescent="0.25">
      <c r="A667" s="42"/>
      <c r="B667" s="43"/>
      <c r="C667" s="41"/>
    </row>
    <row r="668" spans="1:3" ht="12.75" customHeight="1" x14ac:dyDescent="0.25">
      <c r="A668" s="42"/>
      <c r="B668" s="43"/>
      <c r="C668" s="41"/>
    </row>
    <row r="669" spans="1:3" ht="51" customHeight="1" x14ac:dyDescent="0.25">
      <c r="A669" s="42"/>
      <c r="B669" s="43"/>
      <c r="C669" s="41"/>
    </row>
    <row r="670" spans="1:3" ht="12.75" customHeight="1" x14ac:dyDescent="0.25">
      <c r="A670" s="42"/>
      <c r="B670" s="43"/>
      <c r="C670" s="41"/>
    </row>
    <row r="671" spans="1:3" ht="38.25" customHeight="1" x14ac:dyDescent="0.25">
      <c r="A671" s="42"/>
      <c r="B671" s="43"/>
      <c r="C671" s="41"/>
    </row>
    <row r="672" spans="1:3" ht="12.75" customHeight="1" x14ac:dyDescent="0.25">
      <c r="A672" s="42"/>
      <c r="B672" s="43"/>
      <c r="C672" s="41"/>
    </row>
    <row r="673" spans="1:3" ht="38.25" customHeight="1" x14ac:dyDescent="0.25">
      <c r="A673" s="42"/>
      <c r="B673" s="43"/>
      <c r="C673" s="41"/>
    </row>
    <row r="674" spans="1:3" ht="12.75" customHeight="1" x14ac:dyDescent="0.25">
      <c r="A674" s="42"/>
      <c r="B674" s="43"/>
      <c r="C674" s="41"/>
    </row>
    <row r="675" spans="1:3" ht="12.75" customHeight="1" x14ac:dyDescent="0.25">
      <c r="A675" s="42"/>
      <c r="B675" s="43"/>
      <c r="C675" s="41"/>
    </row>
    <row r="676" spans="1:3" ht="12.75" customHeight="1" x14ac:dyDescent="0.25">
      <c r="A676" s="42"/>
      <c r="B676" s="43"/>
      <c r="C676" s="41"/>
    </row>
    <row r="677" spans="1:3" ht="25.5" customHeight="1" x14ac:dyDescent="0.25">
      <c r="A677" s="42"/>
      <c r="B677" s="43"/>
      <c r="C677" s="41"/>
    </row>
    <row r="678" spans="1:3" ht="38.25" customHeight="1" x14ac:dyDescent="0.25">
      <c r="A678" s="42"/>
      <c r="B678" s="43"/>
      <c r="C678" s="41"/>
    </row>
    <row r="679" spans="1:3" ht="12.75" customHeight="1" x14ac:dyDescent="0.25">
      <c r="A679" s="42"/>
      <c r="B679" s="43"/>
      <c r="C679" s="41"/>
    </row>
    <row r="680" spans="1:3" ht="25.5" customHeight="1" x14ac:dyDescent="0.25">
      <c r="A680" s="42"/>
      <c r="B680" s="43"/>
      <c r="C680" s="41"/>
    </row>
    <row r="681" spans="1:3" ht="38.25" customHeight="1" x14ac:dyDescent="0.25">
      <c r="A681" s="42"/>
      <c r="B681" s="43"/>
      <c r="C681" s="41"/>
    </row>
    <row r="682" spans="1:3" ht="12.75" customHeight="1" x14ac:dyDescent="0.25">
      <c r="A682" s="42"/>
      <c r="B682" s="43"/>
      <c r="C682" s="41"/>
    </row>
    <row r="683" spans="1:3" ht="38.25" customHeight="1" x14ac:dyDescent="0.25">
      <c r="A683" s="42"/>
      <c r="B683" s="43"/>
      <c r="C683" s="41"/>
    </row>
    <row r="684" spans="1:3" ht="25.5" customHeight="1" x14ac:dyDescent="0.25">
      <c r="A684" s="42"/>
      <c r="B684" s="43"/>
      <c r="C684" s="41"/>
    </row>
    <row r="685" spans="1:3" ht="25.5" customHeight="1" x14ac:dyDescent="0.25">
      <c r="A685" s="42"/>
      <c r="B685" s="43"/>
      <c r="C685" s="41"/>
    </row>
    <row r="686" spans="1:3" ht="38.25" customHeight="1" x14ac:dyDescent="0.25">
      <c r="A686" s="42"/>
      <c r="B686" s="43"/>
      <c r="C686" s="41"/>
    </row>
    <row r="687" spans="1:3" ht="25.5" customHeight="1" x14ac:dyDescent="0.25">
      <c r="A687" s="42"/>
      <c r="B687" s="43"/>
      <c r="C687" s="41"/>
    </row>
    <row r="688" spans="1:3" ht="38.25" customHeight="1" x14ac:dyDescent="0.25">
      <c r="A688" s="42"/>
      <c r="B688" s="43"/>
      <c r="C688" s="41"/>
    </row>
    <row r="689" spans="1:3" ht="12.75" customHeight="1" x14ac:dyDescent="0.25">
      <c r="A689" s="42"/>
      <c r="B689" s="43"/>
      <c r="C689" s="41"/>
    </row>
    <row r="690" spans="1:3" ht="12.75" customHeight="1" x14ac:dyDescent="0.25">
      <c r="A690" s="42"/>
      <c r="B690" s="43"/>
      <c r="C690" s="41"/>
    </row>
    <row r="691" spans="1:3" ht="12.75" customHeight="1" x14ac:dyDescent="0.25">
      <c r="A691" s="42"/>
      <c r="B691" s="43"/>
      <c r="C691" s="41"/>
    </row>
    <row r="692" spans="1:3" ht="12.75" customHeight="1" x14ac:dyDescent="0.25">
      <c r="A692" s="42"/>
      <c r="B692" s="43"/>
      <c r="C692" s="41"/>
    </row>
    <row r="693" spans="1:3" ht="51" customHeight="1" x14ac:dyDescent="0.25">
      <c r="A693" s="42"/>
      <c r="B693" s="43"/>
      <c r="C693" s="41"/>
    </row>
    <row r="694" spans="1:3" ht="12.75" customHeight="1" x14ac:dyDescent="0.25">
      <c r="A694" s="42"/>
      <c r="B694" s="43"/>
      <c r="C694" s="41"/>
    </row>
    <row r="695" spans="1:3" ht="51" customHeight="1" x14ac:dyDescent="0.25">
      <c r="A695" s="42"/>
      <c r="B695" s="43"/>
      <c r="C695" s="41"/>
    </row>
    <row r="696" spans="1:3" ht="12.75" customHeight="1" x14ac:dyDescent="0.25">
      <c r="A696" s="42"/>
      <c r="B696" s="43"/>
      <c r="C696" s="41"/>
    </row>
    <row r="697" spans="1:3" ht="12.75" customHeight="1" x14ac:dyDescent="0.25">
      <c r="A697" s="42"/>
      <c r="B697" s="43"/>
      <c r="C697" s="41"/>
    </row>
    <row r="698" spans="1:3" ht="25.5" customHeight="1" x14ac:dyDescent="0.25">
      <c r="A698" s="42"/>
      <c r="B698" s="43"/>
      <c r="C698" s="41"/>
    </row>
    <row r="699" spans="1:3" ht="12.75" customHeight="1" x14ac:dyDescent="0.25">
      <c r="A699" s="42"/>
      <c r="B699" s="43"/>
      <c r="C699" s="41"/>
    </row>
    <row r="700" spans="1:3" ht="12.75" customHeight="1" x14ac:dyDescent="0.25">
      <c r="A700" s="42"/>
      <c r="B700" s="43"/>
      <c r="C700" s="41"/>
    </row>
    <row r="701" spans="1:3" ht="12.75" customHeight="1" x14ac:dyDescent="0.25">
      <c r="A701" s="42"/>
      <c r="B701" s="43"/>
      <c r="C701" s="41"/>
    </row>
    <row r="705" spans="2:2" x14ac:dyDescent="0.25">
      <c r="B705" s="43"/>
    </row>
    <row r="706" spans="2:2" x14ac:dyDescent="0.25">
      <c r="B706" s="43"/>
    </row>
    <row r="707" spans="2:2" x14ac:dyDescent="0.25">
      <c r="B707" s="43"/>
    </row>
    <row r="708" spans="2:2" x14ac:dyDescent="0.25">
      <c r="B708" s="43"/>
    </row>
    <row r="709" spans="2:2" x14ac:dyDescent="0.25">
      <c r="B709" s="43"/>
    </row>
    <row r="710" spans="2:2" x14ac:dyDescent="0.25">
      <c r="B710" s="43"/>
    </row>
    <row r="711" spans="2:2" x14ac:dyDescent="0.25">
      <c r="B711" s="43"/>
    </row>
    <row r="712" spans="2:2" x14ac:dyDescent="0.25">
      <c r="B712" s="43"/>
    </row>
    <row r="713" spans="2:2" x14ac:dyDescent="0.25">
      <c r="B713" s="43"/>
    </row>
  </sheetData>
  <mergeCells count="6">
    <mergeCell ref="A8:C8"/>
    <mergeCell ref="A2:C2"/>
    <mergeCell ref="A3:C3"/>
    <mergeCell ref="A4:C4"/>
    <mergeCell ref="A5:C5"/>
    <mergeCell ref="A7:C7"/>
  </mergeCells>
  <pageMargins left="0.43307086614173229" right="0.27559055118110237" top="0.55118110236220474" bottom="0.15748031496062992" header="0.31496062992125984" footer="0.23622047244094491"/>
  <pageSetup paperSize="9" scale="91" orientation="portrait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G13" sqref="G13"/>
    </sheetView>
  </sheetViews>
  <sheetFormatPr defaultColWidth="9.140625" defaultRowHeight="12.75" x14ac:dyDescent="0.2"/>
  <cols>
    <col min="1" max="1" width="5.28515625" style="72" customWidth="1"/>
    <col min="2" max="2" width="13.7109375" style="75" customWidth="1"/>
    <col min="3" max="3" width="4.7109375" style="75" customWidth="1"/>
    <col min="4" max="4" width="4.5703125" style="75" customWidth="1"/>
    <col min="5" max="5" width="9.85546875" style="75" customWidth="1"/>
    <col min="6" max="6" width="4.85546875" style="75" customWidth="1"/>
    <col min="7" max="7" width="47.85546875" style="72" customWidth="1"/>
    <col min="8" max="8" width="13.85546875" style="72" customWidth="1"/>
    <col min="9" max="9" width="9.140625" style="72"/>
    <col min="10" max="10" width="25.140625" style="72" customWidth="1"/>
    <col min="11" max="16384" width="9.140625" style="72"/>
  </cols>
  <sheetData>
    <row r="1" spans="1:17" x14ac:dyDescent="0.2">
      <c r="B1" s="72"/>
      <c r="C1" s="72"/>
      <c r="D1" s="72"/>
      <c r="E1" s="72"/>
      <c r="F1" s="72"/>
      <c r="H1" s="73" t="s">
        <v>201</v>
      </c>
      <c r="I1" s="74"/>
      <c r="J1" s="74"/>
      <c r="K1" s="74"/>
      <c r="L1" s="74"/>
      <c r="M1" s="74"/>
    </row>
    <row r="2" spans="1:17" ht="15.75" customHeight="1" x14ac:dyDescent="0.2">
      <c r="B2" s="72"/>
      <c r="C2" s="72"/>
      <c r="D2" s="72"/>
      <c r="E2" s="72"/>
      <c r="F2" s="72"/>
      <c r="H2" s="73" t="s">
        <v>256</v>
      </c>
      <c r="I2" s="74"/>
      <c r="J2" s="74"/>
      <c r="K2" s="74"/>
      <c r="L2" s="74"/>
      <c r="M2" s="74"/>
    </row>
    <row r="3" spans="1:17" ht="15.75" customHeight="1" x14ac:dyDescent="0.2">
      <c r="B3" s="72"/>
      <c r="C3" s="72"/>
      <c r="D3" s="72"/>
      <c r="E3" s="72"/>
      <c r="F3" s="72"/>
      <c r="H3" s="73" t="s">
        <v>117</v>
      </c>
      <c r="I3" s="74"/>
      <c r="J3" s="74"/>
      <c r="K3" s="74"/>
      <c r="L3" s="74"/>
      <c r="M3" s="74"/>
    </row>
    <row r="4" spans="1:17" x14ac:dyDescent="0.2">
      <c r="B4" s="72"/>
      <c r="C4" s="72"/>
      <c r="D4" s="72"/>
      <c r="E4" s="72"/>
      <c r="F4" s="72"/>
      <c r="H4" s="73" t="s">
        <v>97</v>
      </c>
      <c r="I4" s="75"/>
      <c r="J4" s="75"/>
      <c r="K4" s="75"/>
    </row>
    <row r="5" spans="1:17" x14ac:dyDescent="0.2">
      <c r="B5" s="72"/>
      <c r="C5" s="72"/>
      <c r="D5" s="72"/>
      <c r="E5" s="72"/>
      <c r="F5" s="72"/>
      <c r="H5" s="73"/>
      <c r="I5" s="75"/>
      <c r="J5" s="75"/>
      <c r="K5" s="75"/>
    </row>
    <row r="6" spans="1:17" x14ac:dyDescent="0.2">
      <c r="B6" s="72"/>
      <c r="C6" s="72"/>
      <c r="D6" s="72"/>
      <c r="E6" s="72"/>
      <c r="F6" s="72"/>
      <c r="H6" s="73"/>
      <c r="I6" s="75"/>
      <c r="J6" s="75"/>
      <c r="K6" s="75"/>
    </row>
    <row r="7" spans="1:17" ht="24.75" customHeight="1" x14ac:dyDescent="0.2">
      <c r="A7" s="276" t="s">
        <v>202</v>
      </c>
      <c r="B7" s="276"/>
      <c r="C7" s="276"/>
      <c r="D7" s="276"/>
      <c r="E7" s="276"/>
      <c r="F7" s="276"/>
      <c r="G7" s="276"/>
      <c r="H7" s="276"/>
    </row>
    <row r="8" spans="1:17" ht="18.75" customHeight="1" x14ac:dyDescent="0.2">
      <c r="A8" s="276" t="s">
        <v>228</v>
      </c>
      <c r="B8" s="276"/>
      <c r="C8" s="276"/>
      <c r="D8" s="276"/>
      <c r="E8" s="276"/>
      <c r="F8" s="276"/>
      <c r="G8" s="276"/>
      <c r="H8" s="276"/>
      <c r="I8" s="77"/>
      <c r="J8" s="77"/>
      <c r="K8" s="77"/>
      <c r="L8" s="77"/>
      <c r="M8" s="77"/>
      <c r="N8" s="77"/>
      <c r="O8" s="77"/>
      <c r="P8" s="77"/>
      <c r="Q8" s="77"/>
    </row>
    <row r="9" spans="1:17" ht="15" customHeight="1" x14ac:dyDescent="0.2">
      <c r="A9" s="76"/>
      <c r="B9" s="76"/>
      <c r="C9" s="76"/>
      <c r="D9" s="76"/>
      <c r="E9" s="76"/>
      <c r="F9" s="76"/>
      <c r="G9" s="76"/>
      <c r="H9" s="76"/>
      <c r="I9" s="77"/>
      <c r="J9" s="77"/>
      <c r="K9" s="77"/>
      <c r="L9" s="77"/>
      <c r="M9" s="77"/>
      <c r="N9" s="77"/>
      <c r="O9" s="77"/>
      <c r="P9" s="77"/>
      <c r="Q9" s="77"/>
    </row>
    <row r="10" spans="1:17" ht="18.75" customHeight="1" x14ac:dyDescent="0.2">
      <c r="A10" s="76"/>
      <c r="B10" s="76"/>
      <c r="C10" s="76"/>
      <c r="D10" s="76"/>
      <c r="E10" s="76"/>
      <c r="F10" s="76"/>
      <c r="G10" s="76"/>
      <c r="H10" s="73" t="s">
        <v>0</v>
      </c>
      <c r="I10" s="77"/>
      <c r="J10" s="77"/>
      <c r="K10" s="77"/>
      <c r="L10" s="77"/>
      <c r="M10" s="77"/>
      <c r="N10" s="77"/>
      <c r="O10" s="77"/>
      <c r="P10" s="77"/>
      <c r="Q10" s="77"/>
    </row>
    <row r="11" spans="1:17" ht="32.25" customHeight="1" x14ac:dyDescent="0.2">
      <c r="A11" s="78" t="s">
        <v>48</v>
      </c>
      <c r="B11" s="78" t="s">
        <v>203</v>
      </c>
      <c r="C11" s="78" t="s">
        <v>204</v>
      </c>
      <c r="D11" s="78" t="s">
        <v>205</v>
      </c>
      <c r="E11" s="78" t="s">
        <v>206</v>
      </c>
      <c r="F11" s="78" t="s">
        <v>207</v>
      </c>
      <c r="G11" s="78" t="s">
        <v>208</v>
      </c>
      <c r="H11" s="79" t="s">
        <v>225</v>
      </c>
    </row>
    <row r="12" spans="1:17" x14ac:dyDescent="0.2">
      <c r="A12" s="80" t="s">
        <v>209</v>
      </c>
      <c r="B12" s="81" t="s">
        <v>210</v>
      </c>
      <c r="C12" s="80" t="s">
        <v>211</v>
      </c>
      <c r="D12" s="81" t="s">
        <v>212</v>
      </c>
      <c r="E12" s="80" t="s">
        <v>213</v>
      </c>
      <c r="F12" s="81" t="s">
        <v>214</v>
      </c>
      <c r="G12" s="80" t="s">
        <v>215</v>
      </c>
      <c r="H12" s="81" t="s">
        <v>216</v>
      </c>
      <c r="J12" s="82"/>
    </row>
    <row r="13" spans="1:17" ht="36" customHeight="1" x14ac:dyDescent="0.2">
      <c r="A13" s="83"/>
      <c r="B13" s="84" t="s">
        <v>217</v>
      </c>
      <c r="C13" s="85"/>
      <c r="D13" s="85"/>
      <c r="E13" s="85"/>
      <c r="F13" s="85"/>
      <c r="G13" s="86"/>
      <c r="H13" s="87"/>
      <c r="J13" s="82"/>
    </row>
    <row r="14" spans="1:17" ht="24.75" hidden="1" customHeight="1" x14ac:dyDescent="0.2">
      <c r="A14" s="80"/>
      <c r="B14" s="88"/>
      <c r="C14" s="85"/>
      <c r="D14" s="85"/>
      <c r="E14" s="85"/>
      <c r="F14" s="85"/>
      <c r="G14" s="89" t="s">
        <v>218</v>
      </c>
      <c r="H14" s="87">
        <v>591644.69999999995</v>
      </c>
      <c r="J14" s="82"/>
    </row>
    <row r="15" spans="1:17" ht="21.75" hidden="1" customHeight="1" x14ac:dyDescent="0.2">
      <c r="A15" s="80"/>
      <c r="B15" s="88"/>
      <c r="C15" s="85"/>
      <c r="D15" s="85"/>
      <c r="E15" s="85"/>
      <c r="F15" s="85"/>
      <c r="G15" s="89" t="s">
        <v>219</v>
      </c>
      <c r="H15" s="87">
        <v>387393.2</v>
      </c>
    </row>
    <row r="16" spans="1:17" ht="36" customHeight="1" x14ac:dyDescent="0.2">
      <c r="A16" s="83"/>
      <c r="B16" s="85"/>
      <c r="C16" s="81" t="s">
        <v>55</v>
      </c>
      <c r="D16" s="81" t="s">
        <v>33</v>
      </c>
      <c r="E16" s="81" t="s">
        <v>251</v>
      </c>
      <c r="F16" s="81" t="s">
        <v>227</v>
      </c>
      <c r="G16" s="90" t="s">
        <v>220</v>
      </c>
      <c r="H16" s="91">
        <v>184</v>
      </c>
    </row>
    <row r="17" spans="1:8" ht="31.5" customHeight="1" x14ac:dyDescent="0.2">
      <c r="A17" s="83"/>
      <c r="B17" s="92"/>
      <c r="C17" s="81" t="s">
        <v>55</v>
      </c>
      <c r="D17" s="81" t="s">
        <v>33</v>
      </c>
      <c r="E17" s="81" t="s">
        <v>248</v>
      </c>
      <c r="F17" s="81" t="s">
        <v>227</v>
      </c>
      <c r="G17" s="93" t="s">
        <v>221</v>
      </c>
      <c r="H17" s="94">
        <v>217</v>
      </c>
    </row>
    <row r="18" spans="1:8" ht="39" customHeight="1" x14ac:dyDescent="0.2">
      <c r="A18" s="83"/>
      <c r="B18" s="95"/>
      <c r="C18" s="81" t="s">
        <v>55</v>
      </c>
      <c r="D18" s="81" t="s">
        <v>33</v>
      </c>
      <c r="E18" s="81" t="s">
        <v>249</v>
      </c>
      <c r="F18" s="81" t="s">
        <v>227</v>
      </c>
      <c r="G18" s="90" t="s">
        <v>96</v>
      </c>
      <c r="H18" s="91">
        <v>4672.2</v>
      </c>
    </row>
    <row r="19" spans="1:8" ht="39" customHeight="1" x14ac:dyDescent="0.2">
      <c r="A19" s="83"/>
      <c r="B19" s="95"/>
      <c r="C19" s="81" t="s">
        <v>55</v>
      </c>
      <c r="D19" s="81" t="s">
        <v>33</v>
      </c>
      <c r="E19" s="81" t="s">
        <v>250</v>
      </c>
      <c r="F19" s="81" t="s">
        <v>227</v>
      </c>
      <c r="G19" s="93" t="s">
        <v>169</v>
      </c>
      <c r="H19" s="91">
        <v>6744</v>
      </c>
    </row>
    <row r="20" spans="1:8" x14ac:dyDescent="0.2">
      <c r="A20" s="83"/>
      <c r="B20" s="85"/>
      <c r="C20" s="81" t="s">
        <v>55</v>
      </c>
      <c r="D20" s="81" t="s">
        <v>33</v>
      </c>
      <c r="E20" s="81" t="s">
        <v>246</v>
      </c>
      <c r="F20" s="81" t="s">
        <v>227</v>
      </c>
      <c r="G20" s="90" t="s">
        <v>170</v>
      </c>
      <c r="H20" s="91">
        <v>9868</v>
      </c>
    </row>
    <row r="21" spans="1:8" ht="30" customHeight="1" x14ac:dyDescent="0.2">
      <c r="A21" s="83"/>
      <c r="B21" s="92"/>
      <c r="C21" s="81" t="s">
        <v>55</v>
      </c>
      <c r="D21" s="81" t="s">
        <v>33</v>
      </c>
      <c r="E21" s="81" t="s">
        <v>247</v>
      </c>
      <c r="F21" s="81" t="s">
        <v>227</v>
      </c>
      <c r="G21" s="93" t="s">
        <v>222</v>
      </c>
      <c r="H21" s="94">
        <v>3093</v>
      </c>
    </row>
    <row r="22" spans="1:8" ht="69" customHeight="1" x14ac:dyDescent="0.2">
      <c r="A22" s="83"/>
      <c r="B22" s="92"/>
      <c r="C22" s="81" t="s">
        <v>55</v>
      </c>
      <c r="D22" s="81" t="s">
        <v>33</v>
      </c>
      <c r="E22" s="81" t="s">
        <v>245</v>
      </c>
      <c r="F22" s="81" t="s">
        <v>227</v>
      </c>
      <c r="G22" s="71" t="s">
        <v>226</v>
      </c>
      <c r="H22" s="94">
        <v>26156</v>
      </c>
    </row>
    <row r="23" spans="1:8" ht="56.25" customHeight="1" x14ac:dyDescent="0.2">
      <c r="A23" s="83"/>
      <c r="B23" s="95" t="s">
        <v>223</v>
      </c>
      <c r="C23" s="81" t="s">
        <v>55</v>
      </c>
      <c r="D23" s="81" t="s">
        <v>54</v>
      </c>
      <c r="E23" s="81" t="s">
        <v>252</v>
      </c>
      <c r="F23" s="81" t="s">
        <v>227</v>
      </c>
      <c r="G23" s="90" t="s">
        <v>224</v>
      </c>
      <c r="H23" s="91">
        <v>3936</v>
      </c>
    </row>
    <row r="24" spans="1:8" x14ac:dyDescent="0.2">
      <c r="A24" s="83"/>
      <c r="B24" s="96" t="s">
        <v>16</v>
      </c>
      <c r="C24" s="97"/>
      <c r="D24" s="97"/>
      <c r="E24" s="97"/>
      <c r="F24" s="98"/>
      <c r="G24" s="99"/>
      <c r="H24" s="100">
        <f>H23+H21+H20+H19+H18+H17+H16+H22</f>
        <v>54870.2</v>
      </c>
    </row>
  </sheetData>
  <mergeCells count="2">
    <mergeCell ref="A7:H7"/>
    <mergeCell ref="A8:H8"/>
  </mergeCells>
  <pageMargins left="0.70866141732283472" right="0" top="0.74803149606299213" bottom="0.74803149606299213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9"/>
  <sheetViews>
    <sheetView topLeftCell="A136" workbookViewId="0">
      <selection activeCell="H149" sqref="H149"/>
    </sheetView>
  </sheetViews>
  <sheetFormatPr defaultRowHeight="12.75" x14ac:dyDescent="0.2"/>
  <cols>
    <col min="1" max="1" width="43.5703125" style="103" customWidth="1"/>
    <col min="2" max="2" width="5.85546875" style="105" customWidth="1"/>
    <col min="3" max="3" width="5.28515625" style="105" customWidth="1"/>
    <col min="4" max="4" width="11.28515625" style="105" customWidth="1"/>
    <col min="5" max="5" width="5.42578125" style="105" customWidth="1"/>
    <col min="6" max="6" width="10.5703125" style="105" customWidth="1"/>
    <col min="7" max="7" width="9.140625" customWidth="1"/>
    <col min="8" max="8" width="10.5703125" customWidth="1"/>
  </cols>
  <sheetData>
    <row r="1" spans="1:8" x14ac:dyDescent="0.2">
      <c r="B1" s="74"/>
      <c r="C1" s="74"/>
      <c r="D1" s="74"/>
      <c r="E1" s="74"/>
      <c r="F1" s="265" t="s">
        <v>293</v>
      </c>
      <c r="G1" s="265"/>
      <c r="H1" s="265"/>
    </row>
    <row r="2" spans="1:8" ht="12.75" customHeight="1" x14ac:dyDescent="0.2">
      <c r="B2" s="104"/>
      <c r="C2" s="104"/>
      <c r="D2" s="104"/>
      <c r="E2" s="263" t="s">
        <v>294</v>
      </c>
      <c r="F2" s="263"/>
      <c r="G2" s="263"/>
      <c r="H2" s="263"/>
    </row>
    <row r="3" spans="1:8" ht="12.75" customHeight="1" x14ac:dyDescent="0.2">
      <c r="B3" s="104"/>
      <c r="C3" s="117"/>
      <c r="D3" s="117"/>
      <c r="E3" s="117"/>
      <c r="F3" s="73"/>
      <c r="G3" s="123"/>
      <c r="H3" s="123" t="s">
        <v>287</v>
      </c>
    </row>
    <row r="4" spans="1:8" ht="12.75" customHeight="1" x14ac:dyDescent="0.2">
      <c r="A4" s="126"/>
      <c r="B4" s="281" t="s">
        <v>299</v>
      </c>
      <c r="C4" s="281"/>
      <c r="D4" s="281"/>
      <c r="E4" s="281"/>
      <c r="F4" s="281"/>
      <c r="G4" s="281"/>
      <c r="H4" s="281"/>
    </row>
    <row r="5" spans="1:8" ht="12.75" customHeight="1" x14ac:dyDescent="0.2">
      <c r="A5" s="282" t="s">
        <v>580</v>
      </c>
      <c r="B5" s="282"/>
      <c r="C5" s="282"/>
      <c r="D5" s="282"/>
      <c r="E5" s="282"/>
      <c r="F5" s="282"/>
      <c r="G5" s="282"/>
      <c r="H5" s="282"/>
    </row>
    <row r="6" spans="1:8" x14ac:dyDescent="0.2">
      <c r="A6" s="102"/>
      <c r="B6" s="102"/>
      <c r="C6" s="102"/>
      <c r="D6" s="102"/>
      <c r="E6" s="102"/>
      <c r="F6" s="283"/>
      <c r="G6" s="283"/>
      <c r="H6" s="283"/>
    </row>
    <row r="7" spans="1:8" x14ac:dyDescent="0.2">
      <c r="A7" s="102"/>
      <c r="B7" s="102"/>
      <c r="C7" s="102"/>
      <c r="D7" s="102"/>
      <c r="E7" s="102"/>
      <c r="F7" s="102"/>
    </row>
    <row r="8" spans="1:8" ht="12.75" customHeight="1" x14ac:dyDescent="0.2">
      <c r="A8" s="264" t="s">
        <v>581</v>
      </c>
      <c r="B8" s="264"/>
      <c r="C8" s="264"/>
      <c r="D8" s="264"/>
      <c r="E8" s="264"/>
      <c r="F8" s="264"/>
      <c r="G8" s="264"/>
      <c r="H8" s="264"/>
    </row>
    <row r="9" spans="1:8" x14ac:dyDescent="0.2">
      <c r="H9" s="73" t="s">
        <v>21</v>
      </c>
    </row>
    <row r="10" spans="1:8" ht="12.75" customHeight="1" x14ac:dyDescent="0.2">
      <c r="A10" s="279" t="s">
        <v>52</v>
      </c>
      <c r="B10" s="280" t="s">
        <v>23</v>
      </c>
      <c r="C10" s="280" t="s">
        <v>24</v>
      </c>
      <c r="D10" s="280" t="s">
        <v>25</v>
      </c>
      <c r="E10" s="280" t="s">
        <v>26</v>
      </c>
      <c r="F10" s="277" t="s">
        <v>272</v>
      </c>
      <c r="G10" s="277" t="s">
        <v>300</v>
      </c>
      <c r="H10" s="277" t="s">
        <v>272</v>
      </c>
    </row>
    <row r="11" spans="1:8" ht="12" customHeight="1" x14ac:dyDescent="0.2">
      <c r="A11" s="279"/>
      <c r="B11" s="280"/>
      <c r="C11" s="280"/>
      <c r="D11" s="280"/>
      <c r="E11" s="280"/>
      <c r="F11" s="278"/>
      <c r="G11" s="278"/>
      <c r="H11" s="278"/>
    </row>
    <row r="12" spans="1:8" ht="15" x14ac:dyDescent="0.25">
      <c r="A12" s="202" t="s">
        <v>27</v>
      </c>
      <c r="B12" s="203"/>
      <c r="C12" s="203"/>
      <c r="D12" s="203"/>
      <c r="E12" s="203"/>
      <c r="F12" s="204">
        <f>F13+F21+F54+F67+F108+F130+F135+F167</f>
        <v>477975.2708</v>
      </c>
      <c r="G12" s="204">
        <f t="shared" ref="G12:H12" si="0">G13+G21+G54+G67+G108+G130+G135+G167</f>
        <v>15774.404999999995</v>
      </c>
      <c r="H12" s="204">
        <f t="shared" si="0"/>
        <v>493749.67579999979</v>
      </c>
    </row>
    <row r="13" spans="1:8" ht="21" x14ac:dyDescent="0.2">
      <c r="A13" s="62" t="s">
        <v>310</v>
      </c>
      <c r="B13" s="64" t="s">
        <v>33</v>
      </c>
      <c r="C13" s="64"/>
      <c r="D13" s="64"/>
      <c r="E13" s="64"/>
      <c r="F13" s="63">
        <f>F14</f>
        <v>227</v>
      </c>
      <c r="G13" s="63">
        <f t="shared" ref="G13:H13" si="1">G14</f>
        <v>-130.53</v>
      </c>
      <c r="H13" s="63">
        <f t="shared" si="1"/>
        <v>96.47</v>
      </c>
    </row>
    <row r="14" spans="1:8" ht="31.5" x14ac:dyDescent="0.2">
      <c r="A14" s="62" t="s">
        <v>427</v>
      </c>
      <c r="B14" s="205" t="s">
        <v>33</v>
      </c>
      <c r="C14" s="205"/>
      <c r="D14" s="160" t="s">
        <v>273</v>
      </c>
      <c r="E14" s="206"/>
      <c r="F14" s="63">
        <f t="shared" ref="F14:H14" si="2">F15+F17+F19</f>
        <v>227</v>
      </c>
      <c r="G14" s="63">
        <f t="shared" si="2"/>
        <v>-130.53</v>
      </c>
      <c r="H14" s="63">
        <f t="shared" si="2"/>
        <v>96.47</v>
      </c>
    </row>
    <row r="15" spans="1:8" ht="33.75" x14ac:dyDescent="0.2">
      <c r="A15" s="110" t="s">
        <v>428</v>
      </c>
      <c r="B15" s="207" t="s">
        <v>33</v>
      </c>
      <c r="C15" s="207" t="s">
        <v>55</v>
      </c>
      <c r="D15" s="161" t="s">
        <v>429</v>
      </c>
      <c r="E15" s="208"/>
      <c r="F15" s="112">
        <v>90</v>
      </c>
      <c r="G15" s="112">
        <f t="shared" ref="G15:G20" si="3">H15-F15</f>
        <v>-31.1</v>
      </c>
      <c r="H15" s="112">
        <v>58.9</v>
      </c>
    </row>
    <row r="16" spans="1:8" ht="22.5" x14ac:dyDescent="0.2">
      <c r="A16" s="67" t="s">
        <v>104</v>
      </c>
      <c r="B16" s="157" t="s">
        <v>33</v>
      </c>
      <c r="C16" s="157" t="s">
        <v>55</v>
      </c>
      <c r="D16" s="158" t="s">
        <v>430</v>
      </c>
      <c r="E16" s="68">
        <v>200</v>
      </c>
      <c r="F16" s="65">
        <v>90</v>
      </c>
      <c r="G16" s="65">
        <f t="shared" si="3"/>
        <v>-31.1</v>
      </c>
      <c r="H16" s="65">
        <v>58.9</v>
      </c>
    </row>
    <row r="17" spans="1:8" x14ac:dyDescent="0.2">
      <c r="A17" s="110" t="s">
        <v>431</v>
      </c>
      <c r="B17" s="207" t="s">
        <v>33</v>
      </c>
      <c r="C17" s="207" t="s">
        <v>72</v>
      </c>
      <c r="D17" s="161" t="s">
        <v>432</v>
      </c>
      <c r="E17" s="208"/>
      <c r="F17" s="112">
        <v>40</v>
      </c>
      <c r="G17" s="112">
        <f t="shared" si="3"/>
        <v>-40</v>
      </c>
      <c r="H17" s="112"/>
    </row>
    <row r="18" spans="1:8" ht="22.5" x14ac:dyDescent="0.2">
      <c r="A18" s="67" t="s">
        <v>104</v>
      </c>
      <c r="B18" s="157" t="s">
        <v>33</v>
      </c>
      <c r="C18" s="157" t="s">
        <v>72</v>
      </c>
      <c r="D18" s="158" t="s">
        <v>433</v>
      </c>
      <c r="E18" s="68">
        <v>200</v>
      </c>
      <c r="F18" s="65">
        <v>40</v>
      </c>
      <c r="G18" s="65">
        <f t="shared" si="3"/>
        <v>-40</v>
      </c>
      <c r="H18" s="65"/>
    </row>
    <row r="19" spans="1:8" x14ac:dyDescent="0.2">
      <c r="A19" s="110" t="s">
        <v>266</v>
      </c>
      <c r="B19" s="207" t="s">
        <v>33</v>
      </c>
      <c r="C19" s="207" t="s">
        <v>72</v>
      </c>
      <c r="D19" s="161" t="s">
        <v>434</v>
      </c>
      <c r="E19" s="208"/>
      <c r="F19" s="112">
        <v>97</v>
      </c>
      <c r="G19" s="112">
        <f t="shared" si="3"/>
        <v>-59.43</v>
      </c>
      <c r="H19" s="112">
        <f>H20</f>
        <v>37.57</v>
      </c>
    </row>
    <row r="20" spans="1:8" ht="22.5" x14ac:dyDescent="0.2">
      <c r="A20" s="67" t="s">
        <v>104</v>
      </c>
      <c r="B20" s="157" t="s">
        <v>33</v>
      </c>
      <c r="C20" s="157" t="s">
        <v>72</v>
      </c>
      <c r="D20" s="158" t="s">
        <v>435</v>
      </c>
      <c r="E20" s="68">
        <v>200</v>
      </c>
      <c r="F20" s="65">
        <v>97</v>
      </c>
      <c r="G20" s="65">
        <f t="shared" si="3"/>
        <v>-59.43</v>
      </c>
      <c r="H20" s="65">
        <v>37.57</v>
      </c>
    </row>
    <row r="21" spans="1:8" x14ac:dyDescent="0.2">
      <c r="A21" s="62" t="s">
        <v>311</v>
      </c>
      <c r="B21" s="64" t="s">
        <v>54</v>
      </c>
      <c r="C21" s="157"/>
      <c r="D21" s="158"/>
      <c r="E21" s="206"/>
      <c r="F21" s="63">
        <f>F22+F39+F47+F52</f>
        <v>7608.2</v>
      </c>
      <c r="G21" s="63">
        <f>G22+G39+G47+G52</f>
        <v>360.29999999999961</v>
      </c>
      <c r="H21" s="63">
        <f>H22+H39+H47+H52</f>
        <v>7968.4999999999991</v>
      </c>
    </row>
    <row r="22" spans="1:8" x14ac:dyDescent="0.2">
      <c r="A22" s="62" t="s">
        <v>51</v>
      </c>
      <c r="B22" s="64" t="s">
        <v>54</v>
      </c>
      <c r="C22" s="64" t="s">
        <v>46</v>
      </c>
      <c r="D22" s="64"/>
      <c r="E22" s="64" t="s">
        <v>30</v>
      </c>
      <c r="F22" s="63">
        <f>F23</f>
        <v>1056.7</v>
      </c>
      <c r="G22" s="63">
        <f t="shared" ref="G22:H22" si="4">G23</f>
        <v>-205.8</v>
      </c>
      <c r="H22" s="63">
        <f t="shared" si="4"/>
        <v>850.9</v>
      </c>
    </row>
    <row r="23" spans="1:8" ht="31.5" x14ac:dyDescent="0.2">
      <c r="A23" s="62" t="s">
        <v>282</v>
      </c>
      <c r="B23" s="64" t="s">
        <v>54</v>
      </c>
      <c r="C23" s="127" t="s">
        <v>46</v>
      </c>
      <c r="D23" s="64" t="s">
        <v>277</v>
      </c>
      <c r="E23" s="64" t="s">
        <v>30</v>
      </c>
      <c r="F23" s="63">
        <f>F24+F26+F29+F31+F35+F37</f>
        <v>1056.7</v>
      </c>
      <c r="G23" s="63">
        <f>G24+G26+G29+G31+G35+G37</f>
        <v>-205.8</v>
      </c>
      <c r="H23" s="63">
        <f>H24+H26+H29+H31+H35+H37</f>
        <v>850.9</v>
      </c>
    </row>
    <row r="24" spans="1:8" ht="22.5" x14ac:dyDescent="0.2">
      <c r="A24" s="110" t="s">
        <v>440</v>
      </c>
      <c r="B24" s="111" t="s">
        <v>54</v>
      </c>
      <c r="C24" s="111" t="s">
        <v>46</v>
      </c>
      <c r="D24" s="111" t="s">
        <v>441</v>
      </c>
      <c r="E24" s="111"/>
      <c r="F24" s="112">
        <v>250</v>
      </c>
      <c r="G24" s="112">
        <f>H24-F24</f>
        <v>-41</v>
      </c>
      <c r="H24" s="112">
        <f>H25</f>
        <v>209</v>
      </c>
    </row>
    <row r="25" spans="1:8" ht="22.5" x14ac:dyDescent="0.2">
      <c r="A25" s="67" t="s">
        <v>104</v>
      </c>
      <c r="B25" s="68" t="s">
        <v>54</v>
      </c>
      <c r="C25" s="68" t="s">
        <v>46</v>
      </c>
      <c r="D25" s="68" t="s">
        <v>442</v>
      </c>
      <c r="E25" s="68">
        <v>200</v>
      </c>
      <c r="F25" s="65">
        <v>250</v>
      </c>
      <c r="G25" s="65">
        <f>H25-F25</f>
        <v>-41</v>
      </c>
      <c r="H25" s="65">
        <v>209</v>
      </c>
    </row>
    <row r="26" spans="1:8" x14ac:dyDescent="0.2">
      <c r="A26" s="110" t="s">
        <v>443</v>
      </c>
      <c r="B26" s="111" t="s">
        <v>54</v>
      </c>
      <c r="C26" s="111" t="s">
        <v>46</v>
      </c>
      <c r="D26" s="111" t="s">
        <v>444</v>
      </c>
      <c r="E26" s="111"/>
      <c r="F26" s="112">
        <v>196.7</v>
      </c>
      <c r="G26" s="112">
        <f>H26-F26</f>
        <v>-74.199999999999989</v>
      </c>
      <c r="H26" s="112">
        <f>H27+H28</f>
        <v>122.5</v>
      </c>
    </row>
    <row r="27" spans="1:8" ht="22.5" x14ac:dyDescent="0.2">
      <c r="A27" s="67" t="s">
        <v>104</v>
      </c>
      <c r="B27" s="68" t="s">
        <v>54</v>
      </c>
      <c r="C27" s="68" t="s">
        <v>46</v>
      </c>
      <c r="D27" s="68" t="s">
        <v>445</v>
      </c>
      <c r="E27" s="68">
        <v>200</v>
      </c>
      <c r="F27" s="65">
        <v>164.2</v>
      </c>
      <c r="G27" s="65">
        <f>H27-F27</f>
        <v>-74.199999999999989</v>
      </c>
      <c r="H27" s="65">
        <v>90</v>
      </c>
    </row>
    <row r="28" spans="1:8" x14ac:dyDescent="0.2">
      <c r="A28" s="67" t="s">
        <v>111</v>
      </c>
      <c r="B28" s="68" t="s">
        <v>54</v>
      </c>
      <c r="C28" s="68" t="s">
        <v>46</v>
      </c>
      <c r="D28" s="68" t="s">
        <v>445</v>
      </c>
      <c r="E28" s="68">
        <v>800</v>
      </c>
      <c r="F28" s="65">
        <v>32.5</v>
      </c>
      <c r="G28" s="65">
        <v>0</v>
      </c>
      <c r="H28" s="65">
        <v>32.5</v>
      </c>
    </row>
    <row r="29" spans="1:8" x14ac:dyDescent="0.2">
      <c r="A29" s="110" t="s">
        <v>446</v>
      </c>
      <c r="B29" s="111" t="s">
        <v>54</v>
      </c>
      <c r="C29" s="111" t="s">
        <v>46</v>
      </c>
      <c r="D29" s="111" t="s">
        <v>447</v>
      </c>
      <c r="E29" s="111"/>
      <c r="F29" s="112">
        <v>150</v>
      </c>
      <c r="G29" s="112">
        <f t="shared" ref="G29:G34" si="5">H29-F29</f>
        <v>-85</v>
      </c>
      <c r="H29" s="112">
        <v>65</v>
      </c>
    </row>
    <row r="30" spans="1:8" ht="22.5" x14ac:dyDescent="0.2">
      <c r="A30" s="67" t="s">
        <v>104</v>
      </c>
      <c r="B30" s="68" t="s">
        <v>54</v>
      </c>
      <c r="C30" s="68" t="s">
        <v>46</v>
      </c>
      <c r="D30" s="68" t="s">
        <v>448</v>
      </c>
      <c r="E30" s="68">
        <v>200</v>
      </c>
      <c r="F30" s="65">
        <v>150</v>
      </c>
      <c r="G30" s="65">
        <f t="shared" si="5"/>
        <v>-85</v>
      </c>
      <c r="H30" s="65">
        <v>65</v>
      </c>
    </row>
    <row r="31" spans="1:8" ht="22.5" x14ac:dyDescent="0.2">
      <c r="A31" s="110" t="s">
        <v>449</v>
      </c>
      <c r="B31" s="111" t="s">
        <v>54</v>
      </c>
      <c r="C31" s="111" t="s">
        <v>46</v>
      </c>
      <c r="D31" s="111" t="s">
        <v>450</v>
      </c>
      <c r="E31" s="111"/>
      <c r="F31" s="112">
        <v>425</v>
      </c>
      <c r="G31" s="112">
        <f t="shared" si="5"/>
        <v>9.3999999999999773</v>
      </c>
      <c r="H31" s="112">
        <f>H32+H33+H34</f>
        <v>434.4</v>
      </c>
    </row>
    <row r="32" spans="1:8" ht="22.5" x14ac:dyDescent="0.2">
      <c r="A32" s="67" t="s">
        <v>104</v>
      </c>
      <c r="B32" s="68" t="s">
        <v>54</v>
      </c>
      <c r="C32" s="68" t="s">
        <v>46</v>
      </c>
      <c r="D32" s="68" t="s">
        <v>451</v>
      </c>
      <c r="E32" s="68">
        <v>200</v>
      </c>
      <c r="F32" s="65">
        <v>213.3</v>
      </c>
      <c r="G32" s="65">
        <f t="shared" si="5"/>
        <v>-15.300000000000011</v>
      </c>
      <c r="H32" s="65">
        <v>198</v>
      </c>
    </row>
    <row r="33" spans="1:8" x14ac:dyDescent="0.2">
      <c r="A33" s="67" t="s">
        <v>106</v>
      </c>
      <c r="B33" s="68" t="s">
        <v>54</v>
      </c>
      <c r="C33" s="68" t="s">
        <v>46</v>
      </c>
      <c r="D33" s="68" t="s">
        <v>451</v>
      </c>
      <c r="E33" s="68">
        <v>300</v>
      </c>
      <c r="F33" s="65">
        <v>211.7</v>
      </c>
      <c r="G33" s="65">
        <f t="shared" si="5"/>
        <v>-211.7</v>
      </c>
      <c r="H33" s="65"/>
    </row>
    <row r="34" spans="1:8" x14ac:dyDescent="0.2">
      <c r="A34" s="67" t="s">
        <v>106</v>
      </c>
      <c r="B34" s="68">
        <v>10</v>
      </c>
      <c r="C34" s="106" t="s">
        <v>33</v>
      </c>
      <c r="D34" s="68" t="s">
        <v>451</v>
      </c>
      <c r="E34" s="68">
        <v>300</v>
      </c>
      <c r="F34" s="65"/>
      <c r="G34" s="65">
        <f t="shared" si="5"/>
        <v>236.4</v>
      </c>
      <c r="H34" s="65">
        <v>236.4</v>
      </c>
    </row>
    <row r="35" spans="1:8" ht="33.75" x14ac:dyDescent="0.2">
      <c r="A35" s="110" t="s">
        <v>452</v>
      </c>
      <c r="B35" s="111" t="s">
        <v>54</v>
      </c>
      <c r="C35" s="111" t="s">
        <v>46</v>
      </c>
      <c r="D35" s="111" t="s">
        <v>453</v>
      </c>
      <c r="E35" s="111"/>
      <c r="F35" s="112">
        <v>30</v>
      </c>
      <c r="G35" s="112">
        <f t="shared" ref="G35:G36" si="6">H35-F35</f>
        <v>-15</v>
      </c>
      <c r="H35" s="112">
        <f>H36</f>
        <v>15</v>
      </c>
    </row>
    <row r="36" spans="1:8" ht="22.5" x14ac:dyDescent="0.2">
      <c r="A36" s="67" t="s">
        <v>104</v>
      </c>
      <c r="B36" s="68" t="s">
        <v>54</v>
      </c>
      <c r="C36" s="68" t="s">
        <v>46</v>
      </c>
      <c r="D36" s="68" t="s">
        <v>454</v>
      </c>
      <c r="E36" s="68">
        <v>200</v>
      </c>
      <c r="F36" s="65">
        <v>30</v>
      </c>
      <c r="G36" s="65">
        <f t="shared" si="6"/>
        <v>-15</v>
      </c>
      <c r="H36" s="65">
        <v>15</v>
      </c>
    </row>
    <row r="37" spans="1:8" ht="22.5" x14ac:dyDescent="0.2">
      <c r="A37" s="110" t="s">
        <v>455</v>
      </c>
      <c r="B37" s="111" t="s">
        <v>54</v>
      </c>
      <c r="C37" s="111" t="s">
        <v>46</v>
      </c>
      <c r="D37" s="111" t="s">
        <v>456</v>
      </c>
      <c r="E37" s="111"/>
      <c r="F37" s="112">
        <v>5</v>
      </c>
      <c r="G37" s="112"/>
      <c r="H37" s="112">
        <v>5</v>
      </c>
    </row>
    <row r="38" spans="1:8" ht="22.5" x14ac:dyDescent="0.2">
      <c r="A38" s="67" t="s">
        <v>104</v>
      </c>
      <c r="B38" s="68" t="s">
        <v>54</v>
      </c>
      <c r="C38" s="68" t="s">
        <v>46</v>
      </c>
      <c r="D38" s="68" t="s">
        <v>457</v>
      </c>
      <c r="E38" s="68">
        <v>200</v>
      </c>
      <c r="F38" s="65">
        <v>5</v>
      </c>
      <c r="G38" s="65"/>
      <c r="H38" s="65">
        <v>5</v>
      </c>
    </row>
    <row r="39" spans="1:8" ht="31.5" x14ac:dyDescent="0.2">
      <c r="A39" s="62" t="s">
        <v>458</v>
      </c>
      <c r="B39" s="127" t="s">
        <v>54</v>
      </c>
      <c r="C39" s="127" t="s">
        <v>73</v>
      </c>
      <c r="D39" s="64" t="s">
        <v>278</v>
      </c>
      <c r="E39" s="64"/>
      <c r="F39" s="63">
        <f t="shared" ref="F39:H39" si="7">F40+F42+F45</f>
        <v>6051.5</v>
      </c>
      <c r="G39" s="63">
        <f t="shared" si="7"/>
        <v>591.19999999999959</v>
      </c>
      <c r="H39" s="63">
        <f t="shared" si="7"/>
        <v>6642.7</v>
      </c>
    </row>
    <row r="40" spans="1:8" ht="22.5" x14ac:dyDescent="0.2">
      <c r="A40" s="110" t="s">
        <v>459</v>
      </c>
      <c r="B40" s="113" t="s">
        <v>54</v>
      </c>
      <c r="C40" s="113" t="s">
        <v>73</v>
      </c>
      <c r="D40" s="111" t="s">
        <v>460</v>
      </c>
      <c r="E40" s="111"/>
      <c r="F40" s="112">
        <v>5323.5</v>
      </c>
      <c r="G40" s="112">
        <f t="shared" ref="G40:G49" si="8">H40-F40</f>
        <v>355.39999999999964</v>
      </c>
      <c r="H40" s="112">
        <f>H41</f>
        <v>5678.9</v>
      </c>
    </row>
    <row r="41" spans="1:8" ht="22.5" x14ac:dyDescent="0.2">
      <c r="A41" s="67" t="s">
        <v>104</v>
      </c>
      <c r="B41" s="106" t="s">
        <v>54</v>
      </c>
      <c r="C41" s="106" t="s">
        <v>73</v>
      </c>
      <c r="D41" s="68" t="s">
        <v>461</v>
      </c>
      <c r="E41" s="68">
        <v>200</v>
      </c>
      <c r="F41" s="65">
        <v>5323.5</v>
      </c>
      <c r="G41" s="65">
        <f t="shared" si="8"/>
        <v>355.39999999999964</v>
      </c>
      <c r="H41" s="65">
        <v>5678.9</v>
      </c>
    </row>
    <row r="42" spans="1:8" ht="33.75" x14ac:dyDescent="0.2">
      <c r="A42" s="110" t="s">
        <v>462</v>
      </c>
      <c r="B42" s="113" t="s">
        <v>54</v>
      </c>
      <c r="C42" s="113" t="s">
        <v>73</v>
      </c>
      <c r="D42" s="111" t="s">
        <v>463</v>
      </c>
      <c r="E42" s="111"/>
      <c r="F42" s="112">
        <v>428</v>
      </c>
      <c r="G42" s="112">
        <f t="shared" si="8"/>
        <v>535.79999999999995</v>
      </c>
      <c r="H42" s="112">
        <f>H43+H44</f>
        <v>963.8</v>
      </c>
    </row>
    <row r="43" spans="1:8" ht="22.5" x14ac:dyDescent="0.2">
      <c r="A43" s="67" t="s">
        <v>104</v>
      </c>
      <c r="B43" s="106" t="s">
        <v>54</v>
      </c>
      <c r="C43" s="106" t="s">
        <v>73</v>
      </c>
      <c r="D43" s="68" t="s">
        <v>464</v>
      </c>
      <c r="E43" s="68">
        <v>200</v>
      </c>
      <c r="F43" s="65">
        <v>428</v>
      </c>
      <c r="G43" s="65">
        <f t="shared" si="8"/>
        <v>61</v>
      </c>
      <c r="H43" s="65">
        <v>489</v>
      </c>
    </row>
    <row r="44" spans="1:8" ht="22.5" x14ac:dyDescent="0.2">
      <c r="A44" s="67" t="s">
        <v>104</v>
      </c>
      <c r="B44" s="106" t="s">
        <v>54</v>
      </c>
      <c r="C44" s="106" t="s">
        <v>73</v>
      </c>
      <c r="D44" s="68" t="s">
        <v>635</v>
      </c>
      <c r="E44" s="68">
        <v>200</v>
      </c>
      <c r="F44" s="65"/>
      <c r="G44" s="65">
        <f t="shared" si="8"/>
        <v>474.8</v>
      </c>
      <c r="H44" s="65">
        <v>474.8</v>
      </c>
    </row>
    <row r="45" spans="1:8" ht="33.75" x14ac:dyDescent="0.2">
      <c r="A45" s="110" t="s">
        <v>465</v>
      </c>
      <c r="B45" s="113" t="s">
        <v>54</v>
      </c>
      <c r="C45" s="113" t="s">
        <v>73</v>
      </c>
      <c r="D45" s="111" t="s">
        <v>466</v>
      </c>
      <c r="E45" s="111"/>
      <c r="F45" s="112">
        <v>300</v>
      </c>
      <c r="G45" s="112">
        <f t="shared" si="8"/>
        <v>-300</v>
      </c>
      <c r="H45" s="112"/>
    </row>
    <row r="46" spans="1:8" ht="22.5" x14ac:dyDescent="0.2">
      <c r="A46" s="67" t="s">
        <v>104</v>
      </c>
      <c r="B46" s="106" t="s">
        <v>54</v>
      </c>
      <c r="C46" s="106" t="s">
        <v>73</v>
      </c>
      <c r="D46" s="68" t="s">
        <v>467</v>
      </c>
      <c r="E46" s="68">
        <v>200</v>
      </c>
      <c r="F46" s="65">
        <v>300</v>
      </c>
      <c r="G46" s="65">
        <f t="shared" si="8"/>
        <v>-300</v>
      </c>
      <c r="H46" s="65"/>
    </row>
    <row r="47" spans="1:8" ht="21" x14ac:dyDescent="0.2">
      <c r="A47" s="62" t="s">
        <v>468</v>
      </c>
      <c r="B47" s="64" t="s">
        <v>54</v>
      </c>
      <c r="C47" s="64">
        <v>12</v>
      </c>
      <c r="D47" s="64" t="s">
        <v>279</v>
      </c>
      <c r="E47" s="68"/>
      <c r="F47" s="63">
        <f>F48+F50</f>
        <v>300</v>
      </c>
      <c r="G47" s="63">
        <f t="shared" si="8"/>
        <v>-106.6</v>
      </c>
      <c r="H47" s="63">
        <f>H48+H50</f>
        <v>193.4</v>
      </c>
    </row>
    <row r="48" spans="1:8" ht="22.5" x14ac:dyDescent="0.2">
      <c r="A48" s="110" t="s">
        <v>469</v>
      </c>
      <c r="B48" s="111" t="s">
        <v>54</v>
      </c>
      <c r="C48" s="111">
        <v>12</v>
      </c>
      <c r="D48" s="111" t="s">
        <v>470</v>
      </c>
      <c r="E48" s="111"/>
      <c r="F48" s="112">
        <f>F49</f>
        <v>197.8</v>
      </c>
      <c r="G48" s="112">
        <f t="shared" si="8"/>
        <v>-106.60000000000001</v>
      </c>
      <c r="H48" s="112">
        <f>H49</f>
        <v>91.2</v>
      </c>
    </row>
    <row r="49" spans="1:8" ht="22.5" x14ac:dyDescent="0.2">
      <c r="A49" s="67" t="s">
        <v>104</v>
      </c>
      <c r="B49" s="68" t="s">
        <v>54</v>
      </c>
      <c r="C49" s="68">
        <v>12</v>
      </c>
      <c r="D49" s="68" t="s">
        <v>471</v>
      </c>
      <c r="E49" s="68">
        <v>200</v>
      </c>
      <c r="F49" s="65">
        <v>197.8</v>
      </c>
      <c r="G49" s="65">
        <f t="shared" si="8"/>
        <v>-106.60000000000001</v>
      </c>
      <c r="H49" s="65">
        <v>91.2</v>
      </c>
    </row>
    <row r="50" spans="1:8" ht="22.5" x14ac:dyDescent="0.2">
      <c r="A50" s="110" t="s">
        <v>472</v>
      </c>
      <c r="B50" s="111" t="s">
        <v>54</v>
      </c>
      <c r="C50" s="111">
        <v>12</v>
      </c>
      <c r="D50" s="111" t="s">
        <v>473</v>
      </c>
      <c r="E50" s="111"/>
      <c r="F50" s="112">
        <f>F51</f>
        <v>102.2</v>
      </c>
      <c r="G50" s="112">
        <f t="shared" ref="G50:G51" si="9">H50-F50</f>
        <v>0</v>
      </c>
      <c r="H50" s="112">
        <f>H51</f>
        <v>102.2</v>
      </c>
    </row>
    <row r="51" spans="1:8" ht="22.5" x14ac:dyDescent="0.2">
      <c r="A51" s="67" t="s">
        <v>104</v>
      </c>
      <c r="B51" s="68" t="s">
        <v>54</v>
      </c>
      <c r="C51" s="68">
        <v>12</v>
      </c>
      <c r="D51" s="68" t="s">
        <v>474</v>
      </c>
      <c r="E51" s="68">
        <v>200</v>
      </c>
      <c r="F51" s="65">
        <v>102.2</v>
      </c>
      <c r="G51" s="65">
        <f t="shared" si="9"/>
        <v>0</v>
      </c>
      <c r="H51" s="65">
        <v>102.2</v>
      </c>
    </row>
    <row r="52" spans="1:8" ht="52.5" x14ac:dyDescent="0.2">
      <c r="A52" s="62" t="s">
        <v>475</v>
      </c>
      <c r="B52" s="64" t="s">
        <v>54</v>
      </c>
      <c r="C52" s="64">
        <v>12</v>
      </c>
      <c r="D52" s="64" t="s">
        <v>280</v>
      </c>
      <c r="E52" s="64"/>
      <c r="F52" s="63">
        <f>F53</f>
        <v>200</v>
      </c>
      <c r="G52" s="63">
        <f>H52-F52</f>
        <v>81.5</v>
      </c>
      <c r="H52" s="63">
        <f>H53</f>
        <v>281.5</v>
      </c>
    </row>
    <row r="53" spans="1:8" ht="22.5" x14ac:dyDescent="0.2">
      <c r="A53" s="67" t="s">
        <v>104</v>
      </c>
      <c r="B53" s="68" t="s">
        <v>54</v>
      </c>
      <c r="C53" s="68">
        <v>12</v>
      </c>
      <c r="D53" s="68" t="s">
        <v>476</v>
      </c>
      <c r="E53" s="68">
        <v>200</v>
      </c>
      <c r="F53" s="65">
        <v>200</v>
      </c>
      <c r="G53" s="65">
        <f>H53-F53</f>
        <v>81.5</v>
      </c>
      <c r="H53" s="65">
        <v>281.5</v>
      </c>
    </row>
    <row r="54" spans="1:8" x14ac:dyDescent="0.2">
      <c r="A54" s="62" t="s">
        <v>312</v>
      </c>
      <c r="B54" s="64" t="s">
        <v>46</v>
      </c>
      <c r="C54" s="68"/>
      <c r="D54" s="68"/>
      <c r="E54" s="68"/>
      <c r="F54" s="63">
        <f>F55</f>
        <v>7864.3549999999996</v>
      </c>
      <c r="G54" s="63">
        <f t="shared" ref="G54" si="10">G55</f>
        <v>802.90500000000031</v>
      </c>
      <c r="H54" s="63">
        <f>H55</f>
        <v>8667.26</v>
      </c>
    </row>
    <row r="55" spans="1:8" ht="21" x14ac:dyDescent="0.2">
      <c r="A55" s="62" t="s">
        <v>477</v>
      </c>
      <c r="B55" s="64" t="s">
        <v>160</v>
      </c>
      <c r="C55" s="64" t="s">
        <v>161</v>
      </c>
      <c r="D55" s="64" t="s">
        <v>276</v>
      </c>
      <c r="E55" s="68"/>
      <c r="F55" s="63">
        <f t="shared" ref="F55:H55" si="11">F56+F60+F62+F64</f>
        <v>7864.3549999999996</v>
      </c>
      <c r="G55" s="63">
        <f t="shared" si="11"/>
        <v>802.90500000000031</v>
      </c>
      <c r="H55" s="63">
        <f t="shared" si="11"/>
        <v>8667.26</v>
      </c>
    </row>
    <row r="56" spans="1:8" ht="33.75" x14ac:dyDescent="0.2">
      <c r="A56" s="110" t="s">
        <v>478</v>
      </c>
      <c r="B56" s="111" t="s">
        <v>160</v>
      </c>
      <c r="C56" s="111" t="s">
        <v>161</v>
      </c>
      <c r="D56" s="111" t="s">
        <v>479</v>
      </c>
      <c r="E56" s="111"/>
      <c r="F56" s="112">
        <f>F57+F58+F59</f>
        <v>4175.2</v>
      </c>
      <c r="G56" s="112">
        <f t="shared" ref="G56:G66" si="12">H56-F56</f>
        <v>-266.89999999999964</v>
      </c>
      <c r="H56" s="112">
        <f>H57+H58+H59</f>
        <v>3908.3</v>
      </c>
    </row>
    <row r="57" spans="1:8" ht="22.5" x14ac:dyDescent="0.2">
      <c r="A57" s="67" t="s">
        <v>104</v>
      </c>
      <c r="B57" s="68" t="s">
        <v>160</v>
      </c>
      <c r="C57" s="68" t="s">
        <v>161</v>
      </c>
      <c r="D57" s="68" t="s">
        <v>480</v>
      </c>
      <c r="E57" s="68">
        <v>200</v>
      </c>
      <c r="F57" s="65">
        <v>1017.2</v>
      </c>
      <c r="G57" s="65">
        <f t="shared" si="12"/>
        <v>-266.90000000000009</v>
      </c>
      <c r="H57" s="65">
        <v>750.3</v>
      </c>
    </row>
    <row r="58" spans="1:8" ht="22.5" x14ac:dyDescent="0.2">
      <c r="A58" s="67" t="s">
        <v>104</v>
      </c>
      <c r="B58" s="68" t="s">
        <v>160</v>
      </c>
      <c r="C58" s="68" t="s">
        <v>161</v>
      </c>
      <c r="D58" s="68" t="s">
        <v>602</v>
      </c>
      <c r="E58" s="68">
        <v>200</v>
      </c>
      <c r="F58" s="65"/>
      <c r="G58" s="65">
        <f t="shared" si="12"/>
        <v>0</v>
      </c>
      <c r="H58" s="65"/>
    </row>
    <row r="59" spans="1:8" ht="22.5" x14ac:dyDescent="0.2">
      <c r="A59" s="67" t="s">
        <v>104</v>
      </c>
      <c r="B59" s="68" t="s">
        <v>160</v>
      </c>
      <c r="C59" s="68" t="s">
        <v>161</v>
      </c>
      <c r="D59" s="68" t="s">
        <v>614</v>
      </c>
      <c r="E59" s="68">
        <v>200</v>
      </c>
      <c r="F59" s="65">
        <v>3158</v>
      </c>
      <c r="G59" s="65">
        <f t="shared" si="12"/>
        <v>0</v>
      </c>
      <c r="H59" s="65">
        <v>3158</v>
      </c>
    </row>
    <row r="60" spans="1:8" ht="22.5" x14ac:dyDescent="0.2">
      <c r="A60" s="110" t="s">
        <v>481</v>
      </c>
      <c r="B60" s="111" t="s">
        <v>160</v>
      </c>
      <c r="C60" s="111" t="s">
        <v>161</v>
      </c>
      <c r="D60" s="111" t="s">
        <v>482</v>
      </c>
      <c r="E60" s="111"/>
      <c r="F60" s="112">
        <f>F61</f>
        <v>1530.155</v>
      </c>
      <c r="G60" s="112">
        <f t="shared" si="12"/>
        <v>203.94499999999994</v>
      </c>
      <c r="H60" s="112">
        <f>H61</f>
        <v>1734.1</v>
      </c>
    </row>
    <row r="61" spans="1:8" ht="22.5" x14ac:dyDescent="0.2">
      <c r="A61" s="67" t="s">
        <v>104</v>
      </c>
      <c r="B61" s="68" t="s">
        <v>160</v>
      </c>
      <c r="C61" s="68" t="s">
        <v>161</v>
      </c>
      <c r="D61" s="68" t="s">
        <v>483</v>
      </c>
      <c r="E61" s="68">
        <v>200</v>
      </c>
      <c r="F61" s="65">
        <v>1530.155</v>
      </c>
      <c r="G61" s="65">
        <f t="shared" si="12"/>
        <v>203.94499999999994</v>
      </c>
      <c r="H61" s="65">
        <v>1734.1</v>
      </c>
    </row>
    <row r="62" spans="1:8" ht="33.75" x14ac:dyDescent="0.2">
      <c r="A62" s="110" t="s">
        <v>283</v>
      </c>
      <c r="B62" s="111" t="s">
        <v>160</v>
      </c>
      <c r="C62" s="111" t="s">
        <v>161</v>
      </c>
      <c r="D62" s="111" t="s">
        <v>484</v>
      </c>
      <c r="E62" s="111"/>
      <c r="F62" s="112">
        <f>F63</f>
        <v>2128</v>
      </c>
      <c r="G62" s="112">
        <f t="shared" si="12"/>
        <v>62</v>
      </c>
      <c r="H62" s="112">
        <f>H63</f>
        <v>2190</v>
      </c>
    </row>
    <row r="63" spans="1:8" ht="22.5" x14ac:dyDescent="0.2">
      <c r="A63" s="67" t="s">
        <v>104</v>
      </c>
      <c r="B63" s="68" t="s">
        <v>160</v>
      </c>
      <c r="C63" s="68" t="s">
        <v>161</v>
      </c>
      <c r="D63" s="68" t="s">
        <v>485</v>
      </c>
      <c r="E63" s="68">
        <v>200</v>
      </c>
      <c r="F63" s="65">
        <v>2128</v>
      </c>
      <c r="G63" s="65">
        <f t="shared" si="12"/>
        <v>62</v>
      </c>
      <c r="H63" s="65">
        <v>2190</v>
      </c>
    </row>
    <row r="64" spans="1:8" ht="22.5" x14ac:dyDescent="0.2">
      <c r="A64" s="110" t="s">
        <v>486</v>
      </c>
      <c r="B64" s="111" t="s">
        <v>160</v>
      </c>
      <c r="C64" s="111" t="s">
        <v>161</v>
      </c>
      <c r="D64" s="111" t="s">
        <v>487</v>
      </c>
      <c r="E64" s="111"/>
      <c r="F64" s="112">
        <v>31</v>
      </c>
      <c r="G64" s="112">
        <f t="shared" si="12"/>
        <v>803.86</v>
      </c>
      <c r="H64" s="112">
        <f>H65+H66</f>
        <v>834.86</v>
      </c>
    </row>
    <row r="65" spans="1:8" ht="22.5" x14ac:dyDescent="0.2">
      <c r="A65" s="67" t="s">
        <v>104</v>
      </c>
      <c r="B65" s="68" t="s">
        <v>160</v>
      </c>
      <c r="C65" s="68" t="s">
        <v>161</v>
      </c>
      <c r="D65" s="68" t="s">
        <v>488</v>
      </c>
      <c r="E65" s="68">
        <v>200</v>
      </c>
      <c r="F65" s="65">
        <v>31</v>
      </c>
      <c r="G65" s="65">
        <f t="shared" si="12"/>
        <v>32.25</v>
      </c>
      <c r="H65" s="65">
        <v>63.25</v>
      </c>
    </row>
    <row r="66" spans="1:8" ht="22.5" x14ac:dyDescent="0.2">
      <c r="A66" s="67" t="s">
        <v>104</v>
      </c>
      <c r="B66" s="68" t="s">
        <v>160</v>
      </c>
      <c r="C66" s="68" t="s">
        <v>161</v>
      </c>
      <c r="D66" s="68" t="s">
        <v>636</v>
      </c>
      <c r="E66" s="68">
        <v>200</v>
      </c>
      <c r="F66" s="65"/>
      <c r="G66" s="65">
        <f t="shared" si="12"/>
        <v>771.61</v>
      </c>
      <c r="H66" s="65">
        <v>771.61</v>
      </c>
    </row>
    <row r="67" spans="1:8" x14ac:dyDescent="0.2">
      <c r="A67" s="62" t="s">
        <v>313</v>
      </c>
      <c r="B67" s="64" t="s">
        <v>45</v>
      </c>
      <c r="C67" s="68"/>
      <c r="D67" s="68"/>
      <c r="E67" s="68"/>
      <c r="F67" s="63">
        <f>F68+F100+F104++F106+F91</f>
        <v>341935.8</v>
      </c>
      <c r="G67" s="63">
        <f t="shared" ref="G67:H67" si="13">G68+G100+G104++G106+G91</f>
        <v>18267.999999999993</v>
      </c>
      <c r="H67" s="63">
        <f t="shared" si="13"/>
        <v>360203.79999999987</v>
      </c>
    </row>
    <row r="68" spans="1:8" ht="21" x14ac:dyDescent="0.2">
      <c r="A68" s="62" t="s">
        <v>489</v>
      </c>
      <c r="B68" s="64" t="s">
        <v>45</v>
      </c>
      <c r="C68" s="64" t="s">
        <v>157</v>
      </c>
      <c r="D68" s="64" t="s">
        <v>284</v>
      </c>
      <c r="E68" s="64"/>
      <c r="F68" s="63">
        <f>F69+F78+F95+F86</f>
        <v>330255</v>
      </c>
      <c r="G68" s="63">
        <f>G69+G78+G95+G86</f>
        <v>18800.099999999991</v>
      </c>
      <c r="H68" s="63">
        <f>H69+H78+H95+H86</f>
        <v>349055.09999999992</v>
      </c>
    </row>
    <row r="69" spans="1:8" x14ac:dyDescent="0.2">
      <c r="A69" s="110" t="s">
        <v>189</v>
      </c>
      <c r="B69" s="111" t="s">
        <v>45</v>
      </c>
      <c r="C69" s="111" t="s">
        <v>163</v>
      </c>
      <c r="D69" s="111" t="s">
        <v>490</v>
      </c>
      <c r="E69" s="111"/>
      <c r="F69" s="112">
        <f t="shared" ref="F69:H69" si="14">F70+F75</f>
        <v>111756.3</v>
      </c>
      <c r="G69" s="112">
        <f t="shared" si="14"/>
        <v>7233.0999999999949</v>
      </c>
      <c r="H69" s="112">
        <f t="shared" si="14"/>
        <v>118989.4</v>
      </c>
    </row>
    <row r="70" spans="1:8" ht="33.75" x14ac:dyDescent="0.2">
      <c r="A70" s="67" t="s">
        <v>164</v>
      </c>
      <c r="B70" s="68" t="s">
        <v>45</v>
      </c>
      <c r="C70" s="68" t="s">
        <v>163</v>
      </c>
      <c r="D70" s="68" t="s">
        <v>491</v>
      </c>
      <c r="E70" s="68" t="s">
        <v>101</v>
      </c>
      <c r="F70" s="65">
        <f>F71+F73</f>
        <v>111103.3</v>
      </c>
      <c r="G70" s="65">
        <f t="shared" ref="G70" si="15">G71+G73</f>
        <v>7233.0999999999949</v>
      </c>
      <c r="H70" s="65">
        <f>H71+H73</f>
        <v>118336.4</v>
      </c>
    </row>
    <row r="71" spans="1:8" x14ac:dyDescent="0.2">
      <c r="A71" s="67" t="s">
        <v>102</v>
      </c>
      <c r="B71" s="68" t="s">
        <v>45</v>
      </c>
      <c r="C71" s="68" t="s">
        <v>163</v>
      </c>
      <c r="D71" s="68" t="s">
        <v>491</v>
      </c>
      <c r="E71" s="68" t="s">
        <v>103</v>
      </c>
      <c r="F71" s="65">
        <f>F72</f>
        <v>91799.1</v>
      </c>
      <c r="G71" s="65">
        <f t="shared" ref="G71" si="16">G72</f>
        <v>7265.6999999999971</v>
      </c>
      <c r="H71" s="65">
        <f>H72</f>
        <v>99064.8</v>
      </c>
    </row>
    <row r="72" spans="1:8" ht="45" x14ac:dyDescent="0.2">
      <c r="A72" s="67" t="s">
        <v>94</v>
      </c>
      <c r="B72" s="68" t="s">
        <v>45</v>
      </c>
      <c r="C72" s="68" t="s">
        <v>163</v>
      </c>
      <c r="D72" s="68" t="s">
        <v>491</v>
      </c>
      <c r="E72" s="68" t="s">
        <v>74</v>
      </c>
      <c r="F72" s="65">
        <v>91799.1</v>
      </c>
      <c r="G72" s="65">
        <f>H72-F72</f>
        <v>7265.6999999999971</v>
      </c>
      <c r="H72" s="65">
        <v>99064.8</v>
      </c>
    </row>
    <row r="73" spans="1:8" x14ac:dyDescent="0.2">
      <c r="A73" s="67" t="s">
        <v>115</v>
      </c>
      <c r="B73" s="68" t="s">
        <v>45</v>
      </c>
      <c r="C73" s="68" t="s">
        <v>163</v>
      </c>
      <c r="D73" s="68" t="s">
        <v>491</v>
      </c>
      <c r="E73" s="68" t="s">
        <v>116</v>
      </c>
      <c r="F73" s="65">
        <f t="shared" ref="F73:H73" si="17">F74</f>
        <v>19304.2</v>
      </c>
      <c r="G73" s="65">
        <f t="shared" si="17"/>
        <v>-32.600000000002183</v>
      </c>
      <c r="H73" s="65">
        <f t="shared" si="17"/>
        <v>19271.599999999999</v>
      </c>
    </row>
    <row r="74" spans="1:8" ht="45" x14ac:dyDescent="0.2">
      <c r="A74" s="67" t="s">
        <v>95</v>
      </c>
      <c r="B74" s="68" t="s">
        <v>45</v>
      </c>
      <c r="C74" s="68" t="s">
        <v>163</v>
      </c>
      <c r="D74" s="68" t="s">
        <v>491</v>
      </c>
      <c r="E74" s="68" t="s">
        <v>17</v>
      </c>
      <c r="F74" s="65">
        <v>19304.2</v>
      </c>
      <c r="G74" s="65">
        <f>H74-F74</f>
        <v>-32.600000000002183</v>
      </c>
      <c r="H74" s="65">
        <v>19271.599999999999</v>
      </c>
    </row>
    <row r="75" spans="1:8" ht="33.75" x14ac:dyDescent="0.2">
      <c r="A75" s="67" t="s">
        <v>164</v>
      </c>
      <c r="B75" s="68" t="s">
        <v>45</v>
      </c>
      <c r="C75" s="68" t="s">
        <v>163</v>
      </c>
      <c r="D75" s="68" t="s">
        <v>492</v>
      </c>
      <c r="E75" s="68">
        <v>600</v>
      </c>
      <c r="F75" s="65">
        <f t="shared" ref="F75:H75" si="18">F76+F77</f>
        <v>653</v>
      </c>
      <c r="G75" s="65">
        <f t="shared" si="18"/>
        <v>0</v>
      </c>
      <c r="H75" s="65">
        <f t="shared" si="18"/>
        <v>653</v>
      </c>
    </row>
    <row r="76" spans="1:8" x14ac:dyDescent="0.2">
      <c r="A76" s="67" t="s">
        <v>102</v>
      </c>
      <c r="B76" s="68" t="s">
        <v>45</v>
      </c>
      <c r="C76" s="68" t="s">
        <v>163</v>
      </c>
      <c r="D76" s="68" t="s">
        <v>492</v>
      </c>
      <c r="E76" s="68">
        <v>610</v>
      </c>
      <c r="F76" s="65">
        <v>551</v>
      </c>
      <c r="G76" s="65"/>
      <c r="H76" s="65">
        <v>551</v>
      </c>
    </row>
    <row r="77" spans="1:8" x14ac:dyDescent="0.2">
      <c r="A77" s="67" t="s">
        <v>115</v>
      </c>
      <c r="B77" s="68" t="s">
        <v>45</v>
      </c>
      <c r="C77" s="68" t="s">
        <v>163</v>
      </c>
      <c r="D77" s="68" t="s">
        <v>492</v>
      </c>
      <c r="E77" s="68">
        <v>620</v>
      </c>
      <c r="F77" s="65">
        <v>102</v>
      </c>
      <c r="G77" s="65"/>
      <c r="H77" s="65">
        <v>102</v>
      </c>
    </row>
    <row r="78" spans="1:8" x14ac:dyDescent="0.2">
      <c r="A78" s="110" t="s">
        <v>190</v>
      </c>
      <c r="B78" s="111" t="s">
        <v>45</v>
      </c>
      <c r="C78" s="111" t="s">
        <v>44</v>
      </c>
      <c r="D78" s="111" t="s">
        <v>493</v>
      </c>
      <c r="E78" s="111" t="s">
        <v>30</v>
      </c>
      <c r="F78" s="112">
        <f t="shared" ref="F78:H78" si="19">F79+F83</f>
        <v>202099.4</v>
      </c>
      <c r="G78" s="112">
        <f t="shared" si="19"/>
        <v>12060.899999999994</v>
      </c>
      <c r="H78" s="112">
        <f t="shared" si="19"/>
        <v>214160.3</v>
      </c>
    </row>
    <row r="79" spans="1:8" ht="22.5" x14ac:dyDescent="0.2">
      <c r="A79" s="67" t="s">
        <v>494</v>
      </c>
      <c r="B79" s="68" t="s">
        <v>45</v>
      </c>
      <c r="C79" s="68" t="s">
        <v>44</v>
      </c>
      <c r="D79" s="68" t="s">
        <v>495</v>
      </c>
      <c r="E79" s="68" t="s">
        <v>30</v>
      </c>
      <c r="F79" s="65">
        <f t="shared" ref="F79:H81" si="20">F80</f>
        <v>200349.4</v>
      </c>
      <c r="G79" s="65">
        <f t="shared" si="20"/>
        <v>12060.899999999994</v>
      </c>
      <c r="H79" s="65">
        <f t="shared" si="20"/>
        <v>212410.3</v>
      </c>
    </row>
    <row r="80" spans="1:8" ht="33.75" x14ac:dyDescent="0.2">
      <c r="A80" s="67" t="s">
        <v>164</v>
      </c>
      <c r="B80" s="68" t="s">
        <v>45</v>
      </c>
      <c r="C80" s="68" t="s">
        <v>44</v>
      </c>
      <c r="D80" s="68" t="s">
        <v>495</v>
      </c>
      <c r="E80" s="68" t="s">
        <v>101</v>
      </c>
      <c r="F80" s="65">
        <f t="shared" si="20"/>
        <v>200349.4</v>
      </c>
      <c r="G80" s="65">
        <f t="shared" si="20"/>
        <v>12060.899999999994</v>
      </c>
      <c r="H80" s="65">
        <f t="shared" si="20"/>
        <v>212410.3</v>
      </c>
    </row>
    <row r="81" spans="1:8" x14ac:dyDescent="0.2">
      <c r="A81" s="67" t="s">
        <v>102</v>
      </c>
      <c r="B81" s="68" t="s">
        <v>45</v>
      </c>
      <c r="C81" s="68" t="s">
        <v>44</v>
      </c>
      <c r="D81" s="68" t="s">
        <v>495</v>
      </c>
      <c r="E81" s="68" t="s">
        <v>103</v>
      </c>
      <c r="F81" s="65">
        <f>F82</f>
        <v>200349.4</v>
      </c>
      <c r="G81" s="65">
        <f t="shared" si="20"/>
        <v>12060.899999999994</v>
      </c>
      <c r="H81" s="65">
        <f>H82</f>
        <v>212410.3</v>
      </c>
    </row>
    <row r="82" spans="1:8" ht="45" x14ac:dyDescent="0.2">
      <c r="A82" s="67" t="s">
        <v>94</v>
      </c>
      <c r="B82" s="68" t="s">
        <v>45</v>
      </c>
      <c r="C82" s="68" t="s">
        <v>44</v>
      </c>
      <c r="D82" s="68" t="s">
        <v>495</v>
      </c>
      <c r="E82" s="68" t="s">
        <v>74</v>
      </c>
      <c r="F82" s="65">
        <v>200349.4</v>
      </c>
      <c r="G82" s="65">
        <f>H82-F82</f>
        <v>12060.899999999994</v>
      </c>
      <c r="H82" s="65">
        <v>212410.3</v>
      </c>
    </row>
    <row r="83" spans="1:8" ht="33.75" x14ac:dyDescent="0.2">
      <c r="A83" s="67" t="s">
        <v>164</v>
      </c>
      <c r="B83" s="68" t="s">
        <v>45</v>
      </c>
      <c r="C83" s="68" t="s">
        <v>44</v>
      </c>
      <c r="D83" s="68" t="s">
        <v>496</v>
      </c>
      <c r="E83" s="68" t="s">
        <v>101</v>
      </c>
      <c r="F83" s="65">
        <v>1750</v>
      </c>
      <c r="G83" s="65"/>
      <c r="H83" s="65">
        <v>1750</v>
      </c>
    </row>
    <row r="84" spans="1:8" x14ac:dyDescent="0.2">
      <c r="A84" s="67" t="s">
        <v>102</v>
      </c>
      <c r="B84" s="68" t="s">
        <v>45</v>
      </c>
      <c r="C84" s="68" t="s">
        <v>44</v>
      </c>
      <c r="D84" s="68" t="s">
        <v>496</v>
      </c>
      <c r="E84" s="68" t="s">
        <v>103</v>
      </c>
      <c r="F84" s="65">
        <v>1750</v>
      </c>
      <c r="G84" s="65"/>
      <c r="H84" s="65">
        <v>1750</v>
      </c>
    </row>
    <row r="85" spans="1:8" x14ac:dyDescent="0.2">
      <c r="A85" s="220" t="s">
        <v>593</v>
      </c>
      <c r="B85" s="64" t="s">
        <v>45</v>
      </c>
      <c r="C85" s="127" t="s">
        <v>33</v>
      </c>
      <c r="D85" s="68"/>
      <c r="E85" s="68"/>
      <c r="F85" s="63">
        <f>F86+F91</f>
        <v>23528.9</v>
      </c>
      <c r="G85" s="63">
        <f>G86+G91</f>
        <v>-1029.6999999999989</v>
      </c>
      <c r="H85" s="63">
        <f>H86+H91</f>
        <v>22499.200000000001</v>
      </c>
    </row>
    <row r="86" spans="1:8" ht="22.5" x14ac:dyDescent="0.2">
      <c r="A86" s="110" t="s">
        <v>264</v>
      </c>
      <c r="B86" s="111" t="s">
        <v>45</v>
      </c>
      <c r="C86" s="113" t="s">
        <v>33</v>
      </c>
      <c r="D86" s="111" t="s">
        <v>497</v>
      </c>
      <c r="E86" s="111" t="s">
        <v>30</v>
      </c>
      <c r="F86" s="112">
        <f t="shared" ref="F86:H89" si="21">F87</f>
        <v>12048.1</v>
      </c>
      <c r="G86" s="112">
        <f t="shared" si="21"/>
        <v>-593</v>
      </c>
      <c r="H86" s="112">
        <f t="shared" si="21"/>
        <v>11455.1</v>
      </c>
    </row>
    <row r="87" spans="1:8" x14ac:dyDescent="0.2">
      <c r="A87" s="67" t="s">
        <v>99</v>
      </c>
      <c r="B87" s="68" t="s">
        <v>45</v>
      </c>
      <c r="C87" s="106" t="s">
        <v>33</v>
      </c>
      <c r="D87" s="68" t="s">
        <v>498</v>
      </c>
      <c r="E87" s="68" t="s">
        <v>30</v>
      </c>
      <c r="F87" s="65">
        <f t="shared" si="21"/>
        <v>12048.1</v>
      </c>
      <c r="G87" s="65">
        <f t="shared" si="21"/>
        <v>-593</v>
      </c>
      <c r="H87" s="65">
        <f t="shared" si="21"/>
        <v>11455.1</v>
      </c>
    </row>
    <row r="88" spans="1:8" ht="33.75" x14ac:dyDescent="0.2">
      <c r="A88" s="67" t="s">
        <v>164</v>
      </c>
      <c r="B88" s="68" t="s">
        <v>45</v>
      </c>
      <c r="C88" s="106" t="s">
        <v>33</v>
      </c>
      <c r="D88" s="68" t="s">
        <v>498</v>
      </c>
      <c r="E88" s="68" t="s">
        <v>101</v>
      </c>
      <c r="F88" s="65">
        <f t="shared" si="21"/>
        <v>12048.1</v>
      </c>
      <c r="G88" s="65">
        <f t="shared" si="21"/>
        <v>-593</v>
      </c>
      <c r="H88" s="65">
        <f t="shared" si="21"/>
        <v>11455.1</v>
      </c>
    </row>
    <row r="89" spans="1:8" x14ac:dyDescent="0.2">
      <c r="A89" s="67" t="s">
        <v>102</v>
      </c>
      <c r="B89" s="68" t="s">
        <v>45</v>
      </c>
      <c r="C89" s="106" t="s">
        <v>33</v>
      </c>
      <c r="D89" s="68" t="s">
        <v>498</v>
      </c>
      <c r="E89" s="68" t="s">
        <v>103</v>
      </c>
      <c r="F89" s="65">
        <f t="shared" si="21"/>
        <v>12048.1</v>
      </c>
      <c r="G89" s="65">
        <f t="shared" si="21"/>
        <v>-593</v>
      </c>
      <c r="H89" s="65">
        <f t="shared" si="21"/>
        <v>11455.1</v>
      </c>
    </row>
    <row r="90" spans="1:8" ht="45" x14ac:dyDescent="0.2">
      <c r="A90" s="67" t="s">
        <v>94</v>
      </c>
      <c r="B90" s="68" t="s">
        <v>45</v>
      </c>
      <c r="C90" s="106" t="s">
        <v>33</v>
      </c>
      <c r="D90" s="68" t="s">
        <v>498</v>
      </c>
      <c r="E90" s="68" t="s">
        <v>74</v>
      </c>
      <c r="F90" s="65">
        <v>12048.1</v>
      </c>
      <c r="G90" s="65">
        <f>H90-F90</f>
        <v>-593</v>
      </c>
      <c r="H90" s="65">
        <v>11455.1</v>
      </c>
    </row>
    <row r="91" spans="1:8" x14ac:dyDescent="0.2">
      <c r="A91" s="110" t="s">
        <v>267</v>
      </c>
      <c r="B91" s="111" t="s">
        <v>45</v>
      </c>
      <c r="C91" s="113" t="s">
        <v>33</v>
      </c>
      <c r="D91" s="111" t="s">
        <v>524</v>
      </c>
      <c r="E91" s="111" t="s">
        <v>30</v>
      </c>
      <c r="F91" s="112">
        <v>11480.8</v>
      </c>
      <c r="G91" s="112">
        <f t="shared" ref="G91:G93" si="22">G92</f>
        <v>-436.69999999999891</v>
      </c>
      <c r="H91" s="112">
        <f>H92</f>
        <v>11044.1</v>
      </c>
    </row>
    <row r="92" spans="1:8" ht="33.75" x14ac:dyDescent="0.2">
      <c r="A92" s="67" t="s">
        <v>164</v>
      </c>
      <c r="B92" s="68" t="s">
        <v>45</v>
      </c>
      <c r="C92" s="106" t="s">
        <v>33</v>
      </c>
      <c r="D92" s="68" t="s">
        <v>524</v>
      </c>
      <c r="E92" s="68" t="s">
        <v>101</v>
      </c>
      <c r="F92" s="65">
        <v>11480.8</v>
      </c>
      <c r="G92" s="65">
        <f t="shared" si="22"/>
        <v>-436.69999999999891</v>
      </c>
      <c r="H92" s="65">
        <f>H93</f>
        <v>11044.1</v>
      </c>
    </row>
    <row r="93" spans="1:8" x14ac:dyDescent="0.2">
      <c r="A93" s="67" t="s">
        <v>102</v>
      </c>
      <c r="B93" s="68" t="s">
        <v>45</v>
      </c>
      <c r="C93" s="106" t="s">
        <v>33</v>
      </c>
      <c r="D93" s="68" t="s">
        <v>525</v>
      </c>
      <c r="E93" s="68" t="s">
        <v>103</v>
      </c>
      <c r="F93" s="65">
        <v>11480.8</v>
      </c>
      <c r="G93" s="65">
        <f t="shared" si="22"/>
        <v>-436.69999999999891</v>
      </c>
      <c r="H93" s="65">
        <f>H94</f>
        <v>11044.1</v>
      </c>
    </row>
    <row r="94" spans="1:8" ht="45" x14ac:dyDescent="0.2">
      <c r="A94" s="67" t="s">
        <v>94</v>
      </c>
      <c r="B94" s="68" t="s">
        <v>45</v>
      </c>
      <c r="C94" s="106" t="s">
        <v>33</v>
      </c>
      <c r="D94" s="68" t="s">
        <v>525</v>
      </c>
      <c r="E94" s="68" t="s">
        <v>74</v>
      </c>
      <c r="F94" s="65">
        <v>11480.8</v>
      </c>
      <c r="G94" s="65">
        <f>H94-F94</f>
        <v>-436.69999999999891</v>
      </c>
      <c r="H94" s="65">
        <v>11044.1</v>
      </c>
    </row>
    <row r="95" spans="1:8" x14ac:dyDescent="0.2">
      <c r="A95" s="110" t="s">
        <v>191</v>
      </c>
      <c r="B95" s="111" t="s">
        <v>45</v>
      </c>
      <c r="C95" s="111" t="s">
        <v>45</v>
      </c>
      <c r="D95" s="111" t="s">
        <v>499</v>
      </c>
      <c r="E95" s="111" t="s">
        <v>30</v>
      </c>
      <c r="F95" s="112">
        <v>4351.2</v>
      </c>
      <c r="G95" s="112">
        <f t="shared" ref="G95:H98" si="23">G96</f>
        <v>99.100000000000364</v>
      </c>
      <c r="H95" s="112">
        <f t="shared" si="23"/>
        <v>4450.3</v>
      </c>
    </row>
    <row r="96" spans="1:8" ht="22.5" x14ac:dyDescent="0.2">
      <c r="A96" s="67" t="s">
        <v>500</v>
      </c>
      <c r="B96" s="68" t="s">
        <v>45</v>
      </c>
      <c r="C96" s="68" t="s">
        <v>45</v>
      </c>
      <c r="D96" s="68" t="s">
        <v>501</v>
      </c>
      <c r="E96" s="68" t="s">
        <v>30</v>
      </c>
      <c r="F96" s="65">
        <v>4351.2</v>
      </c>
      <c r="G96" s="65">
        <f t="shared" si="23"/>
        <v>99.100000000000364</v>
      </c>
      <c r="H96" s="65">
        <f t="shared" si="23"/>
        <v>4450.3</v>
      </c>
    </row>
    <row r="97" spans="1:8" ht="33.75" x14ac:dyDescent="0.2">
      <c r="A97" s="67" t="s">
        <v>164</v>
      </c>
      <c r="B97" s="68" t="s">
        <v>45</v>
      </c>
      <c r="C97" s="68" t="s">
        <v>45</v>
      </c>
      <c r="D97" s="68" t="s">
        <v>501</v>
      </c>
      <c r="E97" s="68">
        <v>600</v>
      </c>
      <c r="F97" s="65">
        <v>4351.2</v>
      </c>
      <c r="G97" s="65">
        <f t="shared" si="23"/>
        <v>99.100000000000364</v>
      </c>
      <c r="H97" s="65">
        <f t="shared" si="23"/>
        <v>4450.3</v>
      </c>
    </row>
    <row r="98" spans="1:8" x14ac:dyDescent="0.2">
      <c r="A98" s="67" t="s">
        <v>102</v>
      </c>
      <c r="B98" s="68" t="s">
        <v>45</v>
      </c>
      <c r="C98" s="68" t="s">
        <v>45</v>
      </c>
      <c r="D98" s="68" t="s">
        <v>501</v>
      </c>
      <c r="E98" s="68">
        <v>610</v>
      </c>
      <c r="F98" s="65">
        <v>4351.2</v>
      </c>
      <c r="G98" s="65">
        <f t="shared" si="23"/>
        <v>99.100000000000364</v>
      </c>
      <c r="H98" s="65">
        <f t="shared" si="23"/>
        <v>4450.3</v>
      </c>
    </row>
    <row r="99" spans="1:8" ht="45" x14ac:dyDescent="0.2">
      <c r="A99" s="67" t="s">
        <v>94</v>
      </c>
      <c r="B99" s="68" t="s">
        <v>45</v>
      </c>
      <c r="C99" s="68" t="s">
        <v>45</v>
      </c>
      <c r="D99" s="68" t="s">
        <v>501</v>
      </c>
      <c r="E99" s="68">
        <v>611</v>
      </c>
      <c r="F99" s="65">
        <v>4351.2</v>
      </c>
      <c r="G99" s="65">
        <f>H99-F99</f>
        <v>99.100000000000364</v>
      </c>
      <c r="H99" s="65">
        <v>4450.3</v>
      </c>
    </row>
    <row r="100" spans="1:8" ht="42" x14ac:dyDescent="0.2">
      <c r="A100" s="62" t="s">
        <v>502</v>
      </c>
      <c r="B100" s="64" t="s">
        <v>45</v>
      </c>
      <c r="C100" s="64" t="s">
        <v>46</v>
      </c>
      <c r="D100" s="64" t="s">
        <v>281</v>
      </c>
      <c r="E100" s="64"/>
      <c r="F100" s="63">
        <v>50</v>
      </c>
      <c r="G100" s="63">
        <f>H100-F100</f>
        <v>-1.8999999999999986</v>
      </c>
      <c r="H100" s="63">
        <v>48.1</v>
      </c>
    </row>
    <row r="101" spans="1:8" x14ac:dyDescent="0.2">
      <c r="A101" s="67" t="s">
        <v>165</v>
      </c>
      <c r="B101" s="68" t="s">
        <v>45</v>
      </c>
      <c r="C101" s="68" t="s">
        <v>46</v>
      </c>
      <c r="D101" s="68" t="s">
        <v>503</v>
      </c>
      <c r="E101" s="68" t="s">
        <v>30</v>
      </c>
      <c r="F101" s="65">
        <v>50</v>
      </c>
      <c r="G101" s="65">
        <f>H101-F101</f>
        <v>-1.8999999999999986</v>
      </c>
      <c r="H101" s="65">
        <v>48.1</v>
      </c>
    </row>
    <row r="102" spans="1:8" x14ac:dyDescent="0.2">
      <c r="A102" s="67" t="s">
        <v>166</v>
      </c>
      <c r="B102" s="68" t="s">
        <v>45</v>
      </c>
      <c r="C102" s="68" t="s">
        <v>46</v>
      </c>
      <c r="D102" s="68" t="s">
        <v>503</v>
      </c>
      <c r="E102" s="68" t="s">
        <v>30</v>
      </c>
      <c r="F102" s="65">
        <v>50</v>
      </c>
      <c r="G102" s="65">
        <f t="shared" ref="G102:G103" si="24">H102-F102</f>
        <v>-1.8999999999999986</v>
      </c>
      <c r="H102" s="65">
        <v>48.1</v>
      </c>
    </row>
    <row r="103" spans="1:8" ht="22.5" x14ac:dyDescent="0.2">
      <c r="A103" s="67" t="s">
        <v>104</v>
      </c>
      <c r="B103" s="68" t="s">
        <v>45</v>
      </c>
      <c r="C103" s="68" t="s">
        <v>46</v>
      </c>
      <c r="D103" s="68" t="s">
        <v>503</v>
      </c>
      <c r="E103" s="68" t="s">
        <v>105</v>
      </c>
      <c r="F103" s="65">
        <v>50</v>
      </c>
      <c r="G103" s="65">
        <f t="shared" si="24"/>
        <v>-1.8999999999999986</v>
      </c>
      <c r="H103" s="65">
        <v>48.1</v>
      </c>
    </row>
    <row r="104" spans="1:8" ht="21" x14ac:dyDescent="0.2">
      <c r="A104" s="62" t="s">
        <v>265</v>
      </c>
      <c r="B104" s="64" t="s">
        <v>45</v>
      </c>
      <c r="C104" s="64" t="s">
        <v>45</v>
      </c>
      <c r="D104" s="64" t="s">
        <v>274</v>
      </c>
      <c r="E104" s="64"/>
      <c r="F104" s="63">
        <v>100</v>
      </c>
      <c r="G104" s="63">
        <f>H104-F104</f>
        <v>-63.5</v>
      </c>
      <c r="H104" s="63">
        <v>36.5</v>
      </c>
    </row>
    <row r="105" spans="1:8" ht="22.5" x14ac:dyDescent="0.2">
      <c r="A105" s="67" t="s">
        <v>104</v>
      </c>
      <c r="B105" s="68" t="s">
        <v>45</v>
      </c>
      <c r="C105" s="68" t="s">
        <v>45</v>
      </c>
      <c r="D105" s="68" t="s">
        <v>504</v>
      </c>
      <c r="E105" s="68">
        <v>200</v>
      </c>
      <c r="F105" s="65">
        <v>100</v>
      </c>
      <c r="G105" s="65">
        <f>H105-F105</f>
        <v>-63.55</v>
      </c>
      <c r="H105" s="65">
        <v>36.450000000000003</v>
      </c>
    </row>
    <row r="106" spans="1:8" ht="31.5" x14ac:dyDescent="0.2">
      <c r="A106" s="62" t="s">
        <v>516</v>
      </c>
      <c r="B106" s="64" t="s">
        <v>45</v>
      </c>
      <c r="C106" s="64" t="s">
        <v>73</v>
      </c>
      <c r="D106" s="64" t="s">
        <v>275</v>
      </c>
      <c r="E106" s="64" t="s">
        <v>30</v>
      </c>
      <c r="F106" s="63">
        <v>50</v>
      </c>
      <c r="G106" s="63">
        <f>H106-F106</f>
        <v>-30</v>
      </c>
      <c r="H106" s="63">
        <v>20</v>
      </c>
    </row>
    <row r="107" spans="1:8" ht="22.5" x14ac:dyDescent="0.2">
      <c r="A107" s="67" t="s">
        <v>104</v>
      </c>
      <c r="B107" s="68" t="s">
        <v>45</v>
      </c>
      <c r="C107" s="68" t="s">
        <v>73</v>
      </c>
      <c r="D107" s="68" t="s">
        <v>517</v>
      </c>
      <c r="E107" s="68" t="s">
        <v>105</v>
      </c>
      <c r="F107" s="65">
        <v>50</v>
      </c>
      <c r="G107" s="65">
        <f>H107-F107</f>
        <v>-30</v>
      </c>
      <c r="H107" s="65">
        <v>20</v>
      </c>
    </row>
    <row r="108" spans="1:8" x14ac:dyDescent="0.2">
      <c r="A108" s="62" t="s">
        <v>314</v>
      </c>
      <c r="B108" s="64" t="s">
        <v>59</v>
      </c>
      <c r="C108" s="68"/>
      <c r="D108" s="68"/>
      <c r="E108" s="68"/>
      <c r="F108" s="63">
        <f>F109</f>
        <v>46690.215799999998</v>
      </c>
      <c r="G108" s="63">
        <f t="shared" ref="G108:H108" si="25">G109</f>
        <v>-2673.8399999999965</v>
      </c>
      <c r="H108" s="63">
        <f t="shared" si="25"/>
        <v>44016.375800000009</v>
      </c>
    </row>
    <row r="109" spans="1:8" ht="21" x14ac:dyDescent="0.2">
      <c r="A109" s="62" t="s">
        <v>518</v>
      </c>
      <c r="B109" s="64" t="s">
        <v>59</v>
      </c>
      <c r="C109" s="64"/>
      <c r="D109" s="64" t="s">
        <v>519</v>
      </c>
      <c r="E109" s="64" t="s">
        <v>30</v>
      </c>
      <c r="F109" s="63">
        <f>F110+F114++F122+F124+F128</f>
        <v>46690.215799999998</v>
      </c>
      <c r="G109" s="63">
        <f>G110+G114++G122+G124+G128</f>
        <v>-2673.8399999999965</v>
      </c>
      <c r="H109" s="63">
        <f>H110+H114++H122+H124+H128</f>
        <v>44016.375800000009</v>
      </c>
    </row>
    <row r="110" spans="1:8" ht="22.5" x14ac:dyDescent="0.2">
      <c r="A110" s="110" t="s">
        <v>192</v>
      </c>
      <c r="B110" s="111" t="s">
        <v>59</v>
      </c>
      <c r="C110" s="111" t="s">
        <v>31</v>
      </c>
      <c r="D110" s="111" t="s">
        <v>520</v>
      </c>
      <c r="E110" s="111"/>
      <c r="F110" s="112">
        <f>F111</f>
        <v>18627.5</v>
      </c>
      <c r="G110" s="112">
        <f>H110-F110</f>
        <v>-1248.7599999999984</v>
      </c>
      <c r="H110" s="112">
        <f>H111</f>
        <v>17378.740000000002</v>
      </c>
    </row>
    <row r="111" spans="1:8" ht="33.75" x14ac:dyDescent="0.2">
      <c r="A111" s="67" t="s">
        <v>164</v>
      </c>
      <c r="B111" s="68" t="s">
        <v>59</v>
      </c>
      <c r="C111" s="68" t="s">
        <v>31</v>
      </c>
      <c r="D111" s="68" t="s">
        <v>521</v>
      </c>
      <c r="E111" s="68" t="s">
        <v>101</v>
      </c>
      <c r="F111" s="65">
        <f t="shared" ref="F111:H112" si="26">F112</f>
        <v>18627.5</v>
      </c>
      <c r="G111" s="65">
        <f t="shared" si="26"/>
        <v>-1248.7599999999984</v>
      </c>
      <c r="H111" s="65">
        <f t="shared" si="26"/>
        <v>17378.740000000002</v>
      </c>
    </row>
    <row r="112" spans="1:8" x14ac:dyDescent="0.2">
      <c r="A112" s="67" t="s">
        <v>102</v>
      </c>
      <c r="B112" s="68" t="s">
        <v>59</v>
      </c>
      <c r="C112" s="68" t="s">
        <v>31</v>
      </c>
      <c r="D112" s="68" t="s">
        <v>521</v>
      </c>
      <c r="E112" s="68" t="s">
        <v>103</v>
      </c>
      <c r="F112" s="65">
        <f t="shared" si="26"/>
        <v>18627.5</v>
      </c>
      <c r="G112" s="65">
        <f t="shared" si="26"/>
        <v>-1248.7599999999984</v>
      </c>
      <c r="H112" s="65">
        <f t="shared" si="26"/>
        <v>17378.740000000002</v>
      </c>
    </row>
    <row r="113" spans="1:8" ht="45" x14ac:dyDescent="0.2">
      <c r="A113" s="67" t="s">
        <v>94</v>
      </c>
      <c r="B113" s="68" t="s">
        <v>59</v>
      </c>
      <c r="C113" s="68" t="s">
        <v>31</v>
      </c>
      <c r="D113" s="68" t="s">
        <v>521</v>
      </c>
      <c r="E113" s="68" t="s">
        <v>74</v>
      </c>
      <c r="F113" s="65">
        <v>18627.5</v>
      </c>
      <c r="G113" s="65">
        <f>H113-F113</f>
        <v>-1248.7599999999984</v>
      </c>
      <c r="H113" s="65">
        <v>17378.740000000002</v>
      </c>
    </row>
    <row r="114" spans="1:8" x14ac:dyDescent="0.2">
      <c r="A114" s="110" t="s">
        <v>193</v>
      </c>
      <c r="B114" s="111" t="s">
        <v>59</v>
      </c>
      <c r="C114" s="111" t="s">
        <v>31</v>
      </c>
      <c r="D114" s="111" t="s">
        <v>522</v>
      </c>
      <c r="E114" s="111" t="s">
        <v>30</v>
      </c>
      <c r="F114" s="112">
        <f>F115+F118</f>
        <v>7921.7157999999999</v>
      </c>
      <c r="G114" s="112">
        <f>G115+G118</f>
        <v>-106.39999999999964</v>
      </c>
      <c r="H114" s="112">
        <f>H115+H118</f>
        <v>7815.3158000000003</v>
      </c>
    </row>
    <row r="115" spans="1:8" ht="33.75" x14ac:dyDescent="0.2">
      <c r="A115" s="67" t="s">
        <v>164</v>
      </c>
      <c r="B115" s="68" t="s">
        <v>59</v>
      </c>
      <c r="C115" s="68" t="s">
        <v>31</v>
      </c>
      <c r="D115" s="68" t="s">
        <v>522</v>
      </c>
      <c r="E115" s="68" t="s">
        <v>101</v>
      </c>
      <c r="F115" s="65">
        <f t="shared" ref="F115:H116" si="27">F116</f>
        <v>7865.4</v>
      </c>
      <c r="G115" s="65">
        <f t="shared" si="27"/>
        <v>-106.39999999999964</v>
      </c>
      <c r="H115" s="65">
        <f t="shared" si="27"/>
        <v>7759</v>
      </c>
    </row>
    <row r="116" spans="1:8" x14ac:dyDescent="0.2">
      <c r="A116" s="67" t="s">
        <v>102</v>
      </c>
      <c r="B116" s="68" t="s">
        <v>59</v>
      </c>
      <c r="C116" s="68" t="s">
        <v>31</v>
      </c>
      <c r="D116" s="68" t="s">
        <v>523</v>
      </c>
      <c r="E116" s="68" t="s">
        <v>103</v>
      </c>
      <c r="F116" s="65">
        <f t="shared" si="27"/>
        <v>7865.4</v>
      </c>
      <c r="G116" s="65">
        <f t="shared" si="27"/>
        <v>-106.39999999999964</v>
      </c>
      <c r="H116" s="65">
        <f t="shared" si="27"/>
        <v>7759</v>
      </c>
    </row>
    <row r="117" spans="1:8" ht="45" x14ac:dyDescent="0.2">
      <c r="A117" s="67" t="s">
        <v>94</v>
      </c>
      <c r="B117" s="68" t="s">
        <v>59</v>
      </c>
      <c r="C117" s="68" t="s">
        <v>31</v>
      </c>
      <c r="D117" s="68" t="s">
        <v>523</v>
      </c>
      <c r="E117" s="68" t="s">
        <v>74</v>
      </c>
      <c r="F117" s="65">
        <v>7865.4</v>
      </c>
      <c r="G117" s="65">
        <f>H117-F117</f>
        <v>-106.39999999999964</v>
      </c>
      <c r="H117" s="65">
        <v>7759</v>
      </c>
    </row>
    <row r="118" spans="1:8" x14ac:dyDescent="0.2">
      <c r="A118" s="67" t="s">
        <v>307</v>
      </c>
      <c r="B118" s="68" t="s">
        <v>59</v>
      </c>
      <c r="C118" s="68" t="s">
        <v>31</v>
      </c>
      <c r="D118" s="68" t="s">
        <v>579</v>
      </c>
      <c r="E118" s="68"/>
      <c r="F118" s="65">
        <f>F119</f>
        <v>56.315800000000003</v>
      </c>
      <c r="G118" s="65">
        <f>H118-F118</f>
        <v>0</v>
      </c>
      <c r="H118" s="65">
        <f>H119</f>
        <v>56.315800000000003</v>
      </c>
    </row>
    <row r="119" spans="1:8" ht="33.75" x14ac:dyDescent="0.2">
      <c r="A119" s="67" t="s">
        <v>164</v>
      </c>
      <c r="B119" s="68" t="s">
        <v>59</v>
      </c>
      <c r="C119" s="68" t="s">
        <v>31</v>
      </c>
      <c r="D119" s="68" t="s">
        <v>579</v>
      </c>
      <c r="E119" s="68" t="s">
        <v>101</v>
      </c>
      <c r="F119" s="65">
        <f>F120</f>
        <v>56.315800000000003</v>
      </c>
      <c r="G119" s="65">
        <f t="shared" ref="G119:G121" si="28">H119-F119</f>
        <v>0</v>
      </c>
      <c r="H119" s="65">
        <f>H120</f>
        <v>56.315800000000003</v>
      </c>
    </row>
    <row r="120" spans="1:8" x14ac:dyDescent="0.2">
      <c r="A120" s="67" t="s">
        <v>102</v>
      </c>
      <c r="B120" s="68" t="s">
        <v>59</v>
      </c>
      <c r="C120" s="68" t="s">
        <v>31</v>
      </c>
      <c r="D120" s="68" t="s">
        <v>579</v>
      </c>
      <c r="E120" s="68" t="s">
        <v>103</v>
      </c>
      <c r="F120" s="65">
        <f>F121</f>
        <v>56.315800000000003</v>
      </c>
      <c r="G120" s="65">
        <f t="shared" si="28"/>
        <v>0</v>
      </c>
      <c r="H120" s="65">
        <f>H121</f>
        <v>56.315800000000003</v>
      </c>
    </row>
    <row r="121" spans="1:8" x14ac:dyDescent="0.2">
      <c r="A121" s="67" t="s">
        <v>308</v>
      </c>
      <c r="B121" s="68" t="s">
        <v>59</v>
      </c>
      <c r="C121" s="68" t="s">
        <v>31</v>
      </c>
      <c r="D121" s="68" t="s">
        <v>579</v>
      </c>
      <c r="E121" s="68">
        <v>612</v>
      </c>
      <c r="F121" s="65">
        <v>56.315800000000003</v>
      </c>
      <c r="G121" s="65">
        <f t="shared" si="28"/>
        <v>0</v>
      </c>
      <c r="H121" s="65">
        <v>56.315800000000003</v>
      </c>
    </row>
    <row r="122" spans="1:8" x14ac:dyDescent="0.2">
      <c r="A122" s="110" t="s">
        <v>526</v>
      </c>
      <c r="B122" s="111" t="s">
        <v>59</v>
      </c>
      <c r="C122" s="113" t="s">
        <v>54</v>
      </c>
      <c r="D122" s="111" t="s">
        <v>527</v>
      </c>
      <c r="E122" s="111"/>
      <c r="F122" s="112">
        <f>F123</f>
        <v>200</v>
      </c>
      <c r="G122" s="112">
        <f>G123</f>
        <v>-175.16</v>
      </c>
      <c r="H122" s="112">
        <f>H123</f>
        <v>24.84</v>
      </c>
    </row>
    <row r="123" spans="1:8" ht="22.5" x14ac:dyDescent="0.2">
      <c r="A123" s="67" t="s">
        <v>104</v>
      </c>
      <c r="B123" s="68" t="s">
        <v>59</v>
      </c>
      <c r="C123" s="68" t="s">
        <v>54</v>
      </c>
      <c r="D123" s="68" t="s">
        <v>612</v>
      </c>
      <c r="E123" s="68">
        <v>200</v>
      </c>
      <c r="F123" s="65">
        <v>200</v>
      </c>
      <c r="G123" s="65">
        <f>H123-F123</f>
        <v>-175.16</v>
      </c>
      <c r="H123" s="65">
        <v>24.84</v>
      </c>
    </row>
    <row r="124" spans="1:8" ht="22.5" x14ac:dyDescent="0.2">
      <c r="A124" s="110" t="s">
        <v>528</v>
      </c>
      <c r="B124" s="111" t="s">
        <v>59</v>
      </c>
      <c r="C124" s="111" t="s">
        <v>54</v>
      </c>
      <c r="D124" s="111" t="s">
        <v>529</v>
      </c>
      <c r="E124" s="111"/>
      <c r="F124" s="112">
        <f>F125+F126+F127</f>
        <v>19841</v>
      </c>
      <c r="G124" s="112">
        <f>G125+G126+G127</f>
        <v>-1106.0199999999984</v>
      </c>
      <c r="H124" s="112">
        <f>H125+H126+H127</f>
        <v>18734.980000000003</v>
      </c>
    </row>
    <row r="125" spans="1:8" ht="45" x14ac:dyDescent="0.2">
      <c r="A125" s="67" t="s">
        <v>75</v>
      </c>
      <c r="B125" s="68" t="s">
        <v>59</v>
      </c>
      <c r="C125" s="68" t="s">
        <v>54</v>
      </c>
      <c r="D125" s="68" t="s">
        <v>588</v>
      </c>
      <c r="E125" s="68">
        <v>100</v>
      </c>
      <c r="F125" s="65">
        <v>19693.5</v>
      </c>
      <c r="G125" s="65">
        <f>H125-F125</f>
        <v>-1076.7599999999984</v>
      </c>
      <c r="H125" s="65">
        <v>18616.740000000002</v>
      </c>
    </row>
    <row r="126" spans="1:8" ht="22.5" x14ac:dyDescent="0.2">
      <c r="A126" s="67" t="s">
        <v>104</v>
      </c>
      <c r="B126" s="68" t="s">
        <v>59</v>
      </c>
      <c r="C126" s="68" t="s">
        <v>54</v>
      </c>
      <c r="D126" s="68" t="s">
        <v>588</v>
      </c>
      <c r="E126" s="68">
        <v>200</v>
      </c>
      <c r="F126" s="65">
        <v>140.5</v>
      </c>
      <c r="G126" s="65">
        <f>H126-F126</f>
        <v>-25.099999999999994</v>
      </c>
      <c r="H126" s="65">
        <v>115.4</v>
      </c>
    </row>
    <row r="127" spans="1:8" x14ac:dyDescent="0.2">
      <c r="A127" s="67" t="s">
        <v>111</v>
      </c>
      <c r="B127" s="68" t="s">
        <v>59</v>
      </c>
      <c r="C127" s="68" t="s">
        <v>54</v>
      </c>
      <c r="D127" s="68" t="s">
        <v>588</v>
      </c>
      <c r="E127" s="68">
        <v>800</v>
      </c>
      <c r="F127" s="65">
        <v>7</v>
      </c>
      <c r="G127" s="65">
        <f>H127-F127</f>
        <v>-4.16</v>
      </c>
      <c r="H127" s="65">
        <v>2.84</v>
      </c>
    </row>
    <row r="128" spans="1:8" ht="45" x14ac:dyDescent="0.2">
      <c r="A128" s="110" t="s">
        <v>530</v>
      </c>
      <c r="B128" s="111" t="s">
        <v>59</v>
      </c>
      <c r="C128" s="111" t="s">
        <v>54</v>
      </c>
      <c r="D128" s="111" t="s">
        <v>531</v>
      </c>
      <c r="E128" s="111"/>
      <c r="F128" s="112">
        <v>100</v>
      </c>
      <c r="G128" s="112">
        <f>H128-F128</f>
        <v>-37.5</v>
      </c>
      <c r="H128" s="112">
        <f>H129</f>
        <v>62.5</v>
      </c>
    </row>
    <row r="129" spans="1:8" ht="22.5" x14ac:dyDescent="0.2">
      <c r="A129" s="67" t="s">
        <v>104</v>
      </c>
      <c r="B129" s="68" t="s">
        <v>59</v>
      </c>
      <c r="C129" s="68" t="s">
        <v>54</v>
      </c>
      <c r="D129" s="68" t="s">
        <v>613</v>
      </c>
      <c r="E129" s="68">
        <v>200</v>
      </c>
      <c r="F129" s="65">
        <v>100</v>
      </c>
      <c r="G129" s="65">
        <f>H129-F129</f>
        <v>-37.5</v>
      </c>
      <c r="H129" s="65">
        <v>62.5</v>
      </c>
    </row>
    <row r="130" spans="1:8" x14ac:dyDescent="0.2">
      <c r="A130" s="62" t="s">
        <v>322</v>
      </c>
      <c r="B130" s="127" t="s">
        <v>73</v>
      </c>
      <c r="C130" s="68"/>
      <c r="D130" s="68"/>
      <c r="E130" s="68"/>
      <c r="F130" s="63">
        <f t="shared" ref="F130:H132" si="29">F131</f>
        <v>209</v>
      </c>
      <c r="G130" s="63">
        <f t="shared" si="29"/>
        <v>-0.28000000000000114</v>
      </c>
      <c r="H130" s="63">
        <f t="shared" si="29"/>
        <v>208.72</v>
      </c>
    </row>
    <row r="131" spans="1:8" x14ac:dyDescent="0.2">
      <c r="A131" s="62" t="s">
        <v>587</v>
      </c>
      <c r="B131" s="127" t="s">
        <v>73</v>
      </c>
      <c r="C131" s="127" t="s">
        <v>73</v>
      </c>
      <c r="D131" s="68"/>
      <c r="E131" s="68"/>
      <c r="F131" s="63">
        <f t="shared" si="29"/>
        <v>209</v>
      </c>
      <c r="G131" s="63">
        <f t="shared" si="29"/>
        <v>-0.28000000000000114</v>
      </c>
      <c r="H131" s="63">
        <f t="shared" si="29"/>
        <v>208.72</v>
      </c>
    </row>
    <row r="132" spans="1:8" ht="21" x14ac:dyDescent="0.2">
      <c r="A132" s="62" t="s">
        <v>534</v>
      </c>
      <c r="B132" s="127" t="s">
        <v>73</v>
      </c>
      <c r="C132" s="127" t="s">
        <v>73</v>
      </c>
      <c r="D132" s="64" t="s">
        <v>535</v>
      </c>
      <c r="E132" s="64"/>
      <c r="F132" s="63">
        <f>F133</f>
        <v>209</v>
      </c>
      <c r="G132" s="63">
        <f t="shared" si="29"/>
        <v>-0.28000000000000114</v>
      </c>
      <c r="H132" s="63">
        <f t="shared" si="29"/>
        <v>208.72</v>
      </c>
    </row>
    <row r="133" spans="1:8" ht="22.5" x14ac:dyDescent="0.2">
      <c r="A133" s="110" t="s">
        <v>536</v>
      </c>
      <c r="B133" s="113" t="s">
        <v>73</v>
      </c>
      <c r="C133" s="113" t="s">
        <v>73</v>
      </c>
      <c r="D133" s="111" t="s">
        <v>537</v>
      </c>
      <c r="E133" s="111"/>
      <c r="F133" s="112">
        <f>F134</f>
        <v>209</v>
      </c>
      <c r="G133" s="112">
        <f>G134</f>
        <v>-0.28000000000000114</v>
      </c>
      <c r="H133" s="112">
        <f>H134</f>
        <v>208.72</v>
      </c>
    </row>
    <row r="134" spans="1:8" ht="22.5" x14ac:dyDescent="0.2">
      <c r="A134" s="67" t="s">
        <v>104</v>
      </c>
      <c r="B134" s="106" t="s">
        <v>73</v>
      </c>
      <c r="C134" s="106" t="s">
        <v>73</v>
      </c>
      <c r="D134" s="68" t="s">
        <v>538</v>
      </c>
      <c r="E134" s="68">
        <v>200</v>
      </c>
      <c r="F134" s="65">
        <v>209</v>
      </c>
      <c r="G134" s="65">
        <f>H134-F134</f>
        <v>-0.28000000000000114</v>
      </c>
      <c r="H134" s="65">
        <v>208.72</v>
      </c>
    </row>
    <row r="135" spans="1:8" x14ac:dyDescent="0.2">
      <c r="A135" s="62" t="s">
        <v>315</v>
      </c>
      <c r="B135" s="64" t="s">
        <v>55</v>
      </c>
      <c r="C135" s="64" t="s">
        <v>28</v>
      </c>
      <c r="D135" s="64" t="s">
        <v>29</v>
      </c>
      <c r="E135" s="64" t="s">
        <v>30</v>
      </c>
      <c r="F135" s="63">
        <f>F137+F158+F164+F154</f>
        <v>73062.7</v>
      </c>
      <c r="G135" s="63">
        <f t="shared" ref="G135:H135" si="30">G137+G158+G164+G154</f>
        <v>-751.65000000000146</v>
      </c>
      <c r="H135" s="63">
        <f t="shared" si="30"/>
        <v>72311.049999999988</v>
      </c>
    </row>
    <row r="136" spans="1:8" ht="21" x14ac:dyDescent="0.2">
      <c r="A136" s="62" t="s">
        <v>551</v>
      </c>
      <c r="B136" s="64" t="s">
        <v>55</v>
      </c>
      <c r="C136" s="201"/>
      <c r="D136" s="64" t="s">
        <v>552</v>
      </c>
      <c r="E136" s="64" t="s">
        <v>30</v>
      </c>
      <c r="F136" s="63">
        <f>F137+F159+F161+F165</f>
        <v>57904.1</v>
      </c>
      <c r="G136" s="63">
        <f>G137+G159+G161+G165</f>
        <v>-1208.6499999999996</v>
      </c>
      <c r="H136" s="63">
        <f>H137+H159+H161+H165</f>
        <v>56695.45</v>
      </c>
    </row>
    <row r="137" spans="1:8" x14ac:dyDescent="0.2">
      <c r="A137" s="62" t="s">
        <v>106</v>
      </c>
      <c r="B137" s="64" t="s">
        <v>55</v>
      </c>
      <c r="C137" s="64" t="s">
        <v>33</v>
      </c>
      <c r="D137" s="201"/>
      <c r="E137" s="64"/>
      <c r="F137" s="63">
        <f>F138+F140+F142+F144+F147+F149+F152</f>
        <v>21929.3</v>
      </c>
      <c r="G137" s="63">
        <f>G138+G140+G142+G144+G147+G149+G152</f>
        <v>-620.04999999999927</v>
      </c>
      <c r="H137" s="63">
        <f>H138+H140+H142+H144+H147+H149+H152</f>
        <v>21309.25</v>
      </c>
    </row>
    <row r="138" spans="1:8" ht="22.5" x14ac:dyDescent="0.2">
      <c r="A138" s="67" t="s">
        <v>168</v>
      </c>
      <c r="B138" s="68" t="s">
        <v>55</v>
      </c>
      <c r="C138" s="68" t="s">
        <v>33</v>
      </c>
      <c r="D138" s="68" t="s">
        <v>553</v>
      </c>
      <c r="E138" s="68"/>
      <c r="F138" s="65">
        <v>151.80000000000001</v>
      </c>
      <c r="G138" s="65">
        <f>H138-F138</f>
        <v>10</v>
      </c>
      <c r="H138" s="65">
        <f>H139</f>
        <v>161.80000000000001</v>
      </c>
    </row>
    <row r="139" spans="1:8" x14ac:dyDescent="0.2">
      <c r="A139" s="67" t="s">
        <v>106</v>
      </c>
      <c r="B139" s="68" t="s">
        <v>55</v>
      </c>
      <c r="C139" s="68" t="s">
        <v>33</v>
      </c>
      <c r="D139" s="68" t="s">
        <v>553</v>
      </c>
      <c r="E139" s="68">
        <v>300</v>
      </c>
      <c r="F139" s="65">
        <v>151.80000000000001</v>
      </c>
      <c r="G139" s="65">
        <f>H139-F139</f>
        <v>10</v>
      </c>
      <c r="H139" s="65">
        <v>161.80000000000001</v>
      </c>
    </row>
    <row r="140" spans="1:8" ht="56.25" x14ac:dyDescent="0.2">
      <c r="A140" s="67" t="s">
        <v>554</v>
      </c>
      <c r="B140" s="68" t="s">
        <v>55</v>
      </c>
      <c r="C140" s="68" t="s">
        <v>33</v>
      </c>
      <c r="D140" s="124" t="s">
        <v>555</v>
      </c>
      <c r="E140" s="68"/>
      <c r="F140" s="65">
        <v>75.8</v>
      </c>
      <c r="G140" s="65"/>
      <c r="H140" s="65">
        <v>75.8</v>
      </c>
    </row>
    <row r="141" spans="1:8" x14ac:dyDescent="0.2">
      <c r="A141" s="67" t="s">
        <v>106</v>
      </c>
      <c r="B141" s="68" t="s">
        <v>55</v>
      </c>
      <c r="C141" s="68" t="s">
        <v>33</v>
      </c>
      <c r="D141" s="124" t="s">
        <v>555</v>
      </c>
      <c r="E141" s="68">
        <v>300</v>
      </c>
      <c r="F141" s="65">
        <v>75.8</v>
      </c>
      <c r="G141" s="65"/>
      <c r="H141" s="65">
        <v>75.8</v>
      </c>
    </row>
    <row r="142" spans="1:8" ht="22.5" x14ac:dyDescent="0.2">
      <c r="A142" s="67" t="s">
        <v>96</v>
      </c>
      <c r="B142" s="68" t="s">
        <v>55</v>
      </c>
      <c r="C142" s="68" t="s">
        <v>33</v>
      </c>
      <c r="D142" s="68" t="s">
        <v>556</v>
      </c>
      <c r="E142" s="68" t="s">
        <v>30</v>
      </c>
      <c r="F142" s="65">
        <f>F143</f>
        <v>4426</v>
      </c>
      <c r="G142" s="65">
        <f>G143</f>
        <v>0</v>
      </c>
      <c r="H142" s="65">
        <f>H143</f>
        <v>4426</v>
      </c>
    </row>
    <row r="143" spans="1:8" x14ac:dyDescent="0.2">
      <c r="A143" s="67" t="s">
        <v>106</v>
      </c>
      <c r="B143" s="68" t="s">
        <v>55</v>
      </c>
      <c r="C143" s="68" t="s">
        <v>33</v>
      </c>
      <c r="D143" s="68" t="s">
        <v>556</v>
      </c>
      <c r="E143" s="68">
        <v>300</v>
      </c>
      <c r="F143" s="65">
        <v>4426</v>
      </c>
      <c r="G143" s="65">
        <f>H143-F143</f>
        <v>0</v>
      </c>
      <c r="H143" s="65">
        <v>4426</v>
      </c>
    </row>
    <row r="144" spans="1:8" ht="22.5" x14ac:dyDescent="0.2">
      <c r="A144" s="67" t="s">
        <v>169</v>
      </c>
      <c r="B144" s="68" t="s">
        <v>55</v>
      </c>
      <c r="C144" s="68" t="s">
        <v>33</v>
      </c>
      <c r="D144" s="68" t="s">
        <v>557</v>
      </c>
      <c r="E144" s="68"/>
      <c r="F144" s="65">
        <v>6140</v>
      </c>
      <c r="G144" s="65">
        <f>H144-F144</f>
        <v>359.95000000000073</v>
      </c>
      <c r="H144" s="65">
        <f>H145+H146</f>
        <v>6499.9500000000007</v>
      </c>
    </row>
    <row r="145" spans="1:8" ht="22.5" x14ac:dyDescent="0.2">
      <c r="A145" s="67" t="s">
        <v>104</v>
      </c>
      <c r="B145" s="68" t="s">
        <v>55</v>
      </c>
      <c r="C145" s="68" t="s">
        <v>33</v>
      </c>
      <c r="D145" s="68" t="s">
        <v>557</v>
      </c>
      <c r="E145" s="68">
        <v>200</v>
      </c>
      <c r="F145" s="65">
        <v>20.9</v>
      </c>
      <c r="G145" s="65">
        <f>H145-F145</f>
        <v>-3.2999999999999972</v>
      </c>
      <c r="H145" s="65">
        <v>17.600000000000001</v>
      </c>
    </row>
    <row r="146" spans="1:8" x14ac:dyDescent="0.2">
      <c r="A146" s="67" t="s">
        <v>106</v>
      </c>
      <c r="B146" s="68" t="s">
        <v>55</v>
      </c>
      <c r="C146" s="68" t="s">
        <v>33</v>
      </c>
      <c r="D146" s="68" t="s">
        <v>557</v>
      </c>
      <c r="E146" s="68">
        <v>300</v>
      </c>
      <c r="F146" s="65">
        <v>6119.1</v>
      </c>
      <c r="G146" s="65">
        <f>H146-F146</f>
        <v>363.25</v>
      </c>
      <c r="H146" s="65">
        <v>6482.35</v>
      </c>
    </row>
    <row r="147" spans="1:8" x14ac:dyDescent="0.2">
      <c r="A147" s="67" t="s">
        <v>170</v>
      </c>
      <c r="B147" s="68" t="s">
        <v>55</v>
      </c>
      <c r="C147" s="68" t="s">
        <v>33</v>
      </c>
      <c r="D147" s="68" t="s">
        <v>558</v>
      </c>
      <c r="E147" s="68" t="s">
        <v>30</v>
      </c>
      <c r="F147" s="65">
        <v>6780.9</v>
      </c>
      <c r="G147" s="65">
        <f t="shared" ref="G147:G149" si="31">H147-F147</f>
        <v>-820</v>
      </c>
      <c r="H147" s="65">
        <v>5960.9</v>
      </c>
    </row>
    <row r="148" spans="1:8" x14ac:dyDescent="0.2">
      <c r="A148" s="67" t="s">
        <v>106</v>
      </c>
      <c r="B148" s="68" t="s">
        <v>55</v>
      </c>
      <c r="C148" s="68" t="s">
        <v>33</v>
      </c>
      <c r="D148" s="68" t="s">
        <v>558</v>
      </c>
      <c r="E148" s="68">
        <v>300</v>
      </c>
      <c r="F148" s="65">
        <v>6780.9</v>
      </c>
      <c r="G148" s="65">
        <f t="shared" si="31"/>
        <v>-820</v>
      </c>
      <c r="H148" s="65">
        <v>5960.9</v>
      </c>
    </row>
    <row r="149" spans="1:8" ht="22.5" x14ac:dyDescent="0.2">
      <c r="A149" s="67" t="s">
        <v>171</v>
      </c>
      <c r="B149" s="68" t="s">
        <v>55</v>
      </c>
      <c r="C149" s="68" t="s">
        <v>33</v>
      </c>
      <c r="D149" s="68" t="s">
        <v>559</v>
      </c>
      <c r="E149" s="68" t="s">
        <v>30</v>
      </c>
      <c r="F149" s="65">
        <v>3305.2</v>
      </c>
      <c r="G149" s="65">
        <f t="shared" si="31"/>
        <v>-170</v>
      </c>
      <c r="H149" s="65">
        <f>H150+H151</f>
        <v>3135.2</v>
      </c>
    </row>
    <row r="150" spans="1:8" ht="22.5" x14ac:dyDescent="0.2">
      <c r="A150" s="67" t="s">
        <v>104</v>
      </c>
      <c r="B150" s="68" t="s">
        <v>55</v>
      </c>
      <c r="C150" s="68" t="s">
        <v>33</v>
      </c>
      <c r="D150" s="68" t="s">
        <v>559</v>
      </c>
      <c r="E150" s="68">
        <v>200</v>
      </c>
      <c r="F150" s="65">
        <v>10</v>
      </c>
      <c r="G150" s="65">
        <f>H150-F150</f>
        <v>-4.8</v>
      </c>
      <c r="H150" s="65">
        <v>5.2</v>
      </c>
    </row>
    <row r="151" spans="1:8" x14ac:dyDescent="0.2">
      <c r="A151" s="67" t="s">
        <v>106</v>
      </c>
      <c r="B151" s="68" t="s">
        <v>55</v>
      </c>
      <c r="C151" s="68" t="s">
        <v>33</v>
      </c>
      <c r="D151" s="68" t="s">
        <v>559</v>
      </c>
      <c r="E151" s="68">
        <v>300</v>
      </c>
      <c r="F151" s="65">
        <v>3295.2</v>
      </c>
      <c r="G151" s="65">
        <f>H151-F151</f>
        <v>-165.19999999999982</v>
      </c>
      <c r="H151" s="65">
        <v>3130</v>
      </c>
    </row>
    <row r="152" spans="1:8" ht="22.5" x14ac:dyDescent="0.2">
      <c r="A152" s="67" t="s">
        <v>560</v>
      </c>
      <c r="B152" s="68" t="s">
        <v>55</v>
      </c>
      <c r="C152" s="68" t="s">
        <v>33</v>
      </c>
      <c r="D152" s="68" t="s">
        <v>561</v>
      </c>
      <c r="E152" s="68"/>
      <c r="F152" s="65">
        <v>1049.5999999999999</v>
      </c>
      <c r="G152" s="65"/>
      <c r="H152" s="65">
        <v>1049.5999999999999</v>
      </c>
    </row>
    <row r="153" spans="1:8" x14ac:dyDescent="0.2">
      <c r="A153" s="67" t="s">
        <v>106</v>
      </c>
      <c r="B153" s="68" t="s">
        <v>55</v>
      </c>
      <c r="C153" s="68" t="s">
        <v>33</v>
      </c>
      <c r="D153" s="68" t="s">
        <v>561</v>
      </c>
      <c r="E153" s="68">
        <v>300</v>
      </c>
      <c r="F153" s="65">
        <v>1049.5999999999999</v>
      </c>
      <c r="G153" s="65"/>
      <c r="H153" s="65">
        <v>1049.5999999999999</v>
      </c>
    </row>
    <row r="154" spans="1:8" ht="21" x14ac:dyDescent="0.2">
      <c r="A154" s="62" t="s">
        <v>562</v>
      </c>
      <c r="B154" s="64" t="s">
        <v>55</v>
      </c>
      <c r="C154" s="64" t="s">
        <v>33</v>
      </c>
      <c r="D154" s="64" t="s">
        <v>563</v>
      </c>
      <c r="E154" s="64"/>
      <c r="F154" s="63">
        <f>F156+F157</f>
        <v>15158.6</v>
      </c>
      <c r="G154" s="63">
        <f>H154-F154</f>
        <v>456.99999999999818</v>
      </c>
      <c r="H154" s="63">
        <f>H156+H157</f>
        <v>15615.599999999999</v>
      </c>
    </row>
    <row r="155" spans="1:8" x14ac:dyDescent="0.2">
      <c r="A155" s="67" t="s">
        <v>106</v>
      </c>
      <c r="B155" s="68" t="s">
        <v>55</v>
      </c>
      <c r="C155" s="68" t="s">
        <v>33</v>
      </c>
      <c r="D155" s="68" t="s">
        <v>564</v>
      </c>
      <c r="E155" s="68">
        <v>300</v>
      </c>
      <c r="F155" s="65"/>
      <c r="G155" s="65"/>
      <c r="H155" s="65"/>
    </row>
    <row r="156" spans="1:8" x14ac:dyDescent="0.2">
      <c r="A156" s="67" t="s">
        <v>106</v>
      </c>
      <c r="B156" s="68" t="s">
        <v>55</v>
      </c>
      <c r="C156" s="68" t="s">
        <v>33</v>
      </c>
      <c r="D156" s="68" t="s">
        <v>605</v>
      </c>
      <c r="E156" s="68">
        <v>300</v>
      </c>
      <c r="F156" s="65"/>
      <c r="G156" s="65">
        <f>H156-F156</f>
        <v>3418.8</v>
      </c>
      <c r="H156" s="65">
        <v>3418.8</v>
      </c>
    </row>
    <row r="157" spans="1:8" x14ac:dyDescent="0.2">
      <c r="A157" s="67" t="s">
        <v>106</v>
      </c>
      <c r="B157" s="68" t="s">
        <v>55</v>
      </c>
      <c r="C157" s="68" t="s">
        <v>33</v>
      </c>
      <c r="D157" s="68" t="s">
        <v>610</v>
      </c>
      <c r="E157" s="68">
        <v>300</v>
      </c>
      <c r="F157" s="65">
        <v>15158.6</v>
      </c>
      <c r="G157" s="65">
        <f>H157-F157</f>
        <v>-2961.8000000000011</v>
      </c>
      <c r="H157" s="65">
        <v>12196.8</v>
      </c>
    </row>
    <row r="158" spans="1:8" x14ac:dyDescent="0.2">
      <c r="A158" s="62" t="s">
        <v>50</v>
      </c>
      <c r="B158" s="64" t="s">
        <v>55</v>
      </c>
      <c r="C158" s="64" t="s">
        <v>54</v>
      </c>
      <c r="D158" s="64" t="s">
        <v>29</v>
      </c>
      <c r="E158" s="64" t="s">
        <v>30</v>
      </c>
      <c r="F158" s="63">
        <f>F159+F161</f>
        <v>35590.1</v>
      </c>
      <c r="G158" s="63">
        <f t="shared" ref="G158:H158" si="32">G159+G161</f>
        <v>-588.60000000000036</v>
      </c>
      <c r="H158" s="63">
        <f t="shared" si="32"/>
        <v>35001.5</v>
      </c>
    </row>
    <row r="159" spans="1:8" ht="45" x14ac:dyDescent="0.2">
      <c r="A159" s="67" t="s">
        <v>187</v>
      </c>
      <c r="B159" s="68" t="s">
        <v>55</v>
      </c>
      <c r="C159" s="68" t="s">
        <v>54</v>
      </c>
      <c r="D159" s="68" t="s">
        <v>565</v>
      </c>
      <c r="E159" s="68"/>
      <c r="F159" s="65">
        <v>27073.200000000001</v>
      </c>
      <c r="G159" s="65">
        <f t="shared" ref="G159:G160" si="33">H159-F159</f>
        <v>-2405.2000000000007</v>
      </c>
      <c r="H159" s="65">
        <v>24668</v>
      </c>
    </row>
    <row r="160" spans="1:8" x14ac:dyDescent="0.2">
      <c r="A160" s="67" t="s">
        <v>106</v>
      </c>
      <c r="B160" s="68" t="s">
        <v>55</v>
      </c>
      <c r="C160" s="68" t="s">
        <v>54</v>
      </c>
      <c r="D160" s="68" t="s">
        <v>565</v>
      </c>
      <c r="E160" s="68">
        <v>300</v>
      </c>
      <c r="F160" s="65">
        <v>27073.200000000001</v>
      </c>
      <c r="G160" s="65">
        <f t="shared" si="33"/>
        <v>-2405.2000000000007</v>
      </c>
      <c r="H160" s="65">
        <v>24668</v>
      </c>
    </row>
    <row r="161" spans="1:8" ht="45" x14ac:dyDescent="0.2">
      <c r="A161" s="67" t="s">
        <v>306</v>
      </c>
      <c r="B161" s="68" t="s">
        <v>55</v>
      </c>
      <c r="C161" s="68" t="s">
        <v>54</v>
      </c>
      <c r="D161" s="68" t="s">
        <v>566</v>
      </c>
      <c r="E161" s="68"/>
      <c r="F161" s="65">
        <f>F162+F163</f>
        <v>8516.9</v>
      </c>
      <c r="G161" s="65">
        <f>H161-F161</f>
        <v>1816.6000000000004</v>
      </c>
      <c r="H161" s="65">
        <f>H162+H163</f>
        <v>10333.5</v>
      </c>
    </row>
    <row r="162" spans="1:8" x14ac:dyDescent="0.2">
      <c r="A162" s="67" t="s">
        <v>106</v>
      </c>
      <c r="B162" s="68" t="s">
        <v>55</v>
      </c>
      <c r="C162" s="68" t="s">
        <v>54</v>
      </c>
      <c r="D162" s="68" t="s">
        <v>566</v>
      </c>
      <c r="E162" s="68">
        <v>300</v>
      </c>
      <c r="F162" s="65"/>
      <c r="G162" s="65">
        <f>H162-F162</f>
        <v>0</v>
      </c>
      <c r="H162" s="65"/>
    </row>
    <row r="163" spans="1:8" x14ac:dyDescent="0.2">
      <c r="A163" s="67" t="s">
        <v>106</v>
      </c>
      <c r="B163" s="68" t="s">
        <v>55</v>
      </c>
      <c r="C163" s="68" t="s">
        <v>54</v>
      </c>
      <c r="D163" s="68" t="s">
        <v>607</v>
      </c>
      <c r="E163" s="68">
        <v>300</v>
      </c>
      <c r="F163" s="65">
        <v>8516.9</v>
      </c>
      <c r="G163" s="65">
        <f>H163-F163</f>
        <v>1816.6000000000004</v>
      </c>
      <c r="H163" s="65">
        <v>10333.5</v>
      </c>
    </row>
    <row r="164" spans="1:8" x14ac:dyDescent="0.2">
      <c r="A164" s="62" t="s">
        <v>49</v>
      </c>
      <c r="B164" s="64" t="s">
        <v>55</v>
      </c>
      <c r="C164" s="64" t="s">
        <v>42</v>
      </c>
      <c r="D164" s="64" t="s">
        <v>29</v>
      </c>
      <c r="E164" s="64" t="s">
        <v>30</v>
      </c>
      <c r="F164" s="63">
        <f>F165</f>
        <v>384.7</v>
      </c>
      <c r="G164" s="63">
        <f t="shared" ref="G164:H164" si="34">G165</f>
        <v>0</v>
      </c>
      <c r="H164" s="63">
        <f t="shared" si="34"/>
        <v>384.7</v>
      </c>
    </row>
    <row r="165" spans="1:8" ht="21" x14ac:dyDescent="0.2">
      <c r="A165" s="62" t="s">
        <v>82</v>
      </c>
      <c r="B165" s="64" t="s">
        <v>55</v>
      </c>
      <c r="C165" s="64" t="s">
        <v>42</v>
      </c>
      <c r="D165" s="64" t="s">
        <v>570</v>
      </c>
      <c r="E165" s="64" t="s">
        <v>30</v>
      </c>
      <c r="F165" s="63">
        <v>384.7</v>
      </c>
      <c r="G165" s="63"/>
      <c r="H165" s="63">
        <v>384.7</v>
      </c>
    </row>
    <row r="166" spans="1:8" ht="22.5" x14ac:dyDescent="0.2">
      <c r="A166" s="67" t="s">
        <v>104</v>
      </c>
      <c r="B166" s="68" t="s">
        <v>55</v>
      </c>
      <c r="C166" s="68" t="s">
        <v>42</v>
      </c>
      <c r="D166" s="68" t="s">
        <v>570</v>
      </c>
      <c r="E166" s="68" t="s">
        <v>105</v>
      </c>
      <c r="F166" s="65">
        <v>384.7</v>
      </c>
      <c r="G166" s="65"/>
      <c r="H166" s="65">
        <v>384.7</v>
      </c>
    </row>
    <row r="167" spans="1:8" x14ac:dyDescent="0.2">
      <c r="A167" s="62" t="s">
        <v>316</v>
      </c>
      <c r="B167" s="64">
        <v>11</v>
      </c>
      <c r="C167" s="68"/>
      <c r="D167" s="68"/>
      <c r="E167" s="68"/>
      <c r="F167" s="63">
        <f t="shared" ref="F167:H167" si="35">F168</f>
        <v>378</v>
      </c>
      <c r="G167" s="63">
        <f t="shared" si="35"/>
        <v>-100.5</v>
      </c>
      <c r="H167" s="63">
        <f t="shared" si="35"/>
        <v>277.5</v>
      </c>
    </row>
    <row r="168" spans="1:8" ht="21" x14ac:dyDescent="0.2">
      <c r="A168" s="62" t="s">
        <v>263</v>
      </c>
      <c r="B168" s="64" t="s">
        <v>66</v>
      </c>
      <c r="C168" s="64" t="s">
        <v>31</v>
      </c>
      <c r="D168" s="64" t="s">
        <v>571</v>
      </c>
      <c r="E168" s="64" t="s">
        <v>30</v>
      </c>
      <c r="F168" s="63">
        <v>378</v>
      </c>
      <c r="G168" s="63">
        <f>H168-F168</f>
        <v>-100.5</v>
      </c>
      <c r="H168" s="63">
        <v>277.5</v>
      </c>
    </row>
    <row r="169" spans="1:8" ht="22.5" x14ac:dyDescent="0.2">
      <c r="A169" s="67" t="s">
        <v>104</v>
      </c>
      <c r="B169" s="68" t="s">
        <v>66</v>
      </c>
      <c r="C169" s="68" t="s">
        <v>31</v>
      </c>
      <c r="D169" s="68" t="s">
        <v>572</v>
      </c>
      <c r="E169" s="68" t="s">
        <v>105</v>
      </c>
      <c r="F169" s="65">
        <v>378</v>
      </c>
      <c r="G169" s="65">
        <f>H169-F169</f>
        <v>-100.5</v>
      </c>
      <c r="H169" s="65">
        <v>277.5</v>
      </c>
    </row>
  </sheetData>
  <mergeCells count="14">
    <mergeCell ref="F1:H1"/>
    <mergeCell ref="E2:H2"/>
    <mergeCell ref="B4:H4"/>
    <mergeCell ref="A5:H5"/>
    <mergeCell ref="F6:H6"/>
    <mergeCell ref="A8:H8"/>
    <mergeCell ref="G10:G11"/>
    <mergeCell ref="H10:H11"/>
    <mergeCell ref="A10:A11"/>
    <mergeCell ref="B10:B11"/>
    <mergeCell ref="D10:D11"/>
    <mergeCell ref="E10:E11"/>
    <mergeCell ref="F10:F11"/>
    <mergeCell ref="C10:C11"/>
  </mergeCells>
  <pageMargins left="0.17" right="0.17" top="0.18" bottom="0.17" header="0.17" footer="0.17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E38" sqref="E38"/>
    </sheetView>
  </sheetViews>
  <sheetFormatPr defaultRowHeight="12.75" x14ac:dyDescent="0.2"/>
  <cols>
    <col min="1" max="1" width="4.7109375" style="224" customWidth="1"/>
    <col min="2" max="2" width="39.85546875" style="224" customWidth="1"/>
    <col min="3" max="3" width="16.5703125" style="224" customWidth="1"/>
    <col min="4" max="4" width="17" style="224" customWidth="1"/>
    <col min="5" max="5" width="16.85546875" style="224" customWidth="1"/>
  </cols>
  <sheetData>
    <row r="1" spans="1:5" x14ac:dyDescent="0.2">
      <c r="E1" s="222" t="s">
        <v>615</v>
      </c>
    </row>
    <row r="2" spans="1:5" x14ac:dyDescent="0.2">
      <c r="E2" s="223" t="s">
        <v>616</v>
      </c>
    </row>
    <row r="3" spans="1:5" x14ac:dyDescent="0.2">
      <c r="E3" s="223" t="s">
        <v>287</v>
      </c>
    </row>
    <row r="4" spans="1:5" x14ac:dyDescent="0.2">
      <c r="E4" s="223" t="s">
        <v>617</v>
      </c>
    </row>
    <row r="5" spans="1:5" x14ac:dyDescent="0.2">
      <c r="E5" s="223" t="s">
        <v>618</v>
      </c>
    </row>
    <row r="6" spans="1:5" x14ac:dyDescent="0.2">
      <c r="E6" s="222"/>
    </row>
    <row r="7" spans="1:5" x14ac:dyDescent="0.2">
      <c r="E7" s="225" t="s">
        <v>652</v>
      </c>
    </row>
    <row r="8" spans="1:5" ht="15.75" x14ac:dyDescent="0.2">
      <c r="A8" s="284" t="s">
        <v>202</v>
      </c>
      <c r="B8" s="284"/>
      <c r="C8" s="284"/>
      <c r="D8" s="284"/>
      <c r="E8" s="284"/>
    </row>
    <row r="9" spans="1:5" ht="32.25" customHeight="1" x14ac:dyDescent="0.25">
      <c r="A9" s="285" t="s">
        <v>627</v>
      </c>
      <c r="B9" s="285"/>
      <c r="C9" s="285"/>
      <c r="D9" s="285"/>
      <c r="E9" s="285"/>
    </row>
    <row r="10" spans="1:5" x14ac:dyDescent="0.2">
      <c r="A10" s="226"/>
      <c r="B10" s="226"/>
      <c r="C10" s="226"/>
      <c r="D10" s="226"/>
      <c r="E10" s="227" t="s">
        <v>0</v>
      </c>
    </row>
    <row r="11" spans="1:5" ht="15.75" x14ac:dyDescent="0.2">
      <c r="A11" s="228" t="s">
        <v>619</v>
      </c>
      <c r="B11" s="228" t="s">
        <v>629</v>
      </c>
      <c r="C11" s="229" t="s">
        <v>288</v>
      </c>
      <c r="D11" s="228" t="s">
        <v>620</v>
      </c>
      <c r="E11" s="229" t="s">
        <v>288</v>
      </c>
    </row>
    <row r="12" spans="1:5" ht="15.75" x14ac:dyDescent="0.2">
      <c r="A12" s="230">
        <v>1</v>
      </c>
      <c r="B12" s="230">
        <v>2</v>
      </c>
      <c r="C12" s="230">
        <v>3</v>
      </c>
      <c r="D12" s="230">
        <v>4</v>
      </c>
      <c r="E12" s="230">
        <v>5</v>
      </c>
    </row>
    <row r="13" spans="1:5" ht="15.75" x14ac:dyDescent="0.25">
      <c r="A13" s="231">
        <v>1</v>
      </c>
      <c r="B13" s="237" t="s">
        <v>622</v>
      </c>
      <c r="C13" s="238">
        <v>3133.5</v>
      </c>
      <c r="D13" s="232">
        <f>E13-C13</f>
        <v>-102.19999999999982</v>
      </c>
      <c r="E13" s="234">
        <v>3031.3</v>
      </c>
    </row>
    <row r="14" spans="1:5" ht="15.75" x14ac:dyDescent="0.25">
      <c r="A14" s="231">
        <v>2</v>
      </c>
      <c r="B14" s="237" t="s">
        <v>623</v>
      </c>
      <c r="C14" s="238">
        <v>3153.7</v>
      </c>
      <c r="D14" s="232">
        <f t="shared" ref="D14:D18" si="0">E14-C14</f>
        <v>-112.5</v>
      </c>
      <c r="E14" s="234">
        <v>3041.2</v>
      </c>
    </row>
    <row r="15" spans="1:5" ht="15.75" x14ac:dyDescent="0.25">
      <c r="A15" s="231">
        <v>3</v>
      </c>
      <c r="B15" s="237" t="s">
        <v>624</v>
      </c>
      <c r="C15" s="238">
        <v>3148.1</v>
      </c>
      <c r="D15" s="232">
        <f t="shared" si="0"/>
        <v>-140.69999999999982</v>
      </c>
      <c r="E15" s="234">
        <v>3007.4</v>
      </c>
    </row>
    <row r="16" spans="1:5" ht="15.75" x14ac:dyDescent="0.25">
      <c r="A16" s="231">
        <v>4</v>
      </c>
      <c r="B16" s="237" t="s">
        <v>626</v>
      </c>
      <c r="C16" s="238">
        <v>3184.9</v>
      </c>
      <c r="D16" s="232">
        <f t="shared" si="0"/>
        <v>32.5</v>
      </c>
      <c r="E16" s="234">
        <v>3217.4</v>
      </c>
    </row>
    <row r="17" spans="1:5" ht="15.75" x14ac:dyDescent="0.25">
      <c r="A17" s="231">
        <v>5</v>
      </c>
      <c r="B17" s="237" t="s">
        <v>625</v>
      </c>
      <c r="C17" s="238">
        <v>3193.7</v>
      </c>
      <c r="D17" s="232">
        <f t="shared" si="0"/>
        <v>-77.299999999999727</v>
      </c>
      <c r="E17" s="234">
        <v>3116.4</v>
      </c>
    </row>
    <row r="18" spans="1:5" ht="15.75" x14ac:dyDescent="0.25">
      <c r="A18" s="231">
        <v>6</v>
      </c>
      <c r="B18" s="235" t="s">
        <v>621</v>
      </c>
      <c r="C18" s="241">
        <v>3049.5</v>
      </c>
      <c r="D18" s="232">
        <f t="shared" si="0"/>
        <v>-515.90000000000009</v>
      </c>
      <c r="E18" s="234">
        <v>2533.6</v>
      </c>
    </row>
    <row r="19" spans="1:5" ht="15.75" x14ac:dyDescent="0.25">
      <c r="A19" s="236"/>
      <c r="B19" s="239" t="s">
        <v>628</v>
      </c>
      <c r="C19" s="240">
        <f>SUM(C13:C18)</f>
        <v>18863.399999999998</v>
      </c>
      <c r="D19" s="240">
        <f>SUM(D13:D18)</f>
        <v>-916.09999999999945</v>
      </c>
      <c r="E19" s="240">
        <f>SUM(E13:E18)</f>
        <v>17947.3</v>
      </c>
    </row>
    <row r="20" spans="1:5" x14ac:dyDescent="0.2">
      <c r="A20" s="226"/>
      <c r="B20" s="226"/>
      <c r="C20" s="226"/>
      <c r="D20" s="226"/>
      <c r="E20" s="233"/>
    </row>
    <row r="21" spans="1:5" x14ac:dyDescent="0.2">
      <c r="A21" s="226"/>
      <c r="B21" s="226"/>
      <c r="C21" s="226"/>
      <c r="D21" s="226"/>
      <c r="E21" s="233"/>
    </row>
  </sheetData>
  <mergeCells count="2">
    <mergeCell ref="A8:E8"/>
    <mergeCell ref="A9:E9"/>
  </mergeCells>
  <pageMargins left="0.7" right="0.1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G16" sqref="G16"/>
    </sheetView>
  </sheetViews>
  <sheetFormatPr defaultRowHeight="12.75" x14ac:dyDescent="0.2"/>
  <cols>
    <col min="1" max="1" width="4" style="72" customWidth="1"/>
    <col min="2" max="2" width="11.85546875" style="75" customWidth="1"/>
    <col min="3" max="3" width="4.7109375" style="75" customWidth="1"/>
    <col min="4" max="4" width="4.5703125" style="75" customWidth="1"/>
    <col min="5" max="5" width="10" style="75" customWidth="1"/>
    <col min="6" max="6" width="4.85546875" style="75" customWidth="1"/>
    <col min="7" max="7" width="32.42578125" style="72" customWidth="1"/>
    <col min="8" max="8" width="9.5703125" style="72" customWidth="1"/>
    <col min="9" max="9" width="8.28515625" style="72" customWidth="1"/>
    <col min="10" max="10" width="9.5703125" style="72" customWidth="1"/>
  </cols>
  <sheetData>
    <row r="1" spans="1:10" x14ac:dyDescent="0.2">
      <c r="B1" s="72"/>
      <c r="C1" s="72"/>
      <c r="D1" s="72"/>
      <c r="E1" s="72"/>
      <c r="F1" s="72"/>
      <c r="J1" s="243" t="s">
        <v>637</v>
      </c>
    </row>
    <row r="2" spans="1:10" x14ac:dyDescent="0.2">
      <c r="B2" s="72"/>
      <c r="C2" s="72"/>
      <c r="D2" s="72"/>
      <c r="E2" s="72"/>
      <c r="F2" s="72"/>
      <c r="J2" s="243" t="s">
        <v>616</v>
      </c>
    </row>
    <row r="3" spans="1:10" x14ac:dyDescent="0.2">
      <c r="B3" s="72"/>
      <c r="C3" s="72"/>
      <c r="D3" s="72"/>
      <c r="E3" s="72"/>
      <c r="F3" s="72"/>
      <c r="J3" s="243" t="s">
        <v>287</v>
      </c>
    </row>
    <row r="4" spans="1:10" x14ac:dyDescent="0.2">
      <c r="B4" s="72"/>
      <c r="C4" s="72"/>
      <c r="D4" s="72"/>
      <c r="E4" s="72"/>
      <c r="F4" s="72"/>
      <c r="J4" s="243" t="s">
        <v>617</v>
      </c>
    </row>
    <row r="5" spans="1:10" x14ac:dyDescent="0.2">
      <c r="B5" s="72"/>
      <c r="C5" s="72"/>
      <c r="D5" s="72"/>
      <c r="E5" s="72"/>
      <c r="F5" s="72"/>
      <c r="J5" s="243" t="s">
        <v>618</v>
      </c>
    </row>
    <row r="6" spans="1:10" x14ac:dyDescent="0.2">
      <c r="B6" s="72"/>
      <c r="C6" s="72"/>
      <c r="D6" s="72"/>
      <c r="E6" s="72"/>
      <c r="F6" s="72"/>
      <c r="J6" s="242"/>
    </row>
    <row r="7" spans="1:10" ht="15.75" x14ac:dyDescent="0.2">
      <c r="A7" s="276" t="s">
        <v>638</v>
      </c>
      <c r="B7" s="276"/>
      <c r="C7" s="276"/>
      <c r="D7" s="276"/>
      <c r="E7" s="276"/>
      <c r="F7" s="276"/>
      <c r="G7" s="276"/>
      <c r="H7" s="276"/>
      <c r="I7" s="276"/>
      <c r="J7" s="276"/>
    </row>
    <row r="8" spans="1:10" ht="30.75" customHeight="1" x14ac:dyDescent="0.2">
      <c r="A8" s="276" t="s">
        <v>639</v>
      </c>
      <c r="B8" s="276"/>
      <c r="C8" s="276"/>
      <c r="D8" s="276"/>
      <c r="E8" s="276"/>
      <c r="F8" s="276"/>
      <c r="G8" s="276"/>
      <c r="H8" s="276"/>
      <c r="I8" s="276"/>
      <c r="J8" s="276"/>
    </row>
    <row r="9" spans="1:10" x14ac:dyDescent="0.2">
      <c r="A9" s="76"/>
      <c r="B9" s="76"/>
      <c r="C9" s="76"/>
      <c r="D9" s="76"/>
      <c r="E9" s="76"/>
      <c r="F9" s="76"/>
      <c r="G9" s="76"/>
      <c r="H9" s="76"/>
      <c r="I9" s="76"/>
      <c r="J9" s="243" t="s">
        <v>0</v>
      </c>
    </row>
    <row r="10" spans="1:10" ht="25.5" x14ac:dyDescent="0.2">
      <c r="A10" s="78" t="s">
        <v>48</v>
      </c>
      <c r="B10" s="78" t="s">
        <v>203</v>
      </c>
      <c r="C10" s="78" t="s">
        <v>204</v>
      </c>
      <c r="D10" s="78" t="s">
        <v>205</v>
      </c>
      <c r="E10" s="78" t="s">
        <v>25</v>
      </c>
      <c r="F10" s="78" t="s">
        <v>207</v>
      </c>
      <c r="G10" s="78" t="s">
        <v>208</v>
      </c>
      <c r="H10" s="79" t="s">
        <v>272</v>
      </c>
      <c r="I10" s="78" t="s">
        <v>302</v>
      </c>
      <c r="J10" s="79" t="s">
        <v>272</v>
      </c>
    </row>
    <row r="11" spans="1:10" x14ac:dyDescent="0.2">
      <c r="A11" s="80" t="s">
        <v>209</v>
      </c>
      <c r="B11" s="81" t="s">
        <v>210</v>
      </c>
      <c r="C11" s="80" t="s">
        <v>211</v>
      </c>
      <c r="D11" s="81" t="s">
        <v>212</v>
      </c>
      <c r="E11" s="80" t="s">
        <v>213</v>
      </c>
      <c r="F11" s="81" t="s">
        <v>214</v>
      </c>
      <c r="G11" s="80" t="s">
        <v>215</v>
      </c>
      <c r="H11" s="80" t="s">
        <v>216</v>
      </c>
      <c r="I11" s="80" t="s">
        <v>640</v>
      </c>
      <c r="J11" s="81" t="s">
        <v>55</v>
      </c>
    </row>
    <row r="12" spans="1:10" ht="25.5" x14ac:dyDescent="0.2">
      <c r="A12" s="244">
        <v>1</v>
      </c>
      <c r="B12" s="78" t="s">
        <v>217</v>
      </c>
      <c r="C12" s="85"/>
      <c r="D12" s="85"/>
      <c r="E12" s="85"/>
      <c r="F12" s="85"/>
      <c r="G12" s="86"/>
      <c r="H12" s="87"/>
      <c r="I12" s="245"/>
      <c r="J12" s="245"/>
    </row>
    <row r="13" spans="1:10" ht="38.25" x14ac:dyDescent="0.2">
      <c r="A13" s="244"/>
      <c r="B13" s="85"/>
      <c r="C13" s="81" t="s">
        <v>55</v>
      </c>
      <c r="D13" s="81" t="s">
        <v>33</v>
      </c>
      <c r="E13" s="81" t="s">
        <v>641</v>
      </c>
      <c r="F13" s="81" t="s">
        <v>227</v>
      </c>
      <c r="G13" s="90" t="s">
        <v>220</v>
      </c>
      <c r="H13" s="91">
        <v>151.80000000000001</v>
      </c>
      <c r="I13" s="255">
        <f>J13-H13</f>
        <v>10</v>
      </c>
      <c r="J13" s="91">
        <v>161.80000000000001</v>
      </c>
    </row>
    <row r="14" spans="1:10" ht="51" x14ac:dyDescent="0.2">
      <c r="A14" s="244"/>
      <c r="B14" s="95"/>
      <c r="C14" s="81" t="s">
        <v>55</v>
      </c>
      <c r="D14" s="81" t="s">
        <v>33</v>
      </c>
      <c r="E14" s="81" t="s">
        <v>642</v>
      </c>
      <c r="F14" s="81" t="s">
        <v>227</v>
      </c>
      <c r="G14" s="246" t="s">
        <v>384</v>
      </c>
      <c r="H14" s="91">
        <v>75.8</v>
      </c>
      <c r="I14" s="247"/>
      <c r="J14" s="91">
        <v>75.8</v>
      </c>
    </row>
    <row r="15" spans="1:10" x14ac:dyDescent="0.2">
      <c r="A15" s="244"/>
      <c r="B15" s="92"/>
      <c r="C15" s="81" t="s">
        <v>55</v>
      </c>
      <c r="D15" s="81" t="s">
        <v>33</v>
      </c>
      <c r="E15" s="81" t="s">
        <v>643</v>
      </c>
      <c r="F15" s="81" t="s">
        <v>227</v>
      </c>
      <c r="G15" s="90" t="s">
        <v>170</v>
      </c>
      <c r="H15" s="94">
        <v>6780.9</v>
      </c>
      <c r="I15" s="253">
        <v>-820</v>
      </c>
      <c r="J15" s="94">
        <v>5960.9</v>
      </c>
    </row>
    <row r="16" spans="1:10" ht="38.25" x14ac:dyDescent="0.2">
      <c r="A16" s="244"/>
      <c r="B16" s="92"/>
      <c r="C16" s="81" t="s">
        <v>55</v>
      </c>
      <c r="D16" s="81" t="s">
        <v>33</v>
      </c>
      <c r="E16" s="81" t="s">
        <v>644</v>
      </c>
      <c r="F16" s="81" t="s">
        <v>227</v>
      </c>
      <c r="G16" s="93" t="s">
        <v>222</v>
      </c>
      <c r="H16" s="94">
        <v>3305.2</v>
      </c>
      <c r="I16" s="253">
        <f t="shared" ref="I16" si="0">J16-H16</f>
        <v>-170</v>
      </c>
      <c r="J16" s="94">
        <v>3135.2</v>
      </c>
    </row>
    <row r="17" spans="1:10" ht="51" x14ac:dyDescent="0.2">
      <c r="A17" s="244"/>
      <c r="B17" s="92"/>
      <c r="C17" s="81" t="s">
        <v>55</v>
      </c>
      <c r="D17" s="81" t="s">
        <v>33</v>
      </c>
      <c r="E17" s="81" t="s">
        <v>645</v>
      </c>
      <c r="F17" s="81" t="s">
        <v>227</v>
      </c>
      <c r="G17" s="249" t="s">
        <v>383</v>
      </c>
      <c r="H17" s="94">
        <v>1049.5999999999999</v>
      </c>
      <c r="I17" s="248"/>
      <c r="J17" s="94">
        <v>1049.5999999999999</v>
      </c>
    </row>
    <row r="18" spans="1:10" ht="89.25" x14ac:dyDescent="0.2">
      <c r="A18" s="244"/>
      <c r="B18" s="95"/>
      <c r="C18" s="81" t="s">
        <v>55</v>
      </c>
      <c r="D18" s="81" t="s">
        <v>54</v>
      </c>
      <c r="E18" s="81" t="s">
        <v>646</v>
      </c>
      <c r="F18" s="81" t="s">
        <v>227</v>
      </c>
      <c r="G18" s="71" t="s">
        <v>226</v>
      </c>
      <c r="H18" s="91">
        <v>27073.200000000001</v>
      </c>
      <c r="I18" s="253">
        <f>J18-H18</f>
        <v>-2405.2000000000007</v>
      </c>
      <c r="J18" s="91">
        <v>24668</v>
      </c>
    </row>
    <row r="19" spans="1:10" ht="76.5" x14ac:dyDescent="0.2">
      <c r="A19" s="83"/>
      <c r="B19" s="96"/>
      <c r="C19" s="81" t="s">
        <v>55</v>
      </c>
      <c r="D19" s="81" t="s">
        <v>54</v>
      </c>
      <c r="E19" s="81" t="s">
        <v>647</v>
      </c>
      <c r="F19" s="81" t="s">
        <v>227</v>
      </c>
      <c r="G19" s="246" t="s">
        <v>648</v>
      </c>
      <c r="H19" s="91">
        <v>8516.9</v>
      </c>
      <c r="I19" s="254">
        <f>J19-H19</f>
        <v>1816.6000000000004</v>
      </c>
      <c r="J19" s="91">
        <v>10333.5</v>
      </c>
    </row>
    <row r="20" spans="1:10" ht="76.5" x14ac:dyDescent="0.2">
      <c r="A20" s="244">
        <v>2</v>
      </c>
      <c r="B20" s="95" t="s">
        <v>649</v>
      </c>
      <c r="C20" s="81" t="s">
        <v>55</v>
      </c>
      <c r="D20" s="81" t="s">
        <v>54</v>
      </c>
      <c r="E20" s="81" t="s">
        <v>650</v>
      </c>
      <c r="F20" s="81" t="s">
        <v>227</v>
      </c>
      <c r="G20" s="90" t="s">
        <v>224</v>
      </c>
      <c r="H20" s="91">
        <v>2524.6</v>
      </c>
      <c r="I20" s="254">
        <f>J20-H20</f>
        <v>960</v>
      </c>
      <c r="J20" s="91">
        <v>3484.6</v>
      </c>
    </row>
    <row r="21" spans="1:10" x14ac:dyDescent="0.2">
      <c r="A21" s="250"/>
      <c r="B21" s="251" t="s">
        <v>651</v>
      </c>
      <c r="C21" s="97"/>
      <c r="D21" s="97"/>
      <c r="E21" s="97"/>
      <c r="F21" s="98"/>
      <c r="G21" s="99"/>
      <c r="H21" s="100">
        <f>SUM(H13:H20)</f>
        <v>49478</v>
      </c>
      <c r="I21" s="252">
        <f>SUM(I13:I20)</f>
        <v>-608.60000000000036</v>
      </c>
      <c r="J21" s="100">
        <f>SUM(J13:J20)</f>
        <v>48869.4</v>
      </c>
    </row>
  </sheetData>
  <mergeCells count="2">
    <mergeCell ref="A7:J7"/>
    <mergeCell ref="A8:J8"/>
  </mergeCells>
  <pageMargins left="0.28999999999999998" right="0.1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пр1 ист</vt:lpstr>
      <vt:lpstr>Пр 4 </vt:lpstr>
      <vt:lpstr>Пр 8 функц </vt:lpstr>
      <vt:lpstr>Пр 12 ведом</vt:lpstr>
      <vt:lpstr>Пр14 Прогр расх</vt:lpstr>
      <vt:lpstr>Пр10 ПО</vt:lpstr>
      <vt:lpstr>Пр 14 мун.прог.</vt:lpstr>
      <vt:lpstr>Пр 16 табл 1</vt:lpstr>
      <vt:lpstr>Пр 10</vt:lpstr>
      <vt:lpstr>'Пр 12 ведом'!Заголовки_для_печати</vt:lpstr>
      <vt:lpstr>'Пр 4 '!Заголовки_для_печати</vt:lpstr>
      <vt:lpstr>'Пр 8 функц '!Заголовки_для_печати</vt:lpstr>
      <vt:lpstr>'пр1 ист'!Заголовки_для_печати</vt:lpstr>
      <vt:lpstr>'Пр14 Прогр расх'!Заголовки_для_печати</vt:lpstr>
      <vt:lpstr>'Пр 4 '!Область_печати</vt:lpstr>
      <vt:lpstr>'Пр 8 функц '!Область_печати</vt:lpstr>
      <vt:lpstr>'пр1 ист'!Область_печати</vt:lpstr>
      <vt:lpstr>'Пр14 Прогр расх'!Область_печати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Куулар</cp:lastModifiedBy>
  <cp:lastPrinted>2020-01-14T10:25:38Z</cp:lastPrinted>
  <dcterms:created xsi:type="dcterms:W3CDTF">2004-12-03T09:36:36Z</dcterms:created>
  <dcterms:modified xsi:type="dcterms:W3CDTF">2020-01-14T10:25:42Z</dcterms:modified>
</cp:coreProperties>
</file>