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РХИВ\барахолка с рабочего стола\маады\внесение_измений_в_бюджет\2018\"/>
    </mc:Choice>
  </mc:AlternateContent>
  <bookViews>
    <workbookView xWindow="0" yWindow="0" windowWidth="19200" windowHeight="10995" activeTab="1"/>
  </bookViews>
  <sheets>
    <sheet name="ПР 2 " sheetId="6" r:id="rId1"/>
    <sheet name="ПР 5 функц" sheetId="5" r:id="rId2"/>
    <sheet name="ПР 7 ведом" sheetId="3" r:id="rId3"/>
    <sheet name="ПР 9 КЦП" sheetId="4" r:id="rId4"/>
  </sheets>
  <externalReferences>
    <externalReference r:id="rId5"/>
  </externalReferences>
  <definedNames>
    <definedName name="_xlnm._FilterDatabase" localSheetId="1" hidden="1">'ПР 5 функц'!$A$10:$L$700</definedName>
    <definedName name="_xlnm._FilterDatabase" localSheetId="2" hidden="1">'ПР 7 ведом'!$B$13:$F$750</definedName>
    <definedName name="_xlnm.Print_Area" localSheetId="0">'ПР 2 '!$A$1:$I$83</definedName>
    <definedName name="_xlnm.Print_Area" localSheetId="1">'ПР 5 функц'!$A$1:$L$700</definedName>
    <definedName name="_xlnm.Print_Area" localSheetId="2">'ПР 7 ведом'!$A$1:$O$750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4" l="1"/>
  <c r="L56" i="4"/>
  <c r="L55" i="4"/>
  <c r="L54" i="4"/>
  <c r="L53" i="4"/>
  <c r="L52" i="4"/>
  <c r="L51" i="4"/>
  <c r="L50" i="4"/>
  <c r="L49" i="4"/>
  <c r="L48" i="4"/>
  <c r="L47" i="4"/>
  <c r="L46" i="4"/>
  <c r="L41" i="4"/>
  <c r="L42" i="4"/>
  <c r="L43" i="4"/>
  <c r="L44" i="4"/>
  <c r="L40" i="4"/>
  <c r="N401" i="3" l="1"/>
  <c r="O401" i="3"/>
  <c r="M401" i="3"/>
  <c r="O400" i="3"/>
  <c r="O399" i="3" s="1"/>
  <c r="O373" i="3" s="1"/>
  <c r="N400" i="3"/>
  <c r="N399" i="3" s="1"/>
  <c r="N373" i="3" s="1"/>
  <c r="L209" i="5"/>
  <c r="M181" i="5" l="1"/>
  <c r="N181" i="5"/>
  <c r="L181" i="5"/>
  <c r="M197" i="5"/>
  <c r="N197" i="5"/>
  <c r="L197" i="5"/>
  <c r="N196" i="5"/>
  <c r="N195" i="5" s="1"/>
  <c r="M196" i="5"/>
  <c r="M195" i="5" s="1"/>
  <c r="L196" i="5"/>
  <c r="L195" i="5" s="1"/>
  <c r="M134" i="5"/>
  <c r="N134" i="5"/>
  <c r="L134" i="5"/>
  <c r="M38" i="5"/>
  <c r="M37" i="5" s="1"/>
  <c r="M36" i="5" s="1"/>
  <c r="N38" i="5"/>
  <c r="N37" i="5" s="1"/>
  <c r="N36" i="5" s="1"/>
  <c r="L38" i="5"/>
  <c r="H38" i="5"/>
  <c r="J38" i="5" s="1"/>
  <c r="L37" i="5"/>
  <c r="L36" i="5" s="1"/>
  <c r="K37" i="5"/>
  <c r="K36" i="5" s="1"/>
  <c r="I37" i="5"/>
  <c r="I36" i="5" s="1"/>
  <c r="G37" i="5"/>
  <c r="G36" i="5" s="1"/>
  <c r="F37" i="5"/>
  <c r="H37" i="5" s="1"/>
  <c r="L541" i="5"/>
  <c r="L540" i="5" s="1"/>
  <c r="L539" i="5" s="1"/>
  <c r="N542" i="5"/>
  <c r="N541" i="5" s="1"/>
  <c r="N540" i="5" s="1"/>
  <c r="N539" i="5" s="1"/>
  <c r="M541" i="5"/>
  <c r="M540" i="5" s="1"/>
  <c r="M539" i="5" s="1"/>
  <c r="M61" i="5"/>
  <c r="M60" i="5" s="1"/>
  <c r="M59" i="5" s="1"/>
  <c r="L61" i="5"/>
  <c r="L60" i="5" s="1"/>
  <c r="L59" i="5" s="1"/>
  <c r="M625" i="5"/>
  <c r="M629" i="5"/>
  <c r="N629" i="5"/>
  <c r="L629" i="5"/>
  <c r="H629" i="5"/>
  <c r="J629" i="5" s="1"/>
  <c r="M628" i="5"/>
  <c r="M627" i="5" s="1"/>
  <c r="M626" i="5" s="1"/>
  <c r="K628" i="5"/>
  <c r="I628" i="5"/>
  <c r="I627" i="5" s="1"/>
  <c r="I626" i="5" s="1"/>
  <c r="G628" i="5"/>
  <c r="G627" i="5" s="1"/>
  <c r="G626" i="5" s="1"/>
  <c r="F628" i="5"/>
  <c r="F627" i="5" s="1"/>
  <c r="K627" i="5"/>
  <c r="K626" i="5" s="1"/>
  <c r="N161" i="3"/>
  <c r="N160" i="3" s="1"/>
  <c r="N162" i="3"/>
  <c r="M162" i="3"/>
  <c r="M161" i="3" s="1"/>
  <c r="M160" i="3" s="1"/>
  <c r="I163" i="3"/>
  <c r="K163" i="3" s="1"/>
  <c r="O163" i="3" s="1"/>
  <c r="O162" i="3" s="1"/>
  <c r="O161" i="3" s="1"/>
  <c r="O160" i="3" s="1"/>
  <c r="L162" i="3"/>
  <c r="J162" i="3"/>
  <c r="J161" i="3" s="1"/>
  <c r="J160" i="3" s="1"/>
  <c r="H162" i="3"/>
  <c r="H161" i="3" s="1"/>
  <c r="H160" i="3" s="1"/>
  <c r="G162" i="3"/>
  <c r="G161" i="3" s="1"/>
  <c r="L161" i="3"/>
  <c r="L160" i="3" s="1"/>
  <c r="N722" i="3"/>
  <c r="N734" i="3"/>
  <c r="N733" i="3" s="1"/>
  <c r="M734" i="3"/>
  <c r="M733" i="3" s="1"/>
  <c r="I735" i="3"/>
  <c r="K735" i="3" s="1"/>
  <c r="O735" i="3" s="1"/>
  <c r="O734" i="3" s="1"/>
  <c r="O733" i="3" s="1"/>
  <c r="L734" i="3"/>
  <c r="L733" i="3" s="1"/>
  <c r="J734" i="3"/>
  <c r="J733" i="3" s="1"/>
  <c r="H734" i="3"/>
  <c r="H733" i="3" s="1"/>
  <c r="G734" i="3"/>
  <c r="G733" i="3"/>
  <c r="O537" i="3"/>
  <c r="N536" i="3"/>
  <c r="N535" i="3" s="1"/>
  <c r="O496" i="3"/>
  <c r="O495" i="3" s="1"/>
  <c r="O494" i="3" s="1"/>
  <c r="N495" i="3"/>
  <c r="N494" i="3" s="1"/>
  <c r="M495" i="3"/>
  <c r="M494" i="3" s="1"/>
  <c r="M402" i="3"/>
  <c r="M404" i="3"/>
  <c r="M400" i="3" s="1"/>
  <c r="M399" i="3" s="1"/>
  <c r="M373" i="3" s="1"/>
  <c r="O406" i="3"/>
  <c r="O405" i="3" s="1"/>
  <c r="O404" i="3" s="1"/>
  <c r="N405" i="3"/>
  <c r="N404" i="3" s="1"/>
  <c r="M405" i="3"/>
  <c r="M363" i="3"/>
  <c r="M362" i="3" s="1"/>
  <c r="N363" i="3"/>
  <c r="N362" i="3" s="1"/>
  <c r="O364" i="3"/>
  <c r="O363" i="3" s="1"/>
  <c r="O362" i="3" s="1"/>
  <c r="J37" i="5" l="1"/>
  <c r="F36" i="5"/>
  <c r="H36" i="5" s="1"/>
  <c r="J36" i="5" s="1"/>
  <c r="N628" i="5"/>
  <c r="N627" i="5" s="1"/>
  <c r="N626" i="5" s="1"/>
  <c r="N61" i="5"/>
  <c r="N60" i="5" s="1"/>
  <c r="N59" i="5" s="1"/>
  <c r="L628" i="5"/>
  <c r="L627" i="5" s="1"/>
  <c r="L626" i="5" s="1"/>
  <c r="F626" i="5"/>
  <c r="H626" i="5" s="1"/>
  <c r="J626" i="5" s="1"/>
  <c r="H627" i="5"/>
  <c r="J627" i="5" s="1"/>
  <c r="H628" i="5"/>
  <c r="J628" i="5" s="1"/>
  <c r="G160" i="3"/>
  <c r="I161" i="3"/>
  <c r="K161" i="3" s="1"/>
  <c r="I162" i="3"/>
  <c r="K162" i="3" s="1"/>
  <c r="I733" i="3"/>
  <c r="K733" i="3" s="1"/>
  <c r="I734" i="3"/>
  <c r="K734" i="3" s="1"/>
  <c r="I160" i="3" l="1"/>
  <c r="K160" i="3" s="1"/>
  <c r="L37" i="4" l="1"/>
  <c r="L38" i="4"/>
  <c r="L36" i="4"/>
  <c r="L34" i="4"/>
  <c r="L33" i="4"/>
  <c r="L32" i="4"/>
  <c r="L31" i="4"/>
  <c r="L29" i="4"/>
  <c r="L28" i="4"/>
  <c r="L27" i="4"/>
  <c r="L26" i="4"/>
  <c r="L25" i="4"/>
  <c r="L19" i="4"/>
  <c r="L20" i="4"/>
  <c r="L21" i="4"/>
  <c r="L22" i="4"/>
  <c r="L23" i="4"/>
  <c r="L18" i="4"/>
  <c r="L45" i="4" l="1"/>
  <c r="L39" i="4"/>
  <c r="L35" i="4"/>
  <c r="L30" i="4"/>
  <c r="L24" i="4"/>
  <c r="L17" i="4"/>
  <c r="K45" i="4"/>
  <c r="K39" i="4"/>
  <c r="K35" i="4"/>
  <c r="K30" i="4"/>
  <c r="K24" i="4"/>
  <c r="K17" i="4"/>
  <c r="I16" i="4"/>
  <c r="I17" i="4"/>
  <c r="K14" i="6"/>
  <c r="K15" i="6"/>
  <c r="K16" i="6"/>
  <c r="K17" i="6"/>
  <c r="K18" i="6"/>
  <c r="K19" i="6"/>
  <c r="K20" i="6"/>
  <c r="K22" i="6"/>
  <c r="K23" i="6"/>
  <c r="K24" i="6"/>
  <c r="K25" i="6"/>
  <c r="K26" i="6"/>
  <c r="K27" i="6"/>
  <c r="K29" i="6"/>
  <c r="K31" i="6"/>
  <c r="K32" i="6"/>
  <c r="K34" i="6"/>
  <c r="K35" i="6"/>
  <c r="K36" i="6"/>
  <c r="K37" i="6"/>
  <c r="K38" i="6"/>
  <c r="K42" i="6"/>
  <c r="K43" i="6"/>
  <c r="K45" i="6"/>
  <c r="K46" i="6"/>
  <c r="K47" i="6"/>
  <c r="K48" i="6"/>
  <c r="K49" i="6"/>
  <c r="K50" i="6"/>
  <c r="K51" i="6"/>
  <c r="K52" i="6"/>
  <c r="K53" i="6"/>
  <c r="K54" i="6"/>
  <c r="K55" i="6"/>
  <c r="K56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9" i="6"/>
  <c r="K80" i="6"/>
  <c r="K81" i="6"/>
  <c r="K82" i="6"/>
  <c r="J78" i="6"/>
  <c r="K78" i="6" s="1"/>
  <c r="J57" i="6"/>
  <c r="K57" i="6" s="1"/>
  <c r="J48" i="6"/>
  <c r="J44" i="6" s="1"/>
  <c r="K44" i="6" s="1"/>
  <c r="J41" i="6"/>
  <c r="K41" i="6" s="1"/>
  <c r="J33" i="6"/>
  <c r="K33" i="6" s="1"/>
  <c r="J30" i="6"/>
  <c r="K30" i="6" s="1"/>
  <c r="J28" i="6"/>
  <c r="K28" i="6" s="1"/>
  <c r="J25" i="6"/>
  <c r="J21" i="6"/>
  <c r="J17" i="6"/>
  <c r="J14" i="6"/>
  <c r="H13" i="6"/>
  <c r="M347" i="5"/>
  <c r="M345" i="5"/>
  <c r="L347" i="5"/>
  <c r="L345" i="5"/>
  <c r="O241" i="3"/>
  <c r="N347" i="5" s="1"/>
  <c r="O239" i="3"/>
  <c r="N345" i="5" s="1"/>
  <c r="N238" i="3"/>
  <c r="J13" i="6" l="1"/>
  <c r="K13" i="6" s="1"/>
  <c r="K21" i="6"/>
  <c r="L16" i="4"/>
  <c r="K16" i="4"/>
  <c r="J40" i="6"/>
  <c r="G480" i="3"/>
  <c r="G483" i="3"/>
  <c r="G488" i="3"/>
  <c r="G487" i="3" s="1"/>
  <c r="G493" i="3"/>
  <c r="G491" i="3" s="1"/>
  <c r="G490" i="3" s="1"/>
  <c r="G498" i="3"/>
  <c r="G500" i="3"/>
  <c r="G507" i="3"/>
  <c r="G506" i="3" s="1"/>
  <c r="G505" i="3" s="1"/>
  <c r="G504" i="3" s="1"/>
  <c r="G512" i="3"/>
  <c r="G511" i="3" s="1"/>
  <c r="G510" i="3" s="1"/>
  <c r="G509" i="3" s="1"/>
  <c r="G518" i="3"/>
  <c r="G517" i="3" s="1"/>
  <c r="G516" i="3" s="1"/>
  <c r="G515" i="3" s="1"/>
  <c r="G522" i="3"/>
  <c r="G521" i="3" s="1"/>
  <c r="G524" i="3"/>
  <c r="G528" i="3"/>
  <c r="G526" i="3" s="1"/>
  <c r="G532" i="3"/>
  <c r="G531" i="3" s="1"/>
  <c r="G536" i="3"/>
  <c r="G535" i="3" s="1"/>
  <c r="G544" i="3"/>
  <c r="G543" i="3" s="1"/>
  <c r="G548" i="3"/>
  <c r="G547" i="3" s="1"/>
  <c r="G554" i="3"/>
  <c r="G553" i="3" s="1"/>
  <c r="G558" i="3"/>
  <c r="G557" i="3" s="1"/>
  <c r="G565" i="3"/>
  <c r="G564" i="3" s="1"/>
  <c r="G563" i="3" s="1"/>
  <c r="G562" i="3" s="1"/>
  <c r="G561" i="3" s="1"/>
  <c r="G570" i="3"/>
  <c r="G569" i="3" s="1"/>
  <c r="G568" i="3" s="1"/>
  <c r="G574" i="3"/>
  <c r="G573" i="3" s="1"/>
  <c r="G572" i="3" s="1"/>
  <c r="G581" i="3"/>
  <c r="G580" i="3" s="1"/>
  <c r="G579" i="3" s="1"/>
  <c r="G578" i="3" s="1"/>
  <c r="G577" i="3" s="1"/>
  <c r="G588" i="3"/>
  <c r="G587" i="3" s="1"/>
  <c r="G593" i="3"/>
  <c r="G592" i="3" s="1"/>
  <c r="G596" i="3"/>
  <c r="G595" i="3" s="1"/>
  <c r="G601" i="3"/>
  <c r="G600" i="3" s="1"/>
  <c r="G599" i="3" s="1"/>
  <c r="G598" i="3" s="1"/>
  <c r="G606" i="3"/>
  <c r="G605" i="3" s="1"/>
  <c r="G604" i="3" s="1"/>
  <c r="N655" i="3"/>
  <c r="M594" i="5"/>
  <c r="M593" i="5"/>
  <c r="G530" i="3" l="1"/>
  <c r="G497" i="3"/>
  <c r="G520" i="3"/>
  <c r="G542" i="3"/>
  <c r="G541" i="3" s="1"/>
  <c r="G540" i="3" s="1"/>
  <c r="G539" i="3" s="1"/>
  <c r="G479" i="3"/>
  <c r="J39" i="6"/>
  <c r="K40" i="6"/>
  <c r="G591" i="3"/>
  <c r="G590" i="3" s="1"/>
  <c r="G584" i="3" s="1"/>
  <c r="G586" i="3"/>
  <c r="G585" i="3" s="1"/>
  <c r="G567" i="3"/>
  <c r="G566" i="3" s="1"/>
  <c r="G552" i="3"/>
  <c r="G551" i="3" s="1"/>
  <c r="G527" i="3"/>
  <c r="M21" i="5"/>
  <c r="N480" i="5"/>
  <c r="N479" i="5" s="1"/>
  <c r="N478" i="5" s="1"/>
  <c r="N477" i="5" s="1"/>
  <c r="N467" i="5"/>
  <c r="N466" i="5" s="1"/>
  <c r="N465" i="5" s="1"/>
  <c r="N464" i="5" s="1"/>
  <c r="N268" i="5"/>
  <c r="N267" i="5" s="1"/>
  <c r="N266" i="5" s="1"/>
  <c r="N265" i="5" s="1"/>
  <c r="M700" i="5"/>
  <c r="M699" i="5" s="1"/>
  <c r="M698" i="5" s="1"/>
  <c r="M697" i="5" s="1"/>
  <c r="M696" i="5" s="1"/>
  <c r="M695" i="5" s="1"/>
  <c r="M694" i="5"/>
  <c r="M693" i="5" s="1"/>
  <c r="M692" i="5" s="1"/>
  <c r="M690" i="5"/>
  <c r="M689" i="5" s="1"/>
  <c r="M688" i="5" s="1"/>
  <c r="M687" i="5" s="1"/>
  <c r="M686" i="5"/>
  <c r="M685" i="5" s="1"/>
  <c r="M684" i="5" s="1"/>
  <c r="M683" i="5" s="1"/>
  <c r="M682" i="5" s="1"/>
  <c r="M681" i="5" s="1"/>
  <c r="M679" i="5"/>
  <c r="M678" i="5" s="1"/>
  <c r="M677" i="5" s="1"/>
  <c r="M676" i="5" s="1"/>
  <c r="M675" i="5" s="1"/>
  <c r="M674" i="5" s="1"/>
  <c r="M673" i="5" s="1"/>
  <c r="M672" i="5"/>
  <c r="M671" i="5" s="1"/>
  <c r="M670" i="5" s="1"/>
  <c r="M669" i="5" s="1"/>
  <c r="M668" i="5" s="1"/>
  <c r="M667" i="5" s="1"/>
  <c r="M666" i="5" s="1"/>
  <c r="M665" i="5"/>
  <c r="M664" i="5" s="1"/>
  <c r="M663" i="5" s="1"/>
  <c r="M662" i="5" s="1"/>
  <c r="M661" i="5" s="1"/>
  <c r="M660" i="5" s="1"/>
  <c r="M659" i="5" s="1"/>
  <c r="M658" i="5"/>
  <c r="M657" i="5" s="1"/>
  <c r="M656" i="5" s="1"/>
  <c r="M655" i="5" s="1"/>
  <c r="M654" i="5"/>
  <c r="M653" i="5"/>
  <c r="M650" i="5"/>
  <c r="M649" i="5"/>
  <c r="M646" i="5"/>
  <c r="M645" i="5"/>
  <c r="M643" i="5"/>
  <c r="M642" i="5"/>
  <c r="M636" i="5"/>
  <c r="M635" i="5" s="1"/>
  <c r="M634" i="5" s="1"/>
  <c r="M633" i="5" s="1"/>
  <c r="M632" i="5" s="1"/>
  <c r="M631" i="5" s="1"/>
  <c r="M624" i="5"/>
  <c r="M623" i="5" s="1"/>
  <c r="M622" i="5" s="1"/>
  <c r="M621" i="5" s="1"/>
  <c r="M620" i="5"/>
  <c r="M619" i="5" s="1"/>
  <c r="M618" i="5" s="1"/>
  <c r="M617" i="5" s="1"/>
  <c r="M616" i="5" s="1"/>
  <c r="M615" i="5"/>
  <c r="M614" i="5" s="1"/>
  <c r="M613" i="5" s="1"/>
  <c r="M612" i="5" s="1"/>
  <c r="M611" i="5" s="1"/>
  <c r="M610" i="5" s="1"/>
  <c r="M609" i="5" s="1"/>
  <c r="M607" i="5"/>
  <c r="M606" i="5" s="1"/>
  <c r="M605" i="5" s="1"/>
  <c r="M604" i="5" s="1"/>
  <c r="M603" i="5"/>
  <c r="M602" i="5" s="1"/>
  <c r="M601" i="5" s="1"/>
  <c r="M600" i="5" s="1"/>
  <c r="M599" i="5"/>
  <c r="M598" i="5" s="1"/>
  <c r="M597" i="5" s="1"/>
  <c r="M596" i="5" s="1"/>
  <c r="M592" i="5"/>
  <c r="M591" i="5" s="1"/>
  <c r="M590" i="5" s="1"/>
  <c r="M589" i="5"/>
  <c r="M588" i="5" s="1"/>
  <c r="M587" i="5" s="1"/>
  <c r="M584" i="5"/>
  <c r="M583" i="5" s="1"/>
  <c r="M582" i="5" s="1"/>
  <c r="M581" i="5"/>
  <c r="M580" i="5" s="1"/>
  <c r="M579" i="5" s="1"/>
  <c r="M576" i="5"/>
  <c r="M575" i="5" s="1"/>
  <c r="M574" i="5" s="1"/>
  <c r="M573" i="5" s="1"/>
  <c r="M572" i="5" s="1"/>
  <c r="M571" i="5"/>
  <c r="M570" i="5" s="1"/>
  <c r="M569" i="5" s="1"/>
  <c r="M568" i="5"/>
  <c r="M567" i="5" s="1"/>
  <c r="M566" i="5" s="1"/>
  <c r="M562" i="5"/>
  <c r="M557" i="5"/>
  <c r="M556" i="5" s="1"/>
  <c r="M555" i="5" s="1"/>
  <c r="M554" i="5"/>
  <c r="M553" i="5" s="1"/>
  <c r="M552" i="5" s="1"/>
  <c r="M549" i="5"/>
  <c r="M548" i="5" s="1"/>
  <c r="M547" i="5" s="1"/>
  <c r="M546" i="5" s="1"/>
  <c r="M545" i="5" s="1"/>
  <c r="M536" i="5"/>
  <c r="M535" i="5" s="1"/>
  <c r="M534" i="5" s="1"/>
  <c r="M533" i="5" s="1"/>
  <c r="M532" i="5" s="1"/>
  <c r="M531" i="5" s="1"/>
  <c r="M530" i="5" s="1"/>
  <c r="M529" i="5" s="1"/>
  <c r="M528" i="5"/>
  <c r="M527" i="5"/>
  <c r="M524" i="5"/>
  <c r="M523" i="5"/>
  <c r="M520" i="5"/>
  <c r="M519" i="5"/>
  <c r="M515" i="5"/>
  <c r="M514" i="5"/>
  <c r="M509" i="5"/>
  <c r="M508" i="5" s="1"/>
  <c r="M507" i="5" s="1"/>
  <c r="M506" i="5" s="1"/>
  <c r="M505" i="5" s="1"/>
  <c r="M503" i="5"/>
  <c r="M502" i="5" s="1"/>
  <c r="M501" i="5" s="1"/>
  <c r="M500" i="5" s="1"/>
  <c r="M499" i="5"/>
  <c r="M498" i="5" s="1"/>
  <c r="M497" i="5" s="1"/>
  <c r="M496" i="5" s="1"/>
  <c r="M495" i="5"/>
  <c r="M494" i="5" s="1"/>
  <c r="M493" i="5" s="1"/>
  <c r="M492" i="5"/>
  <c r="M491" i="5" s="1"/>
  <c r="M490" i="5" s="1"/>
  <c r="M488" i="5"/>
  <c r="M487" i="5" s="1"/>
  <c r="M486" i="5" s="1"/>
  <c r="M485" i="5"/>
  <c r="M484" i="5" s="1"/>
  <c r="M483" i="5" s="1"/>
  <c r="M480" i="5"/>
  <c r="M479" i="5" s="1"/>
  <c r="M478" i="5" s="1"/>
  <c r="M477" i="5" s="1"/>
  <c r="M476" i="5"/>
  <c r="M475" i="5" s="1"/>
  <c r="M474" i="5" s="1"/>
  <c r="M473" i="5"/>
  <c r="M472" i="5"/>
  <c r="M467" i="5"/>
  <c r="M466" i="5" s="1"/>
  <c r="M465" i="5" s="1"/>
  <c r="M464" i="5" s="1"/>
  <c r="M463" i="5"/>
  <c r="M462" i="5" s="1"/>
  <c r="M461" i="5" s="1"/>
  <c r="M460" i="5" s="1"/>
  <c r="M455" i="5"/>
  <c r="M454" i="5"/>
  <c r="M451" i="5"/>
  <c r="M450" i="5"/>
  <c r="M449" i="5"/>
  <c r="M445" i="5"/>
  <c r="M444" i="5" s="1"/>
  <c r="M443" i="5"/>
  <c r="M442" i="5" s="1"/>
  <c r="M441" i="5" s="1"/>
  <c r="M439" i="5"/>
  <c r="M438" i="5"/>
  <c r="M437" i="5"/>
  <c r="M434" i="5"/>
  <c r="M433" i="5"/>
  <c r="M430" i="5"/>
  <c r="M429" i="5" s="1"/>
  <c r="M428" i="5"/>
  <c r="M426" i="5"/>
  <c r="M425" i="5"/>
  <c r="M421" i="5"/>
  <c r="M420" i="5"/>
  <c r="M414" i="5"/>
  <c r="M413" i="5" s="1"/>
  <c r="M412" i="5" s="1"/>
  <c r="M411" i="5" s="1"/>
  <c r="M410" i="5" s="1"/>
  <c r="M409" i="5"/>
  <c r="M408" i="5" s="1"/>
  <c r="M407" i="5"/>
  <c r="M406" i="5" s="1"/>
  <c r="M401" i="5"/>
  <c r="M400" i="5" s="1"/>
  <c r="M399" i="5" s="1"/>
  <c r="M398" i="5" s="1"/>
  <c r="M397" i="5"/>
  <c r="M396" i="5" s="1"/>
  <c r="M395" i="5" s="1"/>
  <c r="M394" i="5" s="1"/>
  <c r="M393" i="5" s="1"/>
  <c r="M391" i="5"/>
  <c r="M390" i="5" s="1"/>
  <c r="M389" i="5"/>
  <c r="M388" i="5" s="1"/>
  <c r="M386" i="5"/>
  <c r="M385" i="5" s="1"/>
  <c r="M384" i="5" s="1"/>
  <c r="M381" i="5"/>
  <c r="M380" i="5" s="1"/>
  <c r="M379" i="5" s="1"/>
  <c r="M378" i="5" s="1"/>
  <c r="M377" i="5"/>
  <c r="M376" i="5" s="1"/>
  <c r="M375" i="5" s="1"/>
  <c r="M374" i="5" s="1"/>
  <c r="M373" i="5"/>
  <c r="M372" i="5" s="1"/>
  <c r="M371" i="5"/>
  <c r="M370" i="5" s="1"/>
  <c r="M368" i="5"/>
  <c r="M367" i="5" s="1"/>
  <c r="M366" i="5" s="1"/>
  <c r="M365" i="5"/>
  <c r="M364" i="5"/>
  <c r="M360" i="5"/>
  <c r="M359" i="5"/>
  <c r="M356" i="5"/>
  <c r="M355" i="5" s="1"/>
  <c r="M354" i="5"/>
  <c r="M353" i="5" s="1"/>
  <c r="M351" i="5"/>
  <c r="M350" i="5"/>
  <c r="M346" i="5"/>
  <c r="M339" i="5"/>
  <c r="M336" i="5"/>
  <c r="M334" i="5" s="1"/>
  <c r="M331" i="5"/>
  <c r="M330" i="5" s="1"/>
  <c r="M329" i="5" s="1"/>
  <c r="M328" i="5"/>
  <c r="M327" i="5" s="1"/>
  <c r="M326" i="5" s="1"/>
  <c r="M325" i="5"/>
  <c r="M324" i="5"/>
  <c r="M320" i="5"/>
  <c r="M319" i="5"/>
  <c r="M316" i="5"/>
  <c r="M315" i="5" s="1"/>
  <c r="M314" i="5" s="1"/>
  <c r="M313" i="5"/>
  <c r="M312" i="5"/>
  <c r="M309" i="5"/>
  <c r="M308" i="5"/>
  <c r="M300" i="5"/>
  <c r="M299" i="5" s="1"/>
  <c r="M298" i="5" s="1"/>
  <c r="M297" i="5" s="1"/>
  <c r="M296" i="5"/>
  <c r="M295" i="5" s="1"/>
  <c r="M294" i="5" s="1"/>
  <c r="M293" i="5" s="1"/>
  <c r="M292" i="5"/>
  <c r="M291" i="5" s="1"/>
  <c r="M290" i="5" s="1"/>
  <c r="M289" i="5" s="1"/>
  <c r="M288" i="5"/>
  <c r="M287" i="5" s="1"/>
  <c r="M286" i="5" s="1"/>
  <c r="M285" i="5" s="1"/>
  <c r="M284" i="5"/>
  <c r="M283" i="5" s="1"/>
  <c r="M282" i="5" s="1"/>
  <c r="M281" i="5" s="1"/>
  <c r="M277" i="5"/>
  <c r="M276" i="5" s="1"/>
  <c r="M275" i="5" s="1"/>
  <c r="M274" i="5" s="1"/>
  <c r="M273" i="5"/>
  <c r="M272" i="5"/>
  <c r="M268" i="5"/>
  <c r="M267" i="5" s="1"/>
  <c r="M266" i="5" s="1"/>
  <c r="M265" i="5" s="1"/>
  <c r="M263" i="5"/>
  <c r="M262" i="5" s="1"/>
  <c r="M261" i="5" s="1"/>
  <c r="M260" i="5" s="1"/>
  <c r="M259" i="5" s="1"/>
  <c r="M258" i="5"/>
  <c r="M257" i="5" s="1"/>
  <c r="M256" i="5" s="1"/>
  <c r="M255" i="5" s="1"/>
  <c r="M254" i="5" s="1"/>
  <c r="M253" i="5"/>
  <c r="M252" i="5" s="1"/>
  <c r="M251" i="5" s="1"/>
  <c r="M250" i="5"/>
  <c r="M249" i="5" s="1"/>
  <c r="M248" i="5" s="1"/>
  <c r="M245" i="5"/>
  <c r="M244" i="5" s="1"/>
  <c r="M243" i="5" s="1"/>
  <c r="M234" i="5"/>
  <c r="M233" i="5" s="1"/>
  <c r="M232" i="5" s="1"/>
  <c r="M231" i="5" s="1"/>
  <c r="M230" i="5"/>
  <c r="M229" i="5" s="1"/>
  <c r="M228" i="5" s="1"/>
  <c r="M227" i="5" s="1"/>
  <c r="M226" i="5"/>
  <c r="M225" i="5" s="1"/>
  <c r="M224" i="5" s="1"/>
  <c r="M223" i="5" s="1"/>
  <c r="M222" i="5"/>
  <c r="M221" i="5" s="1"/>
  <c r="M220" i="5" s="1"/>
  <c r="M219" i="5" s="1"/>
  <c r="M218" i="5"/>
  <c r="M217" i="5" s="1"/>
  <c r="M216" i="5" s="1"/>
  <c r="M215" i="5" s="1"/>
  <c r="M214" i="5"/>
  <c r="M213" i="5" s="1"/>
  <c r="M212" i="5" s="1"/>
  <c r="M211" i="5" s="1"/>
  <c r="M207" i="5"/>
  <c r="M206" i="5" s="1"/>
  <c r="M205" i="5" s="1"/>
  <c r="M204" i="5" s="1"/>
  <c r="M203" i="5" s="1"/>
  <c r="M202" i="5" s="1"/>
  <c r="M200" i="5"/>
  <c r="M199" i="5" s="1"/>
  <c r="M198" i="5" s="1"/>
  <c r="M194" i="5"/>
  <c r="M193" i="5"/>
  <c r="M190" i="5"/>
  <c r="M189" i="5" s="1"/>
  <c r="M188" i="5"/>
  <c r="M187" i="5"/>
  <c r="M185" i="5"/>
  <c r="M184" i="5"/>
  <c r="M176" i="5"/>
  <c r="M175" i="5" s="1"/>
  <c r="M174" i="5" s="1"/>
  <c r="M173" i="5" s="1"/>
  <c r="M172" i="5"/>
  <c r="M171" i="5" s="1"/>
  <c r="M170" i="5" s="1"/>
  <c r="M169" i="5" s="1"/>
  <c r="M166" i="5"/>
  <c r="M165" i="5" s="1"/>
  <c r="M164" i="5" s="1"/>
  <c r="M163" i="5" s="1"/>
  <c r="M162" i="5" s="1"/>
  <c r="M161" i="5"/>
  <c r="M160" i="5"/>
  <c r="M157" i="5"/>
  <c r="M156" i="5"/>
  <c r="M150" i="5"/>
  <c r="M149" i="5" s="1"/>
  <c r="M146" i="5"/>
  <c r="M145" i="5" s="1"/>
  <c r="M144" i="5" s="1"/>
  <c r="M143" i="5"/>
  <c r="M142" i="5"/>
  <c r="M135" i="5"/>
  <c r="M131" i="5"/>
  <c r="M130" i="5"/>
  <c r="M126" i="5"/>
  <c r="M125" i="5" s="1"/>
  <c r="M124" i="5"/>
  <c r="M123" i="5" s="1"/>
  <c r="M122" i="5" s="1"/>
  <c r="M120" i="5"/>
  <c r="M119" i="5" s="1"/>
  <c r="M118" i="5"/>
  <c r="M117" i="5" s="1"/>
  <c r="M116" i="5" s="1"/>
  <c r="M114" i="5"/>
  <c r="M113" i="5" s="1"/>
  <c r="M112" i="5" s="1"/>
  <c r="M111" i="5" s="1"/>
  <c r="M110" i="5" s="1"/>
  <c r="M108" i="5"/>
  <c r="M107" i="5" s="1"/>
  <c r="M106" i="5" s="1"/>
  <c r="M105" i="5" s="1"/>
  <c r="M104" i="5" s="1"/>
  <c r="M103" i="5"/>
  <c r="M102" i="5"/>
  <c r="M99" i="5"/>
  <c r="M98" i="5"/>
  <c r="M97" i="5"/>
  <c r="M93" i="5"/>
  <c r="M92" i="5"/>
  <c r="M89" i="5"/>
  <c r="M88" i="5"/>
  <c r="M85" i="5"/>
  <c r="M84" i="5"/>
  <c r="M83" i="5"/>
  <c r="M81" i="5"/>
  <c r="M80" i="5"/>
  <c r="M73" i="5"/>
  <c r="M72" i="5" s="1"/>
  <c r="M71" i="5" s="1"/>
  <c r="M70" i="5" s="1"/>
  <c r="M69" i="5" s="1"/>
  <c r="M68" i="5"/>
  <c r="M67" i="5"/>
  <c r="M66" i="5"/>
  <c r="M64" i="5"/>
  <c r="M63" i="5" s="1"/>
  <c r="M58" i="5"/>
  <c r="M57" i="5"/>
  <c r="M54" i="5"/>
  <c r="M53" i="5" s="1"/>
  <c r="M52" i="5"/>
  <c r="M51" i="5"/>
  <c r="M49" i="5"/>
  <c r="M48" i="5"/>
  <c r="M44" i="5"/>
  <c r="M43" i="5"/>
  <c r="M35" i="5"/>
  <c r="M34" i="5"/>
  <c r="M31" i="5"/>
  <c r="M30" i="5" s="1"/>
  <c r="M29" i="5" s="1"/>
  <c r="M28" i="5"/>
  <c r="M27" i="5"/>
  <c r="M22" i="5"/>
  <c r="O52" i="3"/>
  <c r="O51" i="3" s="1"/>
  <c r="O50" i="3" s="1"/>
  <c r="O39" i="3"/>
  <c r="O38" i="3" s="1"/>
  <c r="O37" i="3" s="1"/>
  <c r="N748" i="3"/>
  <c r="N747" i="3" s="1"/>
  <c r="N745" i="3"/>
  <c r="N741" i="3"/>
  <c r="N740" i="3" s="1"/>
  <c r="N730" i="3"/>
  <c r="N729" i="3"/>
  <c r="N721" i="3" s="1"/>
  <c r="N727" i="3"/>
  <c r="N726" i="3" s="1"/>
  <c r="N723" i="3"/>
  <c r="N717" i="3"/>
  <c r="N716" i="3" s="1"/>
  <c r="N715" i="3" s="1"/>
  <c r="N714" i="3" s="1"/>
  <c r="N713" i="3" s="1"/>
  <c r="N709" i="3"/>
  <c r="N708" i="3" s="1"/>
  <c r="N707" i="3" s="1"/>
  <c r="N706" i="3" s="1"/>
  <c r="N705" i="3" s="1"/>
  <c r="N704" i="3" s="1"/>
  <c r="N702" i="3"/>
  <c r="N701" i="3" s="1"/>
  <c r="N700" i="3" s="1"/>
  <c r="N699" i="3" s="1"/>
  <c r="N698" i="3" s="1"/>
  <c r="N697" i="3" s="1"/>
  <c r="N695" i="3"/>
  <c r="N694" i="3" s="1"/>
  <c r="N693" i="3" s="1"/>
  <c r="N691" i="3"/>
  <c r="N690" i="3"/>
  <c r="N689" i="3" s="1"/>
  <c r="N687" i="3"/>
  <c r="N686" i="3" s="1"/>
  <c r="N685" i="3" s="1"/>
  <c r="N680" i="3"/>
  <c r="N679" i="3" s="1"/>
  <c r="N677" i="3"/>
  <c r="N676" i="3" s="1"/>
  <c r="N669" i="3"/>
  <c r="N668" i="3" s="1"/>
  <c r="N667" i="3" s="1"/>
  <c r="N666" i="3" s="1"/>
  <c r="N665" i="3" s="1"/>
  <c r="N664" i="3" s="1"/>
  <c r="N663" i="3" s="1"/>
  <c r="N660" i="3"/>
  <c r="N659" i="3" s="1"/>
  <c r="N654" i="3"/>
  <c r="N650" i="3"/>
  <c r="N649" i="3" s="1"/>
  <c r="N648" i="3" s="1"/>
  <c r="N647" i="3" s="1"/>
  <c r="N646" i="3" s="1"/>
  <c r="N643" i="3"/>
  <c r="N642" i="3" s="1"/>
  <c r="N641" i="3" s="1"/>
  <c r="N639" i="3"/>
  <c r="N638" i="3" s="1"/>
  <c r="N637" i="3" s="1"/>
  <c r="N635" i="3"/>
  <c r="N634" i="3" s="1"/>
  <c r="N633" i="3" s="1"/>
  <c r="N631" i="3"/>
  <c r="N630" i="3" s="1"/>
  <c r="N629" i="3" s="1"/>
  <c r="N627" i="3"/>
  <c r="N626" i="3" s="1"/>
  <c r="N620" i="3"/>
  <c r="N619" i="3" s="1"/>
  <c r="N618" i="3" s="1"/>
  <c r="N616" i="3"/>
  <c r="N615" i="3" s="1"/>
  <c r="N614" i="3" s="1"/>
  <c r="N613" i="3" s="1"/>
  <c r="N610" i="3"/>
  <c r="N609" i="3" s="1"/>
  <c r="N608" i="3" s="1"/>
  <c r="N606" i="3"/>
  <c r="N605" i="3" s="1"/>
  <c r="N604" i="3" s="1"/>
  <c r="N601" i="3"/>
  <c r="N600" i="3" s="1"/>
  <c r="N599" i="3" s="1"/>
  <c r="N598" i="3" s="1"/>
  <c r="N596" i="3"/>
  <c r="N595" i="3" s="1"/>
  <c r="N593" i="3"/>
  <c r="N592" i="3" s="1"/>
  <c r="N588" i="3"/>
  <c r="N587" i="3" s="1"/>
  <c r="N581" i="3"/>
  <c r="N580" i="3" s="1"/>
  <c r="N579" i="3" s="1"/>
  <c r="N578" i="3" s="1"/>
  <c r="N577" i="3" s="1"/>
  <c r="N574" i="3"/>
  <c r="N573" i="3" s="1"/>
  <c r="N572" i="3" s="1"/>
  <c r="N570" i="3"/>
  <c r="N569" i="3" s="1"/>
  <c r="N568" i="3" s="1"/>
  <c r="N564" i="3"/>
  <c r="N563" i="3" s="1"/>
  <c r="N562" i="3" s="1"/>
  <c r="N561" i="3" s="1"/>
  <c r="N558" i="3"/>
  <c r="N557" i="3" s="1"/>
  <c r="N554" i="3"/>
  <c r="N553" i="3" s="1"/>
  <c r="N548" i="3"/>
  <c r="N547" i="3" s="1"/>
  <c r="N544" i="3"/>
  <c r="N543" i="3" s="1"/>
  <c r="N532" i="3"/>
  <c r="N531" i="3" s="1"/>
  <c r="N530" i="3" s="1"/>
  <c r="N528" i="3"/>
  <c r="N524" i="3"/>
  <c r="N522" i="3"/>
  <c r="N521" i="3" s="1"/>
  <c r="N518" i="3"/>
  <c r="N517" i="3" s="1"/>
  <c r="N516" i="3" s="1"/>
  <c r="N515" i="3" s="1"/>
  <c r="N512" i="3"/>
  <c r="N511" i="3" s="1"/>
  <c r="N510" i="3" s="1"/>
  <c r="N509" i="3" s="1"/>
  <c r="N507" i="3"/>
  <c r="N506" i="3" s="1"/>
  <c r="N505" i="3" s="1"/>
  <c r="N504" i="3" s="1"/>
  <c r="N500" i="3"/>
  <c r="N498" i="3"/>
  <c r="N491" i="3"/>
  <c r="N490" i="3" s="1"/>
  <c r="N488" i="3"/>
  <c r="N487" i="3" s="1"/>
  <c r="N483" i="3"/>
  <c r="N480" i="3"/>
  <c r="N475" i="3"/>
  <c r="N474" i="3" s="1"/>
  <c r="N473" i="3" s="1"/>
  <c r="N468" i="3"/>
  <c r="N467" i="3" s="1"/>
  <c r="N466" i="3" s="1"/>
  <c r="N465" i="3" s="1"/>
  <c r="N464" i="3" s="1"/>
  <c r="N462" i="3"/>
  <c r="N461" i="3" s="1"/>
  <c r="N458" i="3"/>
  <c r="N457" i="3" s="1"/>
  <c r="N456" i="3" s="1"/>
  <c r="N454" i="3"/>
  <c r="N453" i="3" s="1"/>
  <c r="N452" i="3" s="1"/>
  <c r="N451" i="3" s="1"/>
  <c r="N450" i="3" s="1"/>
  <c r="N447" i="3"/>
  <c r="N446" i="3" s="1"/>
  <c r="N445" i="3" s="1"/>
  <c r="N444" i="3" s="1"/>
  <c r="N443" i="3" s="1"/>
  <c r="N442" i="3" s="1"/>
  <c r="N440" i="3"/>
  <c r="N439" i="3" s="1"/>
  <c r="N438" i="3" s="1"/>
  <c r="N437" i="3" s="1"/>
  <c r="N436" i="3" s="1"/>
  <c r="N434" i="3"/>
  <c r="N433" i="3" s="1"/>
  <c r="N432" i="3" s="1"/>
  <c r="N431" i="3" s="1"/>
  <c r="N428" i="3"/>
  <c r="N427" i="3" s="1"/>
  <c r="N424" i="3"/>
  <c r="N423" i="3" s="1"/>
  <c r="N421" i="3"/>
  <c r="N420" i="3" s="1"/>
  <c r="N417" i="3"/>
  <c r="N414" i="3"/>
  <c r="N397" i="3"/>
  <c r="N396" i="3" s="1"/>
  <c r="N393" i="3"/>
  <c r="N392" i="3" s="1"/>
  <c r="N391" i="3" s="1"/>
  <c r="N389" i="3"/>
  <c r="N388" i="3" s="1"/>
  <c r="N387" i="3" s="1"/>
  <c r="N385" i="3"/>
  <c r="N384" i="3" s="1"/>
  <c r="N383" i="3" s="1"/>
  <c r="N381" i="3"/>
  <c r="N380" i="3" s="1"/>
  <c r="N379" i="3" s="1"/>
  <c r="N377" i="3"/>
  <c r="N376" i="3" s="1"/>
  <c r="N375" i="3" s="1"/>
  <c r="N370" i="3"/>
  <c r="N369" i="3" s="1"/>
  <c r="N366" i="3"/>
  <c r="N365" i="3" s="1"/>
  <c r="N360" i="3"/>
  <c r="N359" i="3" s="1"/>
  <c r="N355" i="3"/>
  <c r="N352" i="3"/>
  <c r="N343" i="3"/>
  <c r="N342" i="3" s="1"/>
  <c r="N341" i="3" s="1"/>
  <c r="N335" i="3"/>
  <c r="N333" i="3"/>
  <c r="N332" i="3" s="1"/>
  <c r="N327" i="3"/>
  <c r="N326" i="3" s="1"/>
  <c r="N323" i="3"/>
  <c r="N322" i="3" s="1"/>
  <c r="N320" i="3"/>
  <c r="N318" i="3"/>
  <c r="N314" i="3"/>
  <c r="N313" i="3" s="1"/>
  <c r="N309" i="3"/>
  <c r="N308" i="3" s="1"/>
  <c r="N307" i="3" s="1"/>
  <c r="N303" i="3"/>
  <c r="N301" i="3"/>
  <c r="N294" i="3"/>
  <c r="N293" i="3" s="1"/>
  <c r="N292" i="3" s="1"/>
  <c r="N291" i="3" s="1"/>
  <c r="N289" i="3"/>
  <c r="N288" i="3" s="1"/>
  <c r="N287" i="3" s="1"/>
  <c r="N284" i="3"/>
  <c r="N282" i="3"/>
  <c r="N279" i="3"/>
  <c r="N278" i="3" s="1"/>
  <c r="N274" i="3"/>
  <c r="N273" i="3" s="1"/>
  <c r="N272" i="3" s="1"/>
  <c r="N270" i="3"/>
  <c r="N269" i="3" s="1"/>
  <c r="N268" i="3" s="1"/>
  <c r="N266" i="3"/>
  <c r="N264" i="3"/>
  <c r="N261" i="3"/>
  <c r="N260" i="3" s="1"/>
  <c r="N257" i="3"/>
  <c r="N256" i="3" s="1"/>
  <c r="N252" i="3"/>
  <c r="N251" i="3" s="1"/>
  <c r="N249" i="3"/>
  <c r="N247" i="3"/>
  <c r="N243" i="3"/>
  <c r="N242" i="3" s="1"/>
  <c r="N237" i="3"/>
  <c r="N232" i="3"/>
  <c r="N231" i="3" s="1"/>
  <c r="N229" i="3"/>
  <c r="N228" i="3"/>
  <c r="N224" i="3"/>
  <c r="N223" i="3" s="1"/>
  <c r="N221" i="3"/>
  <c r="N220" i="3" s="1"/>
  <c r="N217" i="3"/>
  <c r="N216" i="3" s="1"/>
  <c r="N212" i="3"/>
  <c r="N211" i="3" s="1"/>
  <c r="N209" i="3"/>
  <c r="N208" i="3" s="1"/>
  <c r="N205" i="3"/>
  <c r="N204" i="3" s="1"/>
  <c r="N201" i="3"/>
  <c r="N200" i="3" s="1"/>
  <c r="N192" i="3"/>
  <c r="N191" i="3" s="1"/>
  <c r="N190" i="3" s="1"/>
  <c r="N187" i="3"/>
  <c r="N186" i="3" s="1"/>
  <c r="N183" i="3"/>
  <c r="N182" i="3" s="1"/>
  <c r="N179" i="3"/>
  <c r="N176" i="3"/>
  <c r="N170" i="3"/>
  <c r="N169" i="3" s="1"/>
  <c r="N168" i="3" s="1"/>
  <c r="N167" i="3" s="1"/>
  <c r="N166" i="3" s="1"/>
  <c r="N165" i="3" s="1"/>
  <c r="N158" i="3"/>
  <c r="N157" i="3" s="1"/>
  <c r="N156" i="3" s="1"/>
  <c r="N155" i="3" s="1"/>
  <c r="N153" i="3"/>
  <c r="N152" i="3"/>
  <c r="N151" i="3" s="1"/>
  <c r="N150" i="3" s="1"/>
  <c r="N149" i="3" s="1"/>
  <c r="N147" i="3"/>
  <c r="N146" i="3"/>
  <c r="N144" i="3"/>
  <c r="N143" i="3" s="1"/>
  <c r="N139" i="3"/>
  <c r="N138" i="3" s="1"/>
  <c r="N137" i="3" s="1"/>
  <c r="N136" i="3" s="1"/>
  <c r="N134" i="3"/>
  <c r="N133" i="3" s="1"/>
  <c r="N131" i="3"/>
  <c r="N130" i="3" s="1"/>
  <c r="N125" i="3"/>
  <c r="N124" i="3" s="1"/>
  <c r="N120" i="3"/>
  <c r="N119" i="3" s="1"/>
  <c r="N117" i="3"/>
  <c r="N116" i="3" s="1"/>
  <c r="N112" i="3"/>
  <c r="N111" i="3"/>
  <c r="N110" i="3" s="1"/>
  <c r="N109" i="3" s="1"/>
  <c r="N101" i="3"/>
  <c r="N100" i="3" s="1"/>
  <c r="N97" i="3"/>
  <c r="N96" i="3" s="1"/>
  <c r="N93" i="3"/>
  <c r="N92" i="3" s="1"/>
  <c r="N88" i="3"/>
  <c r="N87" i="3" s="1"/>
  <c r="N86" i="3" s="1"/>
  <c r="N83" i="3"/>
  <c r="N82" i="3" s="1"/>
  <c r="N81" i="3" s="1"/>
  <c r="N80" i="3" s="1"/>
  <c r="N77" i="3"/>
  <c r="N76" i="3" s="1"/>
  <c r="N75" i="3" s="1"/>
  <c r="N73" i="3"/>
  <c r="N72" i="3" s="1"/>
  <c r="N71" i="3" s="1"/>
  <c r="N69" i="3"/>
  <c r="N68" i="3" s="1"/>
  <c r="N67" i="3" s="1"/>
  <c r="N65" i="3"/>
  <c r="N64" i="3" s="1"/>
  <c r="N63" i="3" s="1"/>
  <c r="N60" i="3"/>
  <c r="N59" i="3" s="1"/>
  <c r="N57" i="3"/>
  <c r="N56" i="3" s="1"/>
  <c r="N52" i="3"/>
  <c r="N51" i="3" s="1"/>
  <c r="N50" i="3" s="1"/>
  <c r="N48" i="3"/>
  <c r="N47" i="3" s="1"/>
  <c r="N44" i="3"/>
  <c r="N43" i="3" s="1"/>
  <c r="N39" i="3"/>
  <c r="N38" i="3" s="1"/>
  <c r="N37" i="3" s="1"/>
  <c r="N35" i="3"/>
  <c r="N34" i="3" s="1"/>
  <c r="N33" i="3" s="1"/>
  <c r="N27" i="3"/>
  <c r="N26" i="3"/>
  <c r="N25" i="3" s="1"/>
  <c r="N24" i="3" s="1"/>
  <c r="N22" i="3"/>
  <c r="N21" i="3" s="1"/>
  <c r="N20" i="3" s="1"/>
  <c r="N19" i="3" s="1"/>
  <c r="M133" i="5" l="1"/>
  <c r="M132" i="5" s="1"/>
  <c r="M561" i="5"/>
  <c r="M560" i="5" s="1"/>
  <c r="M559" i="5" s="1"/>
  <c r="M558" i="5" s="1"/>
  <c r="G478" i="3"/>
  <c r="G514" i="3"/>
  <c r="N653" i="3"/>
  <c r="N652" i="3" s="1"/>
  <c r="N645" i="3" s="1"/>
  <c r="N358" i="3"/>
  <c r="N395" i="3"/>
  <c r="M271" i="5"/>
  <c r="M270" i="5" s="1"/>
  <c r="M269" i="5" s="1"/>
  <c r="M264" i="5" s="1"/>
  <c r="N520" i="3"/>
  <c r="N281" i="3"/>
  <c r="N263" i="3"/>
  <c r="N255" i="3" s="1"/>
  <c r="M344" i="5"/>
  <c r="M343" i="5" s="1"/>
  <c r="J83" i="6"/>
  <c r="K83" i="6" s="1"/>
  <c r="K39" i="6"/>
  <c r="M79" i="5"/>
  <c r="M644" i="5"/>
  <c r="M652" i="5"/>
  <c r="M651" i="5" s="1"/>
  <c r="M186" i="5"/>
  <c r="M91" i="5"/>
  <c r="M90" i="5" s="1"/>
  <c r="M349" i="5"/>
  <c r="M348" i="5" s="1"/>
  <c r="M358" i="5"/>
  <c r="M357" i="5" s="1"/>
  <c r="M518" i="5"/>
  <c r="M517" i="5" s="1"/>
  <c r="M33" i="5"/>
  <c r="M32" i="5" s="1"/>
  <c r="N744" i="3"/>
  <c r="N739" i="3" s="1"/>
  <c r="N738" i="3" s="1"/>
  <c r="N737" i="3" s="1"/>
  <c r="N736" i="3" s="1"/>
  <c r="G550" i="3"/>
  <c r="N18" i="3"/>
  <c r="N17" i="3" s="1"/>
  <c r="N720" i="3"/>
  <c r="N712" i="3" s="1"/>
  <c r="N711" i="3" s="1"/>
  <c r="N286" i="3"/>
  <c r="N542" i="3"/>
  <c r="N541" i="3" s="1"/>
  <c r="N540" i="3" s="1"/>
  <c r="N539" i="3" s="1"/>
  <c r="M459" i="5"/>
  <c r="M482" i="5"/>
  <c r="M481" i="5" s="1"/>
  <c r="M578" i="5"/>
  <c r="M577" i="5" s="1"/>
  <c r="N215" i="3"/>
  <c r="N277" i="3"/>
  <c r="N276" i="3" s="1"/>
  <c r="N460" i="3"/>
  <c r="N449" i="3" s="1"/>
  <c r="M47" i="5"/>
  <c r="M87" i="5"/>
  <c r="M86" i="5" s="1"/>
  <c r="M129" i="5"/>
  <c r="M128" i="5" s="1"/>
  <c r="M419" i="5"/>
  <c r="M418" i="5" s="1"/>
  <c r="M417" i="5" s="1"/>
  <c r="M436" i="5"/>
  <c r="M435" i="5" s="1"/>
  <c r="M522" i="5"/>
  <c r="M521" i="5" s="1"/>
  <c r="M183" i="5"/>
  <c r="M247" i="5"/>
  <c r="M246" i="5" s="1"/>
  <c r="M240" i="5" s="1"/>
  <c r="M311" i="5"/>
  <c r="M310" i="5" s="1"/>
  <c r="M318" i="5"/>
  <c r="M317" i="5" s="1"/>
  <c r="M691" i="5"/>
  <c r="M680" i="5" s="1"/>
  <c r="M141" i="5"/>
  <c r="M140" i="5" s="1"/>
  <c r="M139" i="5" s="1"/>
  <c r="M138" i="5" s="1"/>
  <c r="M137" i="5" s="1"/>
  <c r="M136" i="5" s="1"/>
  <c r="M307" i="5"/>
  <c r="M306" i="5" s="1"/>
  <c r="M440" i="5"/>
  <c r="N603" i="3"/>
  <c r="N567" i="3"/>
  <c r="N566" i="3" s="1"/>
  <c r="M155" i="5"/>
  <c r="M154" i="5" s="1"/>
  <c r="N526" i="3"/>
  <c r="N527" i="3"/>
  <c r="M168" i="5"/>
  <c r="M167" i="5" s="1"/>
  <c r="N115" i="3"/>
  <c r="N114" i="3" s="1"/>
  <c r="M159" i="5"/>
  <c r="M158" i="5" s="1"/>
  <c r="M405" i="5"/>
  <c r="M404" i="5" s="1"/>
  <c r="M403" i="5" s="1"/>
  <c r="M402" i="5" s="1"/>
  <c r="M432" i="5"/>
  <c r="M431" i="5" s="1"/>
  <c r="N91" i="3"/>
  <c r="N85" i="3" s="1"/>
  <c r="N79" i="3" s="1"/>
  <c r="N413" i="3"/>
  <c r="N412" i="3" s="1"/>
  <c r="N411" i="3" s="1"/>
  <c r="N410" i="3" s="1"/>
  <c r="N409" i="3" s="1"/>
  <c r="N408" i="3" s="1"/>
  <c r="N552" i="3"/>
  <c r="N551" i="3" s="1"/>
  <c r="N675" i="3"/>
  <c r="N674" i="3" s="1"/>
  <c r="N673" i="3" s="1"/>
  <c r="M526" i="5"/>
  <c r="M525" i="5" s="1"/>
  <c r="N129" i="3"/>
  <c r="N128" i="3" s="1"/>
  <c r="N227" i="3"/>
  <c r="N226" i="3" s="1"/>
  <c r="N351" i="3"/>
  <c r="N374" i="3"/>
  <c r="M96" i="5"/>
  <c r="M95" i="5" s="1"/>
  <c r="M101" i="5"/>
  <c r="M100" i="5" s="1"/>
  <c r="M323" i="5"/>
  <c r="M322" i="5" s="1"/>
  <c r="M321" i="5" s="1"/>
  <c r="M352" i="5"/>
  <c r="M427" i="5"/>
  <c r="M453" i="5"/>
  <c r="M452" i="5" s="1"/>
  <c r="N142" i="3"/>
  <c r="N141" i="3" s="1"/>
  <c r="N175" i="3"/>
  <c r="N174" i="3" s="1"/>
  <c r="N173" i="3" s="1"/>
  <c r="N172" i="3" s="1"/>
  <c r="N164" i="3" s="1"/>
  <c r="N479" i="3"/>
  <c r="M42" i="5"/>
  <c r="M41" i="5" s="1"/>
  <c r="M40" i="5" s="1"/>
  <c r="M50" i="5"/>
  <c r="M65" i="5"/>
  <c r="M62" i="5" s="1"/>
  <c r="M82" i="5"/>
  <c r="M121" i="5"/>
  <c r="M424" i="5"/>
  <c r="M423" i="5" s="1"/>
  <c r="M20" i="5"/>
  <c r="M19" i="5" s="1"/>
  <c r="M18" i="5" s="1"/>
  <c r="M17" i="5" s="1"/>
  <c r="M16" i="5" s="1"/>
  <c r="M210" i="5"/>
  <c r="M26" i="5"/>
  <c r="M25" i="5" s="1"/>
  <c r="M242" i="5"/>
  <c r="M241" i="5" s="1"/>
  <c r="M280" i="5"/>
  <c r="M279" i="5" s="1"/>
  <c r="M278" i="5" s="1"/>
  <c r="M56" i="5"/>
  <c r="M55" i="5" s="1"/>
  <c r="M392" i="5"/>
  <c r="M608" i="5"/>
  <c r="M337" i="5"/>
  <c r="M333" i="5" s="1"/>
  <c r="M332" i="5" s="1"/>
  <c r="M338" i="5"/>
  <c r="M586" i="5"/>
  <c r="M585" i="5" s="1"/>
  <c r="M595" i="5"/>
  <c r="M115" i="5"/>
  <c r="M489" i="5"/>
  <c r="M513" i="5"/>
  <c r="M512" i="5" s="1"/>
  <c r="M511" i="5" s="1"/>
  <c r="M148" i="5"/>
  <c r="M147" i="5" s="1"/>
  <c r="M551" i="5"/>
  <c r="M550" i="5" s="1"/>
  <c r="M648" i="5"/>
  <c r="M647" i="5" s="1"/>
  <c r="M369" i="5"/>
  <c r="M387" i="5"/>
  <c r="M383" i="5" s="1"/>
  <c r="M382" i="5" s="1"/>
  <c r="M565" i="5"/>
  <c r="M564" i="5" s="1"/>
  <c r="M192" i="5"/>
  <c r="M191" i="5" s="1"/>
  <c r="M335" i="5"/>
  <c r="M448" i="5"/>
  <c r="M447" i="5" s="1"/>
  <c r="M471" i="5"/>
  <c r="M470" i="5" s="1"/>
  <c r="M469" i="5" s="1"/>
  <c r="M468" i="5" s="1"/>
  <c r="M641" i="5"/>
  <c r="M363" i="5"/>
  <c r="M362" i="5" s="1"/>
  <c r="M361" i="5" s="1"/>
  <c r="N625" i="3"/>
  <c r="N624" i="3" s="1"/>
  <c r="N623" i="3" s="1"/>
  <c r="N622" i="3" s="1"/>
  <c r="N317" i="3"/>
  <c r="N312" i="3" s="1"/>
  <c r="N300" i="3"/>
  <c r="N298" i="3" s="1"/>
  <c r="N297" i="3" s="1"/>
  <c r="N296" i="3" s="1"/>
  <c r="N246" i="3"/>
  <c r="N236" i="3" s="1"/>
  <c r="N199" i="3"/>
  <c r="N55" i="3"/>
  <c r="N54" i="3" s="1"/>
  <c r="N42" i="3"/>
  <c r="N41" i="3" s="1"/>
  <c r="N123" i="3"/>
  <c r="N122" i="3"/>
  <c r="N62" i="3"/>
  <c r="N684" i="3"/>
  <c r="N32" i="3"/>
  <c r="N586" i="3"/>
  <c r="N585" i="3" s="1"/>
  <c r="N331" i="3"/>
  <c r="N497" i="3"/>
  <c r="N486" i="3" s="1"/>
  <c r="N478" i="3" s="1"/>
  <c r="N591" i="3"/>
  <c r="N590" i="3" s="1"/>
  <c r="N584" i="3" s="1"/>
  <c r="N340" i="3"/>
  <c r="N339" i="3" s="1"/>
  <c r="N338" i="3" s="1"/>
  <c r="N337" i="3" s="1"/>
  <c r="M127" i="5" l="1"/>
  <c r="M24" i="5"/>
  <c r="M23" i="5" s="1"/>
  <c r="M544" i="5"/>
  <c r="N350" i="3"/>
  <c r="N349" i="3"/>
  <c r="N348" i="3" s="1"/>
  <c r="N347" i="3" s="1"/>
  <c r="M46" i="5"/>
  <c r="M640" i="5"/>
  <c r="M639" i="5" s="1"/>
  <c r="M638" i="5" s="1"/>
  <c r="M637" i="5" s="1"/>
  <c r="M630" i="5" s="1"/>
  <c r="N108" i="3"/>
  <c r="M78" i="5"/>
  <c r="M77" i="5" s="1"/>
  <c r="M76" i="5" s="1"/>
  <c r="M75" i="5" s="1"/>
  <c r="M182" i="5"/>
  <c r="M180" i="5" s="1"/>
  <c r="M179" i="5" s="1"/>
  <c r="M178" i="5" s="1"/>
  <c r="N299" i="3"/>
  <c r="M342" i="5"/>
  <c r="M341" i="5" s="1"/>
  <c r="M340" i="5" s="1"/>
  <c r="M109" i="5"/>
  <c r="N198" i="3"/>
  <c r="N197" i="3" s="1"/>
  <c r="N196" i="3" s="1"/>
  <c r="M305" i="5"/>
  <c r="M304" i="5" s="1"/>
  <c r="M303" i="5" s="1"/>
  <c r="M302" i="5" s="1"/>
  <c r="M516" i="5"/>
  <c r="M510" i="5" s="1"/>
  <c r="M504" i="5" s="1"/>
  <c r="N127" i="3"/>
  <c r="N550" i="3"/>
  <c r="M458" i="5"/>
  <c r="M457" i="5" s="1"/>
  <c r="M563" i="5"/>
  <c r="N306" i="3"/>
  <c r="N305" i="3" s="1"/>
  <c r="N672" i="3"/>
  <c r="N671" i="3" s="1"/>
  <c r="M446" i="5"/>
  <c r="M422" i="5"/>
  <c r="M416" i="5" s="1"/>
  <c r="M94" i="5"/>
  <c r="N407" i="3"/>
  <c r="N583" i="3"/>
  <c r="N576" i="3" s="1"/>
  <c r="M153" i="5"/>
  <c r="M152" i="5" s="1"/>
  <c r="M151" i="5" s="1"/>
  <c r="N514" i="3"/>
  <c r="N472" i="3"/>
  <c r="N31" i="3"/>
  <c r="N30" i="3" s="1"/>
  <c r="N29" i="3" s="1"/>
  <c r="N16" i="3" s="1"/>
  <c r="N235" i="3"/>
  <c r="N234" i="3" s="1"/>
  <c r="M543" i="5" l="1"/>
  <c r="M538" i="5" s="1"/>
  <c r="M537" i="5" s="1"/>
  <c r="M45" i="5"/>
  <c r="M39" i="5" s="1"/>
  <c r="N107" i="3"/>
  <c r="N106" i="3" s="1"/>
  <c r="N105" i="3" s="1"/>
  <c r="N104" i="3" s="1"/>
  <c r="M415" i="5"/>
  <c r="M301" i="5" s="1"/>
  <c r="M456" i="5"/>
  <c r="M74" i="5"/>
  <c r="N195" i="3"/>
  <c r="N194" i="3" s="1"/>
  <c r="N471" i="3"/>
  <c r="N470" i="3" s="1"/>
  <c r="D40" i="6"/>
  <c r="E40" i="6"/>
  <c r="F40" i="6"/>
  <c r="G40" i="6"/>
  <c r="H40" i="6"/>
  <c r="I40" i="6"/>
  <c r="C40" i="6"/>
  <c r="C39" i="6"/>
  <c r="M15" i="5" l="1"/>
  <c r="L248" i="3"/>
  <c r="L245" i="3"/>
  <c r="L612" i="3"/>
  <c r="I45" i="4" l="1"/>
  <c r="I39" i="4"/>
  <c r="I35" i="4"/>
  <c r="I30" i="4"/>
  <c r="I24" i="4"/>
  <c r="G360" i="3"/>
  <c r="G359" i="3" s="1"/>
  <c r="L290" i="3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13" i="6"/>
  <c r="H78" i="6"/>
  <c r="H57" i="6"/>
  <c r="H48" i="6"/>
  <c r="H44" i="6" s="1"/>
  <c r="H41" i="6"/>
  <c r="H33" i="6"/>
  <c r="H30" i="6"/>
  <c r="H28" i="6"/>
  <c r="H25" i="6"/>
  <c r="H21" i="6"/>
  <c r="H17" i="6"/>
  <c r="H14" i="6"/>
  <c r="H39" i="6" l="1"/>
  <c r="H83" i="6" s="1"/>
  <c r="G480" i="5"/>
  <c r="G479" i="5" s="1"/>
  <c r="G478" i="5" s="1"/>
  <c r="G477" i="5" s="1"/>
  <c r="H480" i="5"/>
  <c r="H479" i="5" s="1"/>
  <c r="H478" i="5" s="1"/>
  <c r="I480" i="5"/>
  <c r="I479" i="5" s="1"/>
  <c r="I478" i="5" s="1"/>
  <c r="I477" i="5" s="1"/>
  <c r="J480" i="5"/>
  <c r="J479" i="5" s="1"/>
  <c r="K480" i="5"/>
  <c r="K479" i="5" s="1"/>
  <c r="K478" i="5" s="1"/>
  <c r="K477" i="5" s="1"/>
  <c r="F480" i="5"/>
  <c r="F479" i="5" s="1"/>
  <c r="F478" i="5" s="1"/>
  <c r="F477" i="5" s="1"/>
  <c r="G467" i="5"/>
  <c r="G466" i="5" s="1"/>
  <c r="G465" i="5" s="1"/>
  <c r="G464" i="5" s="1"/>
  <c r="I467" i="5"/>
  <c r="I466" i="5" s="1"/>
  <c r="I465" i="5" s="1"/>
  <c r="I464" i="5" s="1"/>
  <c r="J467" i="5"/>
  <c r="J466" i="5" s="1"/>
  <c r="K467" i="5"/>
  <c r="K466" i="5" s="1"/>
  <c r="K465" i="5" s="1"/>
  <c r="K464" i="5" s="1"/>
  <c r="F467" i="5"/>
  <c r="F466" i="5" s="1"/>
  <c r="F465" i="5" s="1"/>
  <c r="F464" i="5" s="1"/>
  <c r="G428" i="5"/>
  <c r="H428" i="5"/>
  <c r="I428" i="5"/>
  <c r="J428" i="5"/>
  <c r="K428" i="5"/>
  <c r="F428" i="5"/>
  <c r="G346" i="5"/>
  <c r="G344" i="5" s="1"/>
  <c r="G343" i="5" s="1"/>
  <c r="H346" i="5"/>
  <c r="H344" i="5" s="1"/>
  <c r="I346" i="5"/>
  <c r="I344" i="5" s="1"/>
  <c r="I343" i="5" s="1"/>
  <c r="J346" i="5"/>
  <c r="J344" i="5" s="1"/>
  <c r="K346" i="5"/>
  <c r="K344" i="5" s="1"/>
  <c r="K343" i="5" s="1"/>
  <c r="F346" i="5"/>
  <c r="F344" i="5" s="1"/>
  <c r="F343" i="5" s="1"/>
  <c r="H402" i="3"/>
  <c r="J402" i="3"/>
  <c r="L402" i="3"/>
  <c r="G402" i="3"/>
  <c r="G288" i="5"/>
  <c r="G287" i="5" s="1"/>
  <c r="G286" i="5" s="1"/>
  <c r="G285" i="5" s="1"/>
  <c r="I288" i="5"/>
  <c r="I287" i="5" s="1"/>
  <c r="I286" i="5" s="1"/>
  <c r="I285" i="5" s="1"/>
  <c r="K288" i="5"/>
  <c r="K287" i="5" s="1"/>
  <c r="K286" i="5" s="1"/>
  <c r="K285" i="5" s="1"/>
  <c r="F288" i="5"/>
  <c r="F287" i="5" s="1"/>
  <c r="G381" i="5"/>
  <c r="G380" i="5" s="1"/>
  <c r="G379" i="5" s="1"/>
  <c r="G378" i="5" s="1"/>
  <c r="I381" i="5"/>
  <c r="I380" i="5" s="1"/>
  <c r="I379" i="5" s="1"/>
  <c r="I378" i="5" s="1"/>
  <c r="K381" i="5"/>
  <c r="K380" i="5" s="1"/>
  <c r="K379" i="5" s="1"/>
  <c r="K378" i="5" s="1"/>
  <c r="F381" i="5"/>
  <c r="F380" i="5" s="1"/>
  <c r="G603" i="5"/>
  <c r="G602" i="5" s="1"/>
  <c r="G601" i="5" s="1"/>
  <c r="G600" i="5" s="1"/>
  <c r="H603" i="5"/>
  <c r="H602" i="5" s="1"/>
  <c r="I603" i="5"/>
  <c r="I602" i="5" s="1"/>
  <c r="I601" i="5" s="1"/>
  <c r="I600" i="5" s="1"/>
  <c r="K603" i="5"/>
  <c r="K602" i="5" s="1"/>
  <c r="K601" i="5" s="1"/>
  <c r="K600" i="5" s="1"/>
  <c r="F603" i="5"/>
  <c r="F602" i="5" s="1"/>
  <c r="F601" i="5" s="1"/>
  <c r="F600" i="5" s="1"/>
  <c r="K130" i="5"/>
  <c r="K131" i="5"/>
  <c r="K126" i="5"/>
  <c r="K125" i="5" s="1"/>
  <c r="K124" i="5"/>
  <c r="K123" i="5" s="1"/>
  <c r="K122" i="5" s="1"/>
  <c r="K120" i="5"/>
  <c r="K119" i="5" s="1"/>
  <c r="K118" i="5"/>
  <c r="K117" i="5" s="1"/>
  <c r="K116" i="5" s="1"/>
  <c r="K114" i="5"/>
  <c r="K113" i="5" s="1"/>
  <c r="K112" i="5" s="1"/>
  <c r="K111" i="5" s="1"/>
  <c r="K110" i="5" s="1"/>
  <c r="K108" i="5"/>
  <c r="K107" i="5" s="1"/>
  <c r="K106" i="5" s="1"/>
  <c r="K105" i="5" s="1"/>
  <c r="K104" i="5" s="1"/>
  <c r="K102" i="5"/>
  <c r="K103" i="5"/>
  <c r="K97" i="5"/>
  <c r="K98" i="5"/>
  <c r="K99" i="5"/>
  <c r="K92" i="5"/>
  <c r="K93" i="5"/>
  <c r="K88" i="5"/>
  <c r="K89" i="5"/>
  <c r="K83" i="5"/>
  <c r="K84" i="5"/>
  <c r="K85" i="5"/>
  <c r="K73" i="5"/>
  <c r="K72" i="5" s="1"/>
  <c r="K71" i="5" s="1"/>
  <c r="K70" i="5" s="1"/>
  <c r="K69" i="5" s="1"/>
  <c r="K66" i="5"/>
  <c r="K67" i="5"/>
  <c r="K68" i="5"/>
  <c r="K64" i="5"/>
  <c r="K63" i="5" s="1"/>
  <c r="K57" i="5"/>
  <c r="K58" i="5"/>
  <c r="K54" i="5"/>
  <c r="K53" i="5" s="1"/>
  <c r="K51" i="5"/>
  <c r="K52" i="5"/>
  <c r="K43" i="5"/>
  <c r="K44" i="5"/>
  <c r="K34" i="5"/>
  <c r="K35" i="5"/>
  <c r="K31" i="5"/>
  <c r="K30" i="5" s="1"/>
  <c r="K29" i="5" s="1"/>
  <c r="K27" i="5"/>
  <c r="K28" i="5"/>
  <c r="K22" i="5"/>
  <c r="L268" i="5"/>
  <c r="L267" i="5" s="1"/>
  <c r="L266" i="5" s="1"/>
  <c r="L265" i="5" s="1"/>
  <c r="K700" i="5"/>
  <c r="K699" i="5" s="1"/>
  <c r="K698" i="5" s="1"/>
  <c r="K697" i="5" s="1"/>
  <c r="K696" i="5" s="1"/>
  <c r="K695" i="5" s="1"/>
  <c r="K694" i="5"/>
  <c r="K693" i="5" s="1"/>
  <c r="K692" i="5" s="1"/>
  <c r="K690" i="5"/>
  <c r="K689" i="5" s="1"/>
  <c r="K688" i="5" s="1"/>
  <c r="K687" i="5" s="1"/>
  <c r="K686" i="5"/>
  <c r="K685" i="5" s="1"/>
  <c r="K684" i="5" s="1"/>
  <c r="K683" i="5" s="1"/>
  <c r="K682" i="5" s="1"/>
  <c r="K681" i="5" s="1"/>
  <c r="K679" i="5"/>
  <c r="K678" i="5" s="1"/>
  <c r="K677" i="5" s="1"/>
  <c r="K676" i="5" s="1"/>
  <c r="K675" i="5" s="1"/>
  <c r="K674" i="5" s="1"/>
  <c r="K673" i="5" s="1"/>
  <c r="K672" i="5"/>
  <c r="K671" i="5" s="1"/>
  <c r="K670" i="5" s="1"/>
  <c r="K669" i="5" s="1"/>
  <c r="K668" i="5" s="1"/>
  <c r="K667" i="5" s="1"/>
  <c r="K666" i="5" s="1"/>
  <c r="K665" i="5"/>
  <c r="K664" i="5" s="1"/>
  <c r="K663" i="5" s="1"/>
  <c r="K662" i="5" s="1"/>
  <c r="K661" i="5" s="1"/>
  <c r="K660" i="5" s="1"/>
  <c r="K659" i="5" s="1"/>
  <c r="K658" i="5"/>
  <c r="K657" i="5" s="1"/>
  <c r="K656" i="5" s="1"/>
  <c r="K655" i="5" s="1"/>
  <c r="K654" i="5"/>
  <c r="K653" i="5"/>
  <c r="K650" i="5"/>
  <c r="K649" i="5"/>
  <c r="K646" i="5"/>
  <c r="K645" i="5"/>
  <c r="K643" i="5"/>
  <c r="K642" i="5"/>
  <c r="K636" i="5"/>
  <c r="K635" i="5" s="1"/>
  <c r="K634" i="5" s="1"/>
  <c r="K633" i="5" s="1"/>
  <c r="K632" i="5" s="1"/>
  <c r="K631" i="5" s="1"/>
  <c r="K625" i="5"/>
  <c r="K624" i="5" s="1"/>
  <c r="K623" i="5" s="1"/>
  <c r="K622" i="5" s="1"/>
  <c r="K621" i="5" s="1"/>
  <c r="K620" i="5"/>
  <c r="K619" i="5" s="1"/>
  <c r="K618" i="5" s="1"/>
  <c r="K617" i="5" s="1"/>
  <c r="K616" i="5" s="1"/>
  <c r="K615" i="5"/>
  <c r="K614" i="5" s="1"/>
  <c r="K613" i="5" s="1"/>
  <c r="K612" i="5" s="1"/>
  <c r="K611" i="5" s="1"/>
  <c r="K610" i="5" s="1"/>
  <c r="K609" i="5" s="1"/>
  <c r="K607" i="5"/>
  <c r="K606" i="5" s="1"/>
  <c r="K605" i="5" s="1"/>
  <c r="K604" i="5" s="1"/>
  <c r="K599" i="5"/>
  <c r="K598" i="5" s="1"/>
  <c r="K597" i="5" s="1"/>
  <c r="K596" i="5" s="1"/>
  <c r="K593" i="5"/>
  <c r="K592" i="5"/>
  <c r="K591" i="5" s="1"/>
  <c r="K589" i="5"/>
  <c r="K588" i="5" s="1"/>
  <c r="K587" i="5" s="1"/>
  <c r="K584" i="5"/>
  <c r="K583" i="5" s="1"/>
  <c r="K582" i="5" s="1"/>
  <c r="K581" i="5"/>
  <c r="K580" i="5" s="1"/>
  <c r="K579" i="5" s="1"/>
  <c r="K576" i="5"/>
  <c r="K575" i="5" s="1"/>
  <c r="K574" i="5" s="1"/>
  <c r="K573" i="5" s="1"/>
  <c r="K572" i="5" s="1"/>
  <c r="K571" i="5"/>
  <c r="K570" i="5" s="1"/>
  <c r="K569" i="5" s="1"/>
  <c r="K568" i="5"/>
  <c r="K567" i="5" s="1"/>
  <c r="K566" i="5" s="1"/>
  <c r="K562" i="5"/>
  <c r="K561" i="5" s="1"/>
  <c r="K560" i="5" s="1"/>
  <c r="K559" i="5" s="1"/>
  <c r="K558" i="5" s="1"/>
  <c r="K557" i="5"/>
  <c r="K556" i="5" s="1"/>
  <c r="K555" i="5" s="1"/>
  <c r="K554" i="5"/>
  <c r="K553" i="5" s="1"/>
  <c r="K552" i="5" s="1"/>
  <c r="K549" i="5"/>
  <c r="K548" i="5" s="1"/>
  <c r="K547" i="5" s="1"/>
  <c r="K546" i="5" s="1"/>
  <c r="K545" i="5" s="1"/>
  <c r="K536" i="5"/>
  <c r="K535" i="5" s="1"/>
  <c r="K534" i="5" s="1"/>
  <c r="K533" i="5" s="1"/>
  <c r="K532" i="5" s="1"/>
  <c r="K531" i="5" s="1"/>
  <c r="K530" i="5" s="1"/>
  <c r="K529" i="5" s="1"/>
  <c r="K528" i="5"/>
  <c r="K527" i="5"/>
  <c r="K524" i="5"/>
  <c r="K523" i="5"/>
  <c r="K520" i="5"/>
  <c r="K519" i="5"/>
  <c r="K515" i="5"/>
  <c r="K514" i="5"/>
  <c r="K509" i="5"/>
  <c r="K508" i="5" s="1"/>
  <c r="K507" i="5" s="1"/>
  <c r="K506" i="5" s="1"/>
  <c r="K505" i="5" s="1"/>
  <c r="K503" i="5"/>
  <c r="K502" i="5" s="1"/>
  <c r="K501" i="5" s="1"/>
  <c r="K500" i="5" s="1"/>
  <c r="K499" i="5"/>
  <c r="K498" i="5" s="1"/>
  <c r="K497" i="5" s="1"/>
  <c r="K496" i="5" s="1"/>
  <c r="K495" i="5"/>
  <c r="K494" i="5" s="1"/>
  <c r="K493" i="5" s="1"/>
  <c r="K492" i="5"/>
  <c r="K491" i="5" s="1"/>
  <c r="K490" i="5" s="1"/>
  <c r="K488" i="5"/>
  <c r="K487" i="5" s="1"/>
  <c r="K486" i="5" s="1"/>
  <c r="K485" i="5"/>
  <c r="K484" i="5" s="1"/>
  <c r="K483" i="5" s="1"/>
  <c r="K476" i="5"/>
  <c r="K475" i="5" s="1"/>
  <c r="K474" i="5" s="1"/>
  <c r="K473" i="5"/>
  <c r="K472" i="5"/>
  <c r="K463" i="5"/>
  <c r="K462" i="5" s="1"/>
  <c r="K461" i="5" s="1"/>
  <c r="K460" i="5" s="1"/>
  <c r="K455" i="5"/>
  <c r="K454" i="5"/>
  <c r="K451" i="5"/>
  <c r="K450" i="5"/>
  <c r="K449" i="5"/>
  <c r="K445" i="5"/>
  <c r="K444" i="5" s="1"/>
  <c r="K443" i="5"/>
  <c r="K442" i="5" s="1"/>
  <c r="K441" i="5" s="1"/>
  <c r="K439" i="5"/>
  <c r="K438" i="5"/>
  <c r="K437" i="5"/>
  <c r="K434" i="5"/>
  <c r="K433" i="5"/>
  <c r="K430" i="5"/>
  <c r="K429" i="5" s="1"/>
  <c r="K426" i="5"/>
  <c r="K425" i="5"/>
  <c r="K421" i="5"/>
  <c r="K420" i="5"/>
  <c r="K414" i="5"/>
  <c r="K413" i="5" s="1"/>
  <c r="K412" i="5" s="1"/>
  <c r="K411" i="5" s="1"/>
  <c r="K410" i="5" s="1"/>
  <c r="K409" i="5"/>
  <c r="K408" i="5" s="1"/>
  <c r="K407" i="5"/>
  <c r="K406" i="5" s="1"/>
  <c r="K401" i="5"/>
  <c r="K400" i="5" s="1"/>
  <c r="K399" i="5" s="1"/>
  <c r="K398" i="5" s="1"/>
  <c r="K397" i="5"/>
  <c r="K396" i="5" s="1"/>
  <c r="K395" i="5" s="1"/>
  <c r="K394" i="5" s="1"/>
  <c r="K393" i="5" s="1"/>
  <c r="K391" i="5"/>
  <c r="K390" i="5" s="1"/>
  <c r="K389" i="5"/>
  <c r="K388" i="5" s="1"/>
  <c r="K386" i="5"/>
  <c r="K385" i="5" s="1"/>
  <c r="K384" i="5" s="1"/>
  <c r="K377" i="5"/>
  <c r="K376" i="5" s="1"/>
  <c r="K375" i="5" s="1"/>
  <c r="K374" i="5" s="1"/>
  <c r="K373" i="5"/>
  <c r="K372" i="5" s="1"/>
  <c r="K371" i="5"/>
  <c r="K370" i="5" s="1"/>
  <c r="K368" i="5"/>
  <c r="K367" i="5" s="1"/>
  <c r="K366" i="5" s="1"/>
  <c r="K365" i="5"/>
  <c r="K364" i="5"/>
  <c r="K360" i="5"/>
  <c r="K359" i="5"/>
  <c r="K356" i="5"/>
  <c r="K355" i="5" s="1"/>
  <c r="K354" i="5"/>
  <c r="K353" i="5" s="1"/>
  <c r="K351" i="5"/>
  <c r="K350" i="5"/>
  <c r="K339" i="5"/>
  <c r="K336" i="5"/>
  <c r="K334" i="5" s="1"/>
  <c r="K331" i="5"/>
  <c r="K330" i="5" s="1"/>
  <c r="K329" i="5" s="1"/>
  <c r="K328" i="5"/>
  <c r="K327" i="5" s="1"/>
  <c r="K326" i="5" s="1"/>
  <c r="K325" i="5"/>
  <c r="K324" i="5"/>
  <c r="K320" i="5"/>
  <c r="K319" i="5"/>
  <c r="K316" i="5"/>
  <c r="K315" i="5" s="1"/>
  <c r="K314" i="5" s="1"/>
  <c r="K313" i="5"/>
  <c r="K312" i="5"/>
  <c r="K309" i="5"/>
  <c r="K308" i="5"/>
  <c r="K300" i="5"/>
  <c r="K299" i="5" s="1"/>
  <c r="K298" i="5" s="1"/>
  <c r="K297" i="5" s="1"/>
  <c r="K296" i="5"/>
  <c r="K295" i="5" s="1"/>
  <c r="K294" i="5" s="1"/>
  <c r="K293" i="5" s="1"/>
  <c r="K292" i="5"/>
  <c r="K291" i="5" s="1"/>
  <c r="K290" i="5" s="1"/>
  <c r="K289" i="5" s="1"/>
  <c r="K284" i="5"/>
  <c r="K283" i="5" s="1"/>
  <c r="K282" i="5" s="1"/>
  <c r="K281" i="5" s="1"/>
  <c r="K277" i="5"/>
  <c r="K276" i="5" s="1"/>
  <c r="K275" i="5" s="1"/>
  <c r="K274" i="5" s="1"/>
  <c r="K273" i="5"/>
  <c r="K272" i="5"/>
  <c r="K268" i="5"/>
  <c r="K267" i="5" s="1"/>
  <c r="K266" i="5" s="1"/>
  <c r="K265" i="5" s="1"/>
  <c r="K263" i="5"/>
  <c r="K262" i="5" s="1"/>
  <c r="K261" i="5" s="1"/>
  <c r="K260" i="5" s="1"/>
  <c r="K259" i="5" s="1"/>
  <c r="K258" i="5"/>
  <c r="K257" i="5" s="1"/>
  <c r="K256" i="5" s="1"/>
  <c r="K255" i="5" s="1"/>
  <c r="K254" i="5" s="1"/>
  <c r="K253" i="5"/>
  <c r="K252" i="5" s="1"/>
  <c r="K251" i="5" s="1"/>
  <c r="K250" i="5"/>
  <c r="K249" i="5" s="1"/>
  <c r="K248" i="5" s="1"/>
  <c r="K245" i="5"/>
  <c r="K244" i="5" s="1"/>
  <c r="K243" i="5" s="1"/>
  <c r="K242" i="5" s="1"/>
  <c r="K241" i="5" s="1"/>
  <c r="K239" i="5"/>
  <c r="K234" i="5"/>
  <c r="K233" i="5" s="1"/>
  <c r="K232" i="5" s="1"/>
  <c r="K231" i="5" s="1"/>
  <c r="K230" i="5"/>
  <c r="K229" i="5" s="1"/>
  <c r="K228" i="5" s="1"/>
  <c r="K227" i="5" s="1"/>
  <c r="K226" i="5"/>
  <c r="K225" i="5" s="1"/>
  <c r="K224" i="5" s="1"/>
  <c r="K223" i="5" s="1"/>
  <c r="K222" i="5"/>
  <c r="K221" i="5" s="1"/>
  <c r="K220" i="5" s="1"/>
  <c r="K219" i="5" s="1"/>
  <c r="K218" i="5"/>
  <c r="K217" i="5" s="1"/>
  <c r="K216" i="5" s="1"/>
  <c r="K215" i="5" s="1"/>
  <c r="K214" i="5"/>
  <c r="K213" i="5" s="1"/>
  <c r="K212" i="5" s="1"/>
  <c r="K211" i="5" s="1"/>
  <c r="K207" i="5"/>
  <c r="K206" i="5" s="1"/>
  <c r="K205" i="5" s="1"/>
  <c r="K204" i="5" s="1"/>
  <c r="K203" i="5" s="1"/>
  <c r="K202" i="5" s="1"/>
  <c r="K200" i="5"/>
  <c r="K199" i="5" s="1"/>
  <c r="K198" i="5" s="1"/>
  <c r="K194" i="5"/>
  <c r="K193" i="5"/>
  <c r="K190" i="5"/>
  <c r="K189" i="5" s="1"/>
  <c r="K188" i="5"/>
  <c r="K187" i="5"/>
  <c r="K185" i="5"/>
  <c r="K184" i="5"/>
  <c r="K176" i="5"/>
  <c r="K175" i="5" s="1"/>
  <c r="K174" i="5" s="1"/>
  <c r="K173" i="5" s="1"/>
  <c r="K172" i="5"/>
  <c r="K171" i="5" s="1"/>
  <c r="K170" i="5" s="1"/>
  <c r="K169" i="5" s="1"/>
  <c r="K166" i="5"/>
  <c r="K165" i="5" s="1"/>
  <c r="K164" i="5" s="1"/>
  <c r="K163" i="5" s="1"/>
  <c r="K162" i="5" s="1"/>
  <c r="K161" i="5"/>
  <c r="K160" i="5"/>
  <c r="K157" i="5"/>
  <c r="K156" i="5"/>
  <c r="K150" i="5"/>
  <c r="K149" i="5" s="1"/>
  <c r="K148" i="5" s="1"/>
  <c r="K147" i="5" s="1"/>
  <c r="K146" i="5"/>
  <c r="K145" i="5" s="1"/>
  <c r="K144" i="5" s="1"/>
  <c r="K143" i="5"/>
  <c r="K142" i="5"/>
  <c r="K135" i="5"/>
  <c r="K133" i="5" s="1"/>
  <c r="K132" i="5" s="1"/>
  <c r="K81" i="5"/>
  <c r="K80" i="5"/>
  <c r="K49" i="5"/>
  <c r="K48" i="5"/>
  <c r="K21" i="5"/>
  <c r="G607" i="5"/>
  <c r="H607" i="5"/>
  <c r="I607" i="5"/>
  <c r="F607" i="5"/>
  <c r="L344" i="5" l="1"/>
  <c r="K590" i="5"/>
  <c r="K586" i="5" s="1"/>
  <c r="K585" i="5" s="1"/>
  <c r="K595" i="5"/>
  <c r="K459" i="5"/>
  <c r="L479" i="5"/>
  <c r="J478" i="5"/>
  <c r="L478" i="5" s="1"/>
  <c r="H477" i="5"/>
  <c r="J477" i="5" s="1"/>
  <c r="L477" i="5" s="1"/>
  <c r="L466" i="5"/>
  <c r="K427" i="5"/>
  <c r="J465" i="5"/>
  <c r="H343" i="5"/>
  <c r="J343" i="5" s="1"/>
  <c r="L343" i="5" s="1"/>
  <c r="K238" i="5"/>
  <c r="K237" i="5" s="1"/>
  <c r="K236" i="5" s="1"/>
  <c r="K235" i="5" s="1"/>
  <c r="K280" i="5"/>
  <c r="K279" i="5" s="1"/>
  <c r="K278" i="5" s="1"/>
  <c r="K318" i="5"/>
  <c r="K317" i="5" s="1"/>
  <c r="K419" i="5"/>
  <c r="K418" i="5" s="1"/>
  <c r="K417" i="5" s="1"/>
  <c r="F286" i="5"/>
  <c r="F285" i="5" s="1"/>
  <c r="H285" i="5" s="1"/>
  <c r="J285" i="5" s="1"/>
  <c r="L285" i="5" s="1"/>
  <c r="H287" i="5"/>
  <c r="J287" i="5" s="1"/>
  <c r="L287" i="5" s="1"/>
  <c r="K159" i="5"/>
  <c r="K158" i="5" s="1"/>
  <c r="J602" i="5"/>
  <c r="L602" i="5" s="1"/>
  <c r="K453" i="5"/>
  <c r="K452" i="5" s="1"/>
  <c r="K482" i="5"/>
  <c r="K481" i="5" s="1"/>
  <c r="K513" i="5"/>
  <c r="K512" i="5" s="1"/>
  <c r="K511" i="5" s="1"/>
  <c r="F379" i="5"/>
  <c r="H379" i="5" s="1"/>
  <c r="J379" i="5" s="1"/>
  <c r="L379" i="5" s="1"/>
  <c r="H380" i="5"/>
  <c r="J380" i="5" s="1"/>
  <c r="L380" i="5" s="1"/>
  <c r="K440" i="5"/>
  <c r="K247" i="5"/>
  <c r="K246" i="5" s="1"/>
  <c r="K240" i="5" s="1"/>
  <c r="K349" i="5"/>
  <c r="K348" i="5" s="1"/>
  <c r="K369" i="5"/>
  <c r="K551" i="5"/>
  <c r="K550" i="5" s="1"/>
  <c r="K544" i="5" s="1"/>
  <c r="K691" i="5"/>
  <c r="K680" i="5" s="1"/>
  <c r="K20" i="5"/>
  <c r="K19" i="5" s="1"/>
  <c r="K18" i="5" s="1"/>
  <c r="K17" i="5" s="1"/>
  <c r="K16" i="5" s="1"/>
  <c r="K26" i="5"/>
  <c r="K25" i="5" s="1"/>
  <c r="K56" i="5"/>
  <c r="K55" i="5" s="1"/>
  <c r="K82" i="5"/>
  <c r="K91" i="5"/>
  <c r="K90" i="5" s="1"/>
  <c r="K101" i="5"/>
  <c r="K100" i="5" s="1"/>
  <c r="K129" i="5"/>
  <c r="K128" i="5" s="1"/>
  <c r="K127" i="5" s="1"/>
  <c r="K518" i="5"/>
  <c r="K517" i="5" s="1"/>
  <c r="K526" i="5"/>
  <c r="K525" i="5" s="1"/>
  <c r="K648" i="5"/>
  <c r="K647" i="5" s="1"/>
  <c r="K42" i="5"/>
  <c r="K41" i="5" s="1"/>
  <c r="K40" i="5" s="1"/>
  <c r="H601" i="5"/>
  <c r="H600" i="5" s="1"/>
  <c r="J600" i="5" s="1"/>
  <c r="L600" i="5" s="1"/>
  <c r="K489" i="5"/>
  <c r="K565" i="5"/>
  <c r="K578" i="5"/>
  <c r="K577" i="5" s="1"/>
  <c r="K47" i="5"/>
  <c r="K79" i="5"/>
  <c r="K448" i="5"/>
  <c r="K447" i="5" s="1"/>
  <c r="K522" i="5"/>
  <c r="K521" i="5" s="1"/>
  <c r="K311" i="5"/>
  <c r="K310" i="5" s="1"/>
  <c r="K33" i="5"/>
  <c r="K32" i="5" s="1"/>
  <c r="K50" i="5"/>
  <c r="K87" i="5"/>
  <c r="K86" i="5" s="1"/>
  <c r="K186" i="5"/>
  <c r="K141" i="5"/>
  <c r="K140" i="5" s="1"/>
  <c r="K139" i="5" s="1"/>
  <c r="K138" i="5" s="1"/>
  <c r="K137" i="5" s="1"/>
  <c r="K136" i="5" s="1"/>
  <c r="K183" i="5"/>
  <c r="K387" i="5"/>
  <c r="K383" i="5" s="1"/>
  <c r="K382" i="5" s="1"/>
  <c r="K392" i="5"/>
  <c r="K323" i="5"/>
  <c r="K322" i="5" s="1"/>
  <c r="K321" i="5" s="1"/>
  <c r="K363" i="5"/>
  <c r="K362" i="5" s="1"/>
  <c r="K436" i="5"/>
  <c r="K435" i="5" s="1"/>
  <c r="K641" i="5"/>
  <c r="K271" i="5"/>
  <c r="K270" i="5" s="1"/>
  <c r="K269" i="5" s="1"/>
  <c r="K264" i="5" s="1"/>
  <c r="K307" i="5"/>
  <c r="K306" i="5" s="1"/>
  <c r="K405" i="5"/>
  <c r="K404" i="5" s="1"/>
  <c r="K403" i="5" s="1"/>
  <c r="K402" i="5" s="1"/>
  <c r="K424" i="5"/>
  <c r="K423" i="5" s="1"/>
  <c r="K644" i="5"/>
  <c r="K652" i="5"/>
  <c r="K651" i="5" s="1"/>
  <c r="K121" i="5"/>
  <c r="K115" i="5"/>
  <c r="K168" i="5"/>
  <c r="K167" i="5" s="1"/>
  <c r="K192" i="5"/>
  <c r="K191" i="5" s="1"/>
  <c r="K337" i="5"/>
  <c r="K333" i="5" s="1"/>
  <c r="K332" i="5" s="1"/>
  <c r="K338" i="5"/>
  <c r="K210" i="5"/>
  <c r="K352" i="5"/>
  <c r="K608" i="5"/>
  <c r="K65" i="5"/>
  <c r="K62" i="5" s="1"/>
  <c r="K96" i="5"/>
  <c r="K95" i="5" s="1"/>
  <c r="K335" i="5"/>
  <c r="K358" i="5"/>
  <c r="K357" i="5" s="1"/>
  <c r="K432" i="5"/>
  <c r="K431" i="5" s="1"/>
  <c r="K155" i="5"/>
  <c r="K154" i="5" s="1"/>
  <c r="K471" i="5"/>
  <c r="K470" i="5" s="1"/>
  <c r="M40" i="3"/>
  <c r="L467" i="5" s="1"/>
  <c r="M53" i="3"/>
  <c r="L480" i="5" s="1"/>
  <c r="M240" i="3"/>
  <c r="M319" i="3"/>
  <c r="M683" i="3"/>
  <c r="K564" i="5" l="1"/>
  <c r="K563" i="5" s="1"/>
  <c r="K543" i="5" s="1"/>
  <c r="K538" i="5" s="1"/>
  <c r="J539" i="5"/>
  <c r="O683" i="3"/>
  <c r="L594" i="5"/>
  <c r="L428" i="5"/>
  <c r="O319" i="3"/>
  <c r="L346" i="5"/>
  <c r="O240" i="3"/>
  <c r="O238" i="3" s="1"/>
  <c r="K469" i="5"/>
  <c r="K468" i="5" s="1"/>
  <c r="K458" i="5" s="1"/>
  <c r="K457" i="5" s="1"/>
  <c r="K209" i="5"/>
  <c r="K208" i="5" s="1"/>
  <c r="K201" i="5" s="1"/>
  <c r="K342" i="5"/>
  <c r="J464" i="5"/>
  <c r="L464" i="5" s="1"/>
  <c r="L465" i="5"/>
  <c r="K446" i="5"/>
  <c r="K153" i="5"/>
  <c r="K152" i="5" s="1"/>
  <c r="K151" i="5" s="1"/>
  <c r="F378" i="5"/>
  <c r="H378" i="5" s="1"/>
  <c r="J378" i="5" s="1"/>
  <c r="L378" i="5" s="1"/>
  <c r="H286" i="5"/>
  <c r="J286" i="5" s="1"/>
  <c r="L286" i="5" s="1"/>
  <c r="K305" i="5"/>
  <c r="K304" i="5" s="1"/>
  <c r="K303" i="5" s="1"/>
  <c r="K302" i="5" s="1"/>
  <c r="K24" i="5"/>
  <c r="K23" i="5" s="1"/>
  <c r="K46" i="5"/>
  <c r="K45" i="5" s="1"/>
  <c r="K39" i="5" s="1"/>
  <c r="K94" i="5"/>
  <c r="K109" i="5"/>
  <c r="K182" i="5"/>
  <c r="K181" i="5" s="1"/>
  <c r="K180" i="5" s="1"/>
  <c r="K179" i="5" s="1"/>
  <c r="K178" i="5" s="1"/>
  <c r="K78" i="5"/>
  <c r="K77" i="5" s="1"/>
  <c r="K76" i="5" s="1"/>
  <c r="K75" i="5" s="1"/>
  <c r="K640" i="5"/>
  <c r="K639" i="5" s="1"/>
  <c r="K638" i="5" s="1"/>
  <c r="K637" i="5" s="1"/>
  <c r="K630" i="5" s="1"/>
  <c r="K361" i="5"/>
  <c r="J601" i="5"/>
  <c r="L601" i="5" s="1"/>
  <c r="K516" i="5"/>
  <c r="K510" i="5" s="1"/>
  <c r="K504" i="5" s="1"/>
  <c r="K422" i="5"/>
  <c r="K416" i="5" s="1"/>
  <c r="H65" i="3"/>
  <c r="H64" i="3" s="1"/>
  <c r="H63" i="3" s="1"/>
  <c r="J65" i="3"/>
  <c r="J64" i="3" s="1"/>
  <c r="J63" i="3" s="1"/>
  <c r="L65" i="3"/>
  <c r="L64" i="3" s="1"/>
  <c r="L63" i="3" s="1"/>
  <c r="H39" i="3"/>
  <c r="H38" i="3" s="1"/>
  <c r="H37" i="3" s="1"/>
  <c r="J39" i="3"/>
  <c r="J38" i="3" s="1"/>
  <c r="J37" i="3" s="1"/>
  <c r="K39" i="3"/>
  <c r="L39" i="3"/>
  <c r="L38" i="3" s="1"/>
  <c r="L37" i="3" s="1"/>
  <c r="G39" i="3"/>
  <c r="I40" i="3"/>
  <c r="H467" i="5" s="1"/>
  <c r="H466" i="5" s="1"/>
  <c r="H465" i="5" s="1"/>
  <c r="H464" i="5" s="1"/>
  <c r="H77" i="3"/>
  <c r="H76" i="3" s="1"/>
  <c r="H75" i="3" s="1"/>
  <c r="J77" i="3"/>
  <c r="J76" i="3" s="1"/>
  <c r="J75" i="3" s="1"/>
  <c r="L77" i="3"/>
  <c r="L76" i="3" s="1"/>
  <c r="L75" i="3" s="1"/>
  <c r="G77" i="3"/>
  <c r="G76" i="3" s="1"/>
  <c r="G75" i="3" s="1"/>
  <c r="H52" i="3"/>
  <c r="H51" i="3" s="1"/>
  <c r="H50" i="3" s="1"/>
  <c r="I52" i="3"/>
  <c r="I51" i="3" s="1"/>
  <c r="I50" i="3" s="1"/>
  <c r="J52" i="3"/>
  <c r="J51" i="3" s="1"/>
  <c r="J50" i="3" s="1"/>
  <c r="K52" i="3"/>
  <c r="L52" i="3"/>
  <c r="L51" i="3" s="1"/>
  <c r="L50" i="3" s="1"/>
  <c r="G52" i="3"/>
  <c r="I275" i="3"/>
  <c r="L274" i="3"/>
  <c r="L273" i="3" s="1"/>
  <c r="L272" i="3" s="1"/>
  <c r="J274" i="3"/>
  <c r="J273" i="3" s="1"/>
  <c r="J272" i="3" s="1"/>
  <c r="H274" i="3"/>
  <c r="H273" i="3" s="1"/>
  <c r="H272" i="3" s="1"/>
  <c r="G274" i="3"/>
  <c r="G273" i="3" s="1"/>
  <c r="K696" i="3"/>
  <c r="L695" i="3"/>
  <c r="L694" i="3" s="1"/>
  <c r="L693" i="3" s="1"/>
  <c r="J695" i="3"/>
  <c r="J694" i="3" s="1"/>
  <c r="J693" i="3" s="1"/>
  <c r="I695" i="3"/>
  <c r="I694" i="3" s="1"/>
  <c r="H695" i="3"/>
  <c r="H694" i="3" s="1"/>
  <c r="H693" i="3" s="1"/>
  <c r="G695" i="3"/>
  <c r="G694" i="3" s="1"/>
  <c r="G693" i="3" s="1"/>
  <c r="I632" i="3"/>
  <c r="L631" i="3"/>
  <c r="L630" i="3" s="1"/>
  <c r="L629" i="3" s="1"/>
  <c r="J631" i="3"/>
  <c r="J630" i="3" s="1"/>
  <c r="J629" i="3" s="1"/>
  <c r="H631" i="3"/>
  <c r="G631" i="3"/>
  <c r="G630" i="3" s="1"/>
  <c r="N346" i="5" l="1"/>
  <c r="O237" i="3"/>
  <c r="N428" i="5"/>
  <c r="O318" i="3"/>
  <c r="M52" i="3"/>
  <c r="J607" i="5"/>
  <c r="M696" i="3"/>
  <c r="K38" i="3"/>
  <c r="M39" i="3"/>
  <c r="K632" i="3"/>
  <c r="H288" i="5"/>
  <c r="K275" i="3"/>
  <c r="H381" i="5"/>
  <c r="I39" i="3"/>
  <c r="I38" i="3" s="1"/>
  <c r="I37" i="3" s="1"/>
  <c r="K456" i="5"/>
  <c r="K415" i="5"/>
  <c r="K74" i="5"/>
  <c r="K15" i="5" s="1"/>
  <c r="K341" i="5"/>
  <c r="K340" i="5" s="1"/>
  <c r="K537" i="5"/>
  <c r="K177" i="5"/>
  <c r="G38" i="3"/>
  <c r="G51" i="3"/>
  <c r="K695" i="3"/>
  <c r="M695" i="3" s="1"/>
  <c r="I631" i="3"/>
  <c r="K631" i="3" s="1"/>
  <c r="M631" i="3" s="1"/>
  <c r="I273" i="3"/>
  <c r="K273" i="3" s="1"/>
  <c r="M273" i="3" s="1"/>
  <c r="G272" i="3"/>
  <c r="I272" i="3" s="1"/>
  <c r="K272" i="3" s="1"/>
  <c r="M272" i="3" s="1"/>
  <c r="I274" i="3"/>
  <c r="K274" i="3" s="1"/>
  <c r="M274" i="3" s="1"/>
  <c r="K694" i="3"/>
  <c r="M694" i="3" s="1"/>
  <c r="I693" i="3"/>
  <c r="K693" i="3" s="1"/>
  <c r="M693" i="3" s="1"/>
  <c r="G629" i="3"/>
  <c r="H630" i="3"/>
  <c r="H629" i="3" s="1"/>
  <c r="H238" i="3"/>
  <c r="I238" i="3"/>
  <c r="J238" i="3"/>
  <c r="K238" i="3"/>
  <c r="L238" i="3"/>
  <c r="G238" i="3"/>
  <c r="M238" i="3" l="1"/>
  <c r="N344" i="5"/>
  <c r="N343" i="5" s="1"/>
  <c r="L607" i="5"/>
  <c r="L606" i="5" s="1"/>
  <c r="L605" i="5" s="1"/>
  <c r="L604" i="5" s="1"/>
  <c r="O696" i="3"/>
  <c r="J288" i="5"/>
  <c r="M632" i="3"/>
  <c r="J381" i="5"/>
  <c r="M275" i="3"/>
  <c r="K37" i="3"/>
  <c r="M37" i="3" s="1"/>
  <c r="M38" i="3"/>
  <c r="K301" i="5"/>
  <c r="K14" i="5" s="1"/>
  <c r="G37" i="3"/>
  <c r="K51" i="3"/>
  <c r="M51" i="3" s="1"/>
  <c r="G50" i="3"/>
  <c r="K50" i="3" s="1"/>
  <c r="M50" i="3" s="1"/>
  <c r="I629" i="3"/>
  <c r="K629" i="3" s="1"/>
  <c r="M629" i="3" s="1"/>
  <c r="I630" i="3"/>
  <c r="K630" i="3" s="1"/>
  <c r="M630" i="3" s="1"/>
  <c r="J237" i="3"/>
  <c r="L237" i="3"/>
  <c r="H237" i="3"/>
  <c r="O695" i="3" l="1"/>
  <c r="O694" i="3" s="1"/>
  <c r="O693" i="3" s="1"/>
  <c r="N607" i="5"/>
  <c r="N606" i="5" s="1"/>
  <c r="N605" i="5" s="1"/>
  <c r="N604" i="5" s="1"/>
  <c r="L288" i="5"/>
  <c r="O632" i="3"/>
  <c r="L381" i="5"/>
  <c r="O275" i="3"/>
  <c r="G237" i="3"/>
  <c r="I237" i="3" s="1"/>
  <c r="K237" i="3" s="1"/>
  <c r="M237" i="3" s="1"/>
  <c r="N288" i="5" l="1"/>
  <c r="N287" i="5" s="1"/>
  <c r="N286" i="5" s="1"/>
  <c r="N285" i="5" s="1"/>
  <c r="O631" i="3"/>
  <c r="O630" i="3" s="1"/>
  <c r="O629" i="3" s="1"/>
  <c r="N381" i="5"/>
  <c r="N380" i="5" s="1"/>
  <c r="N379" i="5" s="1"/>
  <c r="N378" i="5" s="1"/>
  <c r="O274" i="3"/>
  <c r="O273" i="3" s="1"/>
  <c r="O272" i="3" s="1"/>
  <c r="L318" i="3"/>
  <c r="M318" i="3" s="1"/>
  <c r="L401" i="3"/>
  <c r="L400" i="3" s="1"/>
  <c r="L399" i="3" s="1"/>
  <c r="L748" i="3"/>
  <c r="L747" i="3" s="1"/>
  <c r="L745" i="3"/>
  <c r="L741" i="3"/>
  <c r="L740" i="3" s="1"/>
  <c r="L730" i="3"/>
  <c r="L729" i="3" s="1"/>
  <c r="L727" i="3"/>
  <c r="L726" i="3" s="1"/>
  <c r="L723" i="3"/>
  <c r="L722" i="3" s="1"/>
  <c r="L717" i="3"/>
  <c r="L716" i="3" s="1"/>
  <c r="L715" i="3" s="1"/>
  <c r="L714" i="3" s="1"/>
  <c r="L713" i="3" s="1"/>
  <c r="L709" i="3"/>
  <c r="L708" i="3" s="1"/>
  <c r="L707" i="3" s="1"/>
  <c r="L706" i="3" s="1"/>
  <c r="L705" i="3" s="1"/>
  <c r="L704" i="3" s="1"/>
  <c r="L702" i="3"/>
  <c r="L701" i="3" s="1"/>
  <c r="L700" i="3" s="1"/>
  <c r="L699" i="3" s="1"/>
  <c r="L698" i="3" s="1"/>
  <c r="L697" i="3" s="1"/>
  <c r="L691" i="3"/>
  <c r="L690" i="3" s="1"/>
  <c r="L689" i="3" s="1"/>
  <c r="L687" i="3"/>
  <c r="L686" i="3" s="1"/>
  <c r="L685" i="3" s="1"/>
  <c r="L680" i="3"/>
  <c r="L679" i="3" s="1"/>
  <c r="L677" i="3"/>
  <c r="L676" i="3" s="1"/>
  <c r="L669" i="3"/>
  <c r="L668" i="3" s="1"/>
  <c r="L667" i="3" s="1"/>
  <c r="L666" i="3" s="1"/>
  <c r="L665" i="3" s="1"/>
  <c r="L664" i="3" s="1"/>
  <c r="L663" i="3" s="1"/>
  <c r="L660" i="3"/>
  <c r="L659" i="3" s="1"/>
  <c r="L655" i="3"/>
  <c r="L654" i="3" s="1"/>
  <c r="L650" i="3"/>
  <c r="L649" i="3" s="1"/>
  <c r="L648" i="3" s="1"/>
  <c r="L647" i="3" s="1"/>
  <c r="L646" i="3" s="1"/>
  <c r="L643" i="3"/>
  <c r="L642" i="3" s="1"/>
  <c r="L641" i="3" s="1"/>
  <c r="L639" i="3"/>
  <c r="L638" i="3" s="1"/>
  <c r="L637" i="3" s="1"/>
  <c r="L635" i="3"/>
  <c r="L634" i="3" s="1"/>
  <c r="L633" i="3" s="1"/>
  <c r="L627" i="3"/>
  <c r="L626" i="3" s="1"/>
  <c r="L620" i="3"/>
  <c r="L619" i="3" s="1"/>
  <c r="L618" i="3" s="1"/>
  <c r="L616" i="3"/>
  <c r="L615" i="3" s="1"/>
  <c r="L614" i="3" s="1"/>
  <c r="L613" i="3" s="1"/>
  <c r="L610" i="3"/>
  <c r="L609" i="3" s="1"/>
  <c r="L608" i="3" s="1"/>
  <c r="L606" i="3"/>
  <c r="L605" i="3" s="1"/>
  <c r="L604" i="3" s="1"/>
  <c r="L601" i="3"/>
  <c r="L600" i="3" s="1"/>
  <c r="L599" i="3" s="1"/>
  <c r="L598" i="3" s="1"/>
  <c r="L596" i="3"/>
  <c r="L595" i="3" s="1"/>
  <c r="L593" i="3"/>
  <c r="L592" i="3" s="1"/>
  <c r="L588" i="3"/>
  <c r="L587" i="3" s="1"/>
  <c r="L581" i="3"/>
  <c r="L580" i="3" s="1"/>
  <c r="L579" i="3" s="1"/>
  <c r="L578" i="3" s="1"/>
  <c r="L577" i="3" s="1"/>
  <c r="L574" i="3"/>
  <c r="L573" i="3" s="1"/>
  <c r="L572" i="3" s="1"/>
  <c r="L570" i="3"/>
  <c r="L569" i="3" s="1"/>
  <c r="L568" i="3" s="1"/>
  <c r="L564" i="3"/>
  <c r="L563" i="3" s="1"/>
  <c r="L562" i="3" s="1"/>
  <c r="L561" i="3" s="1"/>
  <c r="L558" i="3"/>
  <c r="L557" i="3" s="1"/>
  <c r="L554" i="3"/>
  <c r="L553" i="3" s="1"/>
  <c r="L548" i="3"/>
  <c r="L547" i="3" s="1"/>
  <c r="L544" i="3"/>
  <c r="L543" i="3" s="1"/>
  <c r="L536" i="3"/>
  <c r="L535" i="3" s="1"/>
  <c r="L532" i="3"/>
  <c r="L531" i="3" s="1"/>
  <c r="L528" i="3"/>
  <c r="L526" i="3" s="1"/>
  <c r="L524" i="3"/>
  <c r="L522" i="3"/>
  <c r="L521" i="3" s="1"/>
  <c r="L518" i="3"/>
  <c r="L517" i="3" s="1"/>
  <c r="L516" i="3" s="1"/>
  <c r="L515" i="3" s="1"/>
  <c r="L512" i="3"/>
  <c r="L511" i="3" s="1"/>
  <c r="L510" i="3" s="1"/>
  <c r="L509" i="3" s="1"/>
  <c r="L507" i="3"/>
  <c r="L506" i="3" s="1"/>
  <c r="L505" i="3" s="1"/>
  <c r="L504" i="3" s="1"/>
  <c r="L500" i="3"/>
  <c r="L498" i="3"/>
  <c r="L491" i="3"/>
  <c r="L490" i="3" s="1"/>
  <c r="L488" i="3"/>
  <c r="L487" i="3" s="1"/>
  <c r="L483" i="3"/>
  <c r="L480" i="3"/>
  <c r="L475" i="3"/>
  <c r="L468" i="3"/>
  <c r="L467" i="3" s="1"/>
  <c r="L466" i="3" s="1"/>
  <c r="L465" i="3" s="1"/>
  <c r="L464" i="3" s="1"/>
  <c r="L462" i="3"/>
  <c r="L461" i="3" s="1"/>
  <c r="L458" i="3"/>
  <c r="L457" i="3" s="1"/>
  <c r="L456" i="3" s="1"/>
  <c r="L454" i="3"/>
  <c r="L453" i="3" s="1"/>
  <c r="L452" i="3" s="1"/>
  <c r="L451" i="3" s="1"/>
  <c r="L450" i="3" s="1"/>
  <c r="L447" i="3"/>
  <c r="L446" i="3" s="1"/>
  <c r="L445" i="3" s="1"/>
  <c r="L444" i="3" s="1"/>
  <c r="L443" i="3" s="1"/>
  <c r="L442" i="3" s="1"/>
  <c r="L440" i="3"/>
  <c r="L439" i="3" s="1"/>
  <c r="L438" i="3" s="1"/>
  <c r="L437" i="3" s="1"/>
  <c r="L436" i="3" s="1"/>
  <c r="L434" i="3"/>
  <c r="L433" i="3" s="1"/>
  <c r="L432" i="3" s="1"/>
  <c r="L431" i="3" s="1"/>
  <c r="L428" i="3"/>
  <c r="L427" i="3" s="1"/>
  <c r="L424" i="3"/>
  <c r="L423" i="3" s="1"/>
  <c r="L421" i="3"/>
  <c r="L420" i="3" s="1"/>
  <c r="L417" i="3"/>
  <c r="L414" i="3"/>
  <c r="L397" i="3"/>
  <c r="L396" i="3" s="1"/>
  <c r="L395" i="3" s="1"/>
  <c r="L393" i="3"/>
  <c r="L392" i="3" s="1"/>
  <c r="L391" i="3" s="1"/>
  <c r="L389" i="3"/>
  <c r="L388" i="3" s="1"/>
  <c r="L387" i="3" s="1"/>
  <c r="L385" i="3"/>
  <c r="L384" i="3" s="1"/>
  <c r="L383" i="3" s="1"/>
  <c r="L381" i="3"/>
  <c r="L380" i="3" s="1"/>
  <c r="L379" i="3" s="1"/>
  <c r="L377" i="3"/>
  <c r="L376" i="3" s="1"/>
  <c r="L375" i="3" s="1"/>
  <c r="L370" i="3"/>
  <c r="L369" i="3" s="1"/>
  <c r="L366" i="3"/>
  <c r="L365" i="3" s="1"/>
  <c r="L360" i="3"/>
  <c r="L359" i="3" s="1"/>
  <c r="L355" i="3"/>
  <c r="L352" i="3"/>
  <c r="L343" i="3"/>
  <c r="L342" i="3" s="1"/>
  <c r="L335" i="3"/>
  <c r="L333" i="3"/>
  <c r="L332" i="3" s="1"/>
  <c r="L327" i="3"/>
  <c r="L326" i="3" s="1"/>
  <c r="L323" i="3"/>
  <c r="L322" i="3" s="1"/>
  <c r="L320" i="3"/>
  <c r="L314" i="3"/>
  <c r="L313" i="3" s="1"/>
  <c r="L309" i="3"/>
  <c r="L308" i="3" s="1"/>
  <c r="L307" i="3" s="1"/>
  <c r="L303" i="3"/>
  <c r="L301" i="3"/>
  <c r="L294" i="3"/>
  <c r="L293" i="3" s="1"/>
  <c r="L292" i="3" s="1"/>
  <c r="L291" i="3" s="1"/>
  <c r="L289" i="3"/>
  <c r="L288" i="3" s="1"/>
  <c r="L287" i="3" s="1"/>
  <c r="L270" i="3"/>
  <c r="L269" i="3" s="1"/>
  <c r="L268" i="3" s="1"/>
  <c r="L284" i="3"/>
  <c r="L282" i="3"/>
  <c r="L279" i="3"/>
  <c r="L278" i="3" s="1"/>
  <c r="L266" i="3"/>
  <c r="L264" i="3"/>
  <c r="L261" i="3"/>
  <c r="L260" i="3" s="1"/>
  <c r="L257" i="3"/>
  <c r="L256" i="3" s="1"/>
  <c r="L252" i="3"/>
  <c r="L251" i="3" s="1"/>
  <c r="L249" i="3"/>
  <c r="L247" i="3"/>
  <c r="L243" i="3"/>
  <c r="L242" i="3" s="1"/>
  <c r="L232" i="3"/>
  <c r="L231" i="3" s="1"/>
  <c r="L229" i="3"/>
  <c r="L228" i="3"/>
  <c r="L224" i="3"/>
  <c r="L223" i="3" s="1"/>
  <c r="L221" i="3"/>
  <c r="L220" i="3" s="1"/>
  <c r="L217" i="3"/>
  <c r="L216" i="3" s="1"/>
  <c r="L212" i="3"/>
  <c r="L211" i="3" s="1"/>
  <c r="L209" i="3"/>
  <c r="L208" i="3" s="1"/>
  <c r="L205" i="3"/>
  <c r="L204" i="3" s="1"/>
  <c r="L201" i="3"/>
  <c r="L200" i="3" s="1"/>
  <c r="L192" i="3"/>
  <c r="L191" i="3" s="1"/>
  <c r="L190" i="3" s="1"/>
  <c r="L187" i="3"/>
  <c r="L186" i="3" s="1"/>
  <c r="L183" i="3"/>
  <c r="L182" i="3" s="1"/>
  <c r="L179" i="3"/>
  <c r="L176" i="3"/>
  <c r="L170" i="3"/>
  <c r="L169" i="3" s="1"/>
  <c r="L168" i="3" s="1"/>
  <c r="L167" i="3" s="1"/>
  <c r="L166" i="3" s="1"/>
  <c r="L165" i="3" s="1"/>
  <c r="L158" i="3"/>
  <c r="L157" i="3" s="1"/>
  <c r="L156" i="3" s="1"/>
  <c r="L155" i="3" s="1"/>
  <c r="L153" i="3"/>
  <c r="L152" i="3"/>
  <c r="L151" i="3" s="1"/>
  <c r="L150" i="3" s="1"/>
  <c r="L147" i="3"/>
  <c r="L146" i="3"/>
  <c r="L144" i="3"/>
  <c r="L143" i="3" s="1"/>
  <c r="L139" i="3"/>
  <c r="L138" i="3" s="1"/>
  <c r="L137" i="3" s="1"/>
  <c r="L136" i="3" s="1"/>
  <c r="L134" i="3"/>
  <c r="L133" i="3" s="1"/>
  <c r="L131" i="3"/>
  <c r="L130" i="3" s="1"/>
  <c r="L125" i="3"/>
  <c r="L124" i="3" s="1"/>
  <c r="L120" i="3"/>
  <c r="L119" i="3" s="1"/>
  <c r="L117" i="3"/>
  <c r="L116" i="3" s="1"/>
  <c r="L112" i="3"/>
  <c r="L111" i="3"/>
  <c r="L110" i="3" s="1"/>
  <c r="L109" i="3" s="1"/>
  <c r="L101" i="3"/>
  <c r="L100" i="3" s="1"/>
  <c r="L97" i="3"/>
  <c r="L96" i="3" s="1"/>
  <c r="L93" i="3"/>
  <c r="L92" i="3" s="1"/>
  <c r="L88" i="3"/>
  <c r="L87" i="3" s="1"/>
  <c r="L86" i="3" s="1"/>
  <c r="L83" i="3"/>
  <c r="L82" i="3" s="1"/>
  <c r="L81" i="3" s="1"/>
  <c r="L80" i="3" s="1"/>
  <c r="L73" i="3"/>
  <c r="L72" i="3" s="1"/>
  <c r="L71" i="3" s="1"/>
  <c r="L69" i="3"/>
  <c r="L68" i="3" s="1"/>
  <c r="L67" i="3" s="1"/>
  <c r="L60" i="3"/>
  <c r="L57" i="3"/>
  <c r="L48" i="3"/>
  <c r="L47" i="3" s="1"/>
  <c r="L44" i="3"/>
  <c r="L43" i="3" s="1"/>
  <c r="L35" i="3"/>
  <c r="L34" i="3" s="1"/>
  <c r="L33" i="3" s="1"/>
  <c r="L32" i="3" s="1"/>
  <c r="L27" i="3"/>
  <c r="L26" i="3"/>
  <c r="L25" i="3" s="1"/>
  <c r="L24" i="3" s="1"/>
  <c r="L22" i="3"/>
  <c r="L21" i="3" s="1"/>
  <c r="L20" i="3" s="1"/>
  <c r="L19" i="3" s="1"/>
  <c r="L527" i="3" l="1"/>
  <c r="L42" i="3"/>
  <c r="L41" i="3" s="1"/>
  <c r="L62" i="3"/>
  <c r="L56" i="3"/>
  <c r="L59" i="3"/>
  <c r="L474" i="3"/>
  <c r="L684" i="3"/>
  <c r="L91" i="3"/>
  <c r="L85" i="3" s="1"/>
  <c r="L79" i="3" s="1"/>
  <c r="L520" i="3"/>
  <c r="L675" i="3"/>
  <c r="L674" i="3" s="1"/>
  <c r="L673" i="3" s="1"/>
  <c r="L175" i="3"/>
  <c r="L174" i="3" s="1"/>
  <c r="L173" i="3" s="1"/>
  <c r="L172" i="3" s="1"/>
  <c r="L164" i="3" s="1"/>
  <c r="L246" i="3"/>
  <c r="L236" i="3" s="1"/>
  <c r="L331" i="3"/>
  <c r="L413" i="3"/>
  <c r="L412" i="3" s="1"/>
  <c r="L411" i="3" s="1"/>
  <c r="L410" i="3" s="1"/>
  <c r="L409" i="3" s="1"/>
  <c r="L408" i="3" s="1"/>
  <c r="L653" i="3"/>
  <c r="L652" i="3" s="1"/>
  <c r="L645" i="3" s="1"/>
  <c r="L317" i="3"/>
  <c r="L312" i="3" s="1"/>
  <c r="L625" i="3"/>
  <c r="L624" i="3" s="1"/>
  <c r="L623" i="3" s="1"/>
  <c r="L622" i="3" s="1"/>
  <c r="L603" i="3"/>
  <c r="L286" i="3"/>
  <c r="L340" i="3"/>
  <c r="L339" i="3" s="1"/>
  <c r="L338" i="3" s="1"/>
  <c r="L337" i="3" s="1"/>
  <c r="L341" i="3"/>
  <c r="L227" i="3"/>
  <c r="L226" i="3" s="1"/>
  <c r="L530" i="3"/>
  <c r="L542" i="3"/>
  <c r="L541" i="3" s="1"/>
  <c r="L540" i="3" s="1"/>
  <c r="L539" i="3" s="1"/>
  <c r="L263" i="3"/>
  <c r="L255" i="3" s="1"/>
  <c r="L18" i="3"/>
  <c r="L17" i="3" s="1"/>
  <c r="L552" i="3"/>
  <c r="L551" i="3" s="1"/>
  <c r="L149" i="3"/>
  <c r="L215" i="3"/>
  <c r="L460" i="3"/>
  <c r="L449" i="3" s="1"/>
  <c r="L479" i="3"/>
  <c r="L591" i="3"/>
  <c r="L590" i="3" s="1"/>
  <c r="L584" i="3" s="1"/>
  <c r="L115" i="3"/>
  <c r="L114" i="3" s="1"/>
  <c r="L497" i="3"/>
  <c r="L567" i="3"/>
  <c r="L566" i="3" s="1"/>
  <c r="L721" i="3"/>
  <c r="L720" i="3" s="1"/>
  <c r="L712" i="3" s="1"/>
  <c r="L711" i="3" s="1"/>
  <c r="L142" i="3"/>
  <c r="L141" i="3" s="1"/>
  <c r="L281" i="3"/>
  <c r="L277" i="3" s="1"/>
  <c r="L276" i="3" s="1"/>
  <c r="L300" i="3"/>
  <c r="L299" i="3" s="1"/>
  <c r="L351" i="3"/>
  <c r="L350" i="3" s="1"/>
  <c r="L349" i="3" s="1"/>
  <c r="L348" i="3" s="1"/>
  <c r="L347" i="3" s="1"/>
  <c r="L129" i="3"/>
  <c r="L128" i="3" s="1"/>
  <c r="L199" i="3"/>
  <c r="L374" i="3"/>
  <c r="L123" i="3"/>
  <c r="L122" i="3"/>
  <c r="L586" i="3"/>
  <c r="L585" i="3" s="1"/>
  <c r="L744" i="3"/>
  <c r="L739" i="3" s="1"/>
  <c r="L738" i="3" s="1"/>
  <c r="L737" i="3" s="1"/>
  <c r="L736" i="3" s="1"/>
  <c r="L55" i="3" l="1"/>
  <c r="L54" i="3" s="1"/>
  <c r="L31" i="3" s="1"/>
  <c r="L30" i="3" s="1"/>
  <c r="L373" i="3"/>
  <c r="L372" i="3" s="1"/>
  <c r="L346" i="3" s="1"/>
  <c r="L473" i="3"/>
  <c r="L672" i="3"/>
  <c r="L671" i="3" s="1"/>
  <c r="L514" i="3"/>
  <c r="L235" i="3"/>
  <c r="L234" i="3" s="1"/>
  <c r="L306" i="3"/>
  <c r="L305" i="3" s="1"/>
  <c r="L583" i="3"/>
  <c r="L576" i="3" s="1"/>
  <c r="L478" i="3"/>
  <c r="L108" i="3"/>
  <c r="L407" i="3"/>
  <c r="L198" i="3"/>
  <c r="L197" i="3" s="1"/>
  <c r="L196" i="3" s="1"/>
  <c r="L298" i="3"/>
  <c r="L297" i="3" s="1"/>
  <c r="L296" i="3" s="1"/>
  <c r="L127" i="3"/>
  <c r="L550" i="3"/>
  <c r="L345" i="3" l="1"/>
  <c r="L472" i="3"/>
  <c r="L107" i="3"/>
  <c r="L106" i="3" s="1"/>
  <c r="L105" i="3" s="1"/>
  <c r="L195" i="3"/>
  <c r="L194" i="3" l="1"/>
  <c r="L104" i="3"/>
  <c r="L29" i="3"/>
  <c r="L471" i="3"/>
  <c r="L16" i="3" l="1"/>
  <c r="L470" i="3"/>
  <c r="G45" i="4"/>
  <c r="G39" i="4"/>
  <c r="G35" i="4"/>
  <c r="G30" i="4"/>
  <c r="G24" i="4"/>
  <c r="G17" i="4"/>
  <c r="L15" i="3" l="1"/>
  <c r="G16" i="4"/>
  <c r="G56" i="6"/>
  <c r="D48" i="6"/>
  <c r="F48" i="6"/>
  <c r="C48" i="6"/>
  <c r="F78" i="6"/>
  <c r="F57" i="6"/>
  <c r="F44" i="6"/>
  <c r="F41" i="6"/>
  <c r="F33" i="6"/>
  <c r="F30" i="6"/>
  <c r="F28" i="6"/>
  <c r="F25" i="6"/>
  <c r="F21" i="6"/>
  <c r="F17" i="6"/>
  <c r="F14" i="6"/>
  <c r="F13" i="6" l="1"/>
  <c r="G606" i="5"/>
  <c r="G605" i="5" s="1"/>
  <c r="G604" i="5" s="1"/>
  <c r="H606" i="5"/>
  <c r="H605" i="5" s="1"/>
  <c r="I606" i="5"/>
  <c r="I605" i="5" s="1"/>
  <c r="I604" i="5" s="1"/>
  <c r="F606" i="5"/>
  <c r="F605" i="5" s="1"/>
  <c r="F604" i="5" s="1"/>
  <c r="I691" i="3"/>
  <c r="I690" i="3" s="1"/>
  <c r="I689" i="3" s="1"/>
  <c r="K692" i="3"/>
  <c r="J691" i="3"/>
  <c r="J690" i="3" s="1"/>
  <c r="J689" i="3" s="1"/>
  <c r="H691" i="3"/>
  <c r="H690" i="3" s="1"/>
  <c r="H689" i="3" s="1"/>
  <c r="G691" i="3"/>
  <c r="G272" i="5"/>
  <c r="I272" i="5"/>
  <c r="F272" i="5"/>
  <c r="J603" i="5" l="1"/>
  <c r="M692" i="3"/>
  <c r="K691" i="3"/>
  <c r="M691" i="3" s="1"/>
  <c r="F39" i="6"/>
  <c r="H604" i="5"/>
  <c r="J604" i="5" s="1"/>
  <c r="J605" i="5"/>
  <c r="J606" i="5"/>
  <c r="G690" i="3"/>
  <c r="K690" i="3"/>
  <c r="M690" i="3" s="1"/>
  <c r="L603" i="5" l="1"/>
  <c r="O692" i="3"/>
  <c r="K689" i="3"/>
  <c r="M689" i="3" s="1"/>
  <c r="G689" i="3"/>
  <c r="F83" i="6"/>
  <c r="G28" i="5"/>
  <c r="I28" i="5"/>
  <c r="G22" i="5"/>
  <c r="I22" i="5"/>
  <c r="J268" i="5"/>
  <c r="J267" i="5" s="1"/>
  <c r="J266" i="5" s="1"/>
  <c r="J265" i="5" s="1"/>
  <c r="I700" i="5"/>
  <c r="I699" i="5" s="1"/>
  <c r="I698" i="5" s="1"/>
  <c r="I697" i="5" s="1"/>
  <c r="I696" i="5" s="1"/>
  <c r="I695" i="5" s="1"/>
  <c r="I694" i="5"/>
  <c r="I693" i="5" s="1"/>
  <c r="I692" i="5" s="1"/>
  <c r="I690" i="5"/>
  <c r="I689" i="5" s="1"/>
  <c r="I688" i="5" s="1"/>
  <c r="I687" i="5" s="1"/>
  <c r="I686" i="5"/>
  <c r="I685" i="5" s="1"/>
  <c r="I684" i="5" s="1"/>
  <c r="I683" i="5" s="1"/>
  <c r="I682" i="5" s="1"/>
  <c r="I681" i="5" s="1"/>
  <c r="I679" i="5"/>
  <c r="I678" i="5" s="1"/>
  <c r="I677" i="5" s="1"/>
  <c r="I676" i="5" s="1"/>
  <c r="I675" i="5" s="1"/>
  <c r="I674" i="5" s="1"/>
  <c r="I673" i="5" s="1"/>
  <c r="I672" i="5"/>
  <c r="I671" i="5" s="1"/>
  <c r="I670" i="5" s="1"/>
  <c r="I669" i="5" s="1"/>
  <c r="I668" i="5" s="1"/>
  <c r="I667" i="5" s="1"/>
  <c r="I666" i="5" s="1"/>
  <c r="I665" i="5"/>
  <c r="I664" i="5" s="1"/>
  <c r="I663" i="5" s="1"/>
  <c r="I662" i="5" s="1"/>
  <c r="I661" i="5" s="1"/>
  <c r="I660" i="5" s="1"/>
  <c r="I659" i="5" s="1"/>
  <c r="I658" i="5"/>
  <c r="I657" i="5" s="1"/>
  <c r="I656" i="5" s="1"/>
  <c r="I655" i="5" s="1"/>
  <c r="I654" i="5"/>
  <c r="I653" i="5"/>
  <c r="I650" i="5"/>
  <c r="I649" i="5"/>
  <c r="I646" i="5"/>
  <c r="I645" i="5"/>
  <c r="I643" i="5"/>
  <c r="I642" i="5"/>
  <c r="I636" i="5"/>
  <c r="I635" i="5" s="1"/>
  <c r="I634" i="5" s="1"/>
  <c r="I633" i="5" s="1"/>
  <c r="I632" i="5" s="1"/>
  <c r="I631" i="5" s="1"/>
  <c r="I625" i="5"/>
  <c r="I624" i="5" s="1"/>
  <c r="I623" i="5" s="1"/>
  <c r="I622" i="5" s="1"/>
  <c r="I621" i="5" s="1"/>
  <c r="I620" i="5"/>
  <c r="I619" i="5" s="1"/>
  <c r="I618" i="5" s="1"/>
  <c r="I617" i="5" s="1"/>
  <c r="I616" i="5" s="1"/>
  <c r="I615" i="5"/>
  <c r="I614" i="5" s="1"/>
  <c r="I613" i="5" s="1"/>
  <c r="I612" i="5" s="1"/>
  <c r="I611" i="5" s="1"/>
  <c r="I610" i="5" s="1"/>
  <c r="I609" i="5" s="1"/>
  <c r="I599" i="5"/>
  <c r="I598" i="5" s="1"/>
  <c r="I597" i="5" s="1"/>
  <c r="I596" i="5" s="1"/>
  <c r="I595" i="5" s="1"/>
  <c r="I593" i="5"/>
  <c r="I592" i="5"/>
  <c r="I591" i="5" s="1"/>
  <c r="I589" i="5"/>
  <c r="I588" i="5" s="1"/>
  <c r="I587" i="5" s="1"/>
  <c r="I584" i="5"/>
  <c r="I583" i="5" s="1"/>
  <c r="I582" i="5" s="1"/>
  <c r="I581" i="5"/>
  <c r="I580" i="5" s="1"/>
  <c r="I579" i="5" s="1"/>
  <c r="I576" i="5"/>
  <c r="I575" i="5" s="1"/>
  <c r="I574" i="5" s="1"/>
  <c r="I573" i="5" s="1"/>
  <c r="I572" i="5" s="1"/>
  <c r="I571" i="5"/>
  <c r="I570" i="5" s="1"/>
  <c r="I569" i="5" s="1"/>
  <c r="I568" i="5"/>
  <c r="I567" i="5" s="1"/>
  <c r="I566" i="5" s="1"/>
  <c r="I562" i="5"/>
  <c r="I561" i="5" s="1"/>
  <c r="I560" i="5" s="1"/>
  <c r="I559" i="5" s="1"/>
  <c r="I558" i="5" s="1"/>
  <c r="I557" i="5"/>
  <c r="I556" i="5" s="1"/>
  <c r="I555" i="5" s="1"/>
  <c r="I554" i="5"/>
  <c r="I553" i="5" s="1"/>
  <c r="I552" i="5" s="1"/>
  <c r="I549" i="5"/>
  <c r="I548" i="5" s="1"/>
  <c r="I547" i="5" s="1"/>
  <c r="I546" i="5" s="1"/>
  <c r="I545" i="5" s="1"/>
  <c r="I536" i="5"/>
  <c r="I535" i="5" s="1"/>
  <c r="I534" i="5" s="1"/>
  <c r="I533" i="5" s="1"/>
  <c r="I532" i="5" s="1"/>
  <c r="I531" i="5" s="1"/>
  <c r="I530" i="5" s="1"/>
  <c r="I529" i="5" s="1"/>
  <c r="I528" i="5"/>
  <c r="I527" i="5"/>
  <c r="I524" i="5"/>
  <c r="I523" i="5"/>
  <c r="I520" i="5"/>
  <c r="I519" i="5"/>
  <c r="I515" i="5"/>
  <c r="I514" i="5"/>
  <c r="I509" i="5"/>
  <c r="I508" i="5" s="1"/>
  <c r="I507" i="5" s="1"/>
  <c r="I506" i="5" s="1"/>
  <c r="I505" i="5" s="1"/>
  <c r="I503" i="5"/>
  <c r="I502" i="5" s="1"/>
  <c r="I501" i="5" s="1"/>
  <c r="I500" i="5" s="1"/>
  <c r="I499" i="5"/>
  <c r="I498" i="5" s="1"/>
  <c r="I497" i="5" s="1"/>
  <c r="I496" i="5" s="1"/>
  <c r="I495" i="5"/>
  <c r="I494" i="5" s="1"/>
  <c r="I493" i="5" s="1"/>
  <c r="I492" i="5"/>
  <c r="I491" i="5" s="1"/>
  <c r="I490" i="5" s="1"/>
  <c r="I488" i="5"/>
  <c r="I487" i="5" s="1"/>
  <c r="I486" i="5" s="1"/>
  <c r="I485" i="5"/>
  <c r="I484" i="5" s="1"/>
  <c r="I483" i="5" s="1"/>
  <c r="I476" i="5"/>
  <c r="I475" i="5" s="1"/>
  <c r="I474" i="5" s="1"/>
  <c r="I473" i="5"/>
  <c r="I472" i="5"/>
  <c r="I463" i="5"/>
  <c r="I462" i="5" s="1"/>
  <c r="I461" i="5" s="1"/>
  <c r="I460" i="5" s="1"/>
  <c r="I459" i="5" s="1"/>
  <c r="I455" i="5"/>
  <c r="I454" i="5"/>
  <c r="I451" i="5"/>
  <c r="I450" i="5"/>
  <c r="I449" i="5"/>
  <c r="I445" i="5"/>
  <c r="I444" i="5" s="1"/>
  <c r="I443" i="5"/>
  <c r="I442" i="5" s="1"/>
  <c r="I441" i="5" s="1"/>
  <c r="I439" i="5"/>
  <c r="I438" i="5"/>
  <c r="I437" i="5"/>
  <c r="I434" i="5"/>
  <c r="I433" i="5"/>
  <c r="I430" i="5"/>
  <c r="I429" i="5" s="1"/>
  <c r="I427" i="5" s="1"/>
  <c r="I426" i="5"/>
  <c r="I425" i="5"/>
  <c r="I421" i="5"/>
  <c r="I420" i="5"/>
  <c r="I414" i="5"/>
  <c r="I413" i="5" s="1"/>
  <c r="I412" i="5" s="1"/>
  <c r="I411" i="5" s="1"/>
  <c r="I410" i="5" s="1"/>
  <c r="I409" i="5"/>
  <c r="I408" i="5" s="1"/>
  <c r="I407" i="5"/>
  <c r="I406" i="5" s="1"/>
  <c r="I401" i="5"/>
  <c r="I400" i="5" s="1"/>
  <c r="I399" i="5" s="1"/>
  <c r="I398" i="5" s="1"/>
  <c r="I397" i="5"/>
  <c r="I396" i="5" s="1"/>
  <c r="I395" i="5" s="1"/>
  <c r="I394" i="5" s="1"/>
  <c r="I393" i="5" s="1"/>
  <c r="I391" i="5"/>
  <c r="I390" i="5" s="1"/>
  <c r="I389" i="5"/>
  <c r="I388" i="5" s="1"/>
  <c r="I386" i="5"/>
  <c r="I385" i="5" s="1"/>
  <c r="I384" i="5" s="1"/>
  <c r="I377" i="5"/>
  <c r="I376" i="5" s="1"/>
  <c r="I375" i="5" s="1"/>
  <c r="I374" i="5" s="1"/>
  <c r="I373" i="5"/>
  <c r="I372" i="5" s="1"/>
  <c r="I371" i="5"/>
  <c r="I370" i="5" s="1"/>
  <c r="I368" i="5"/>
  <c r="I367" i="5" s="1"/>
  <c r="I366" i="5" s="1"/>
  <c r="I365" i="5"/>
  <c r="I364" i="5"/>
  <c r="I360" i="5"/>
  <c r="I359" i="5"/>
  <c r="I356" i="5"/>
  <c r="I355" i="5" s="1"/>
  <c r="I354" i="5"/>
  <c r="I353" i="5" s="1"/>
  <c r="I351" i="5"/>
  <c r="I350" i="5"/>
  <c r="I339" i="5"/>
  <c r="I337" i="5" s="1"/>
  <c r="I336" i="5"/>
  <c r="I331" i="5"/>
  <c r="I330" i="5" s="1"/>
  <c r="I329" i="5" s="1"/>
  <c r="I328" i="5"/>
  <c r="I327" i="5" s="1"/>
  <c r="I326" i="5" s="1"/>
  <c r="I325" i="5"/>
  <c r="I324" i="5"/>
  <c r="I320" i="5"/>
  <c r="I319" i="5"/>
  <c r="I316" i="5"/>
  <c r="I315" i="5" s="1"/>
  <c r="I314" i="5" s="1"/>
  <c r="I313" i="5"/>
  <c r="I312" i="5"/>
  <c r="I309" i="5"/>
  <c r="I308" i="5"/>
  <c r="I300" i="5"/>
  <c r="I299" i="5" s="1"/>
  <c r="I298" i="5" s="1"/>
  <c r="I297" i="5" s="1"/>
  <c r="I296" i="5"/>
  <c r="I295" i="5" s="1"/>
  <c r="I294" i="5" s="1"/>
  <c r="I293" i="5" s="1"/>
  <c r="I292" i="5"/>
  <c r="I291" i="5" s="1"/>
  <c r="I290" i="5" s="1"/>
  <c r="I289" i="5" s="1"/>
  <c r="I284" i="5"/>
  <c r="I283" i="5" s="1"/>
  <c r="I282" i="5" s="1"/>
  <c r="I281" i="5" s="1"/>
  <c r="I277" i="5"/>
  <c r="I276" i="5" s="1"/>
  <c r="I275" i="5" s="1"/>
  <c r="I274" i="5" s="1"/>
  <c r="I273" i="5"/>
  <c r="I271" i="5" s="1"/>
  <c r="I270" i="5" s="1"/>
  <c r="I269" i="5" s="1"/>
  <c r="I268" i="5"/>
  <c r="I267" i="5" s="1"/>
  <c r="I266" i="5" s="1"/>
  <c r="I265" i="5" s="1"/>
  <c r="I263" i="5"/>
  <c r="I262" i="5" s="1"/>
  <c r="I261" i="5" s="1"/>
  <c r="I260" i="5" s="1"/>
  <c r="I259" i="5" s="1"/>
  <c r="I258" i="5"/>
  <c r="I257" i="5" s="1"/>
  <c r="I256" i="5" s="1"/>
  <c r="I255" i="5" s="1"/>
  <c r="I254" i="5" s="1"/>
  <c r="I253" i="5"/>
  <c r="I252" i="5" s="1"/>
  <c r="I251" i="5" s="1"/>
  <c r="I250" i="5"/>
  <c r="I249" i="5" s="1"/>
  <c r="I248" i="5" s="1"/>
  <c r="I245" i="5"/>
  <c r="I244" i="5" s="1"/>
  <c r="I243" i="5" s="1"/>
  <c r="I239" i="5"/>
  <c r="I234" i="5"/>
  <c r="I233" i="5" s="1"/>
  <c r="I232" i="5" s="1"/>
  <c r="I231" i="5" s="1"/>
  <c r="I230" i="5"/>
  <c r="I229" i="5" s="1"/>
  <c r="I228" i="5" s="1"/>
  <c r="I227" i="5" s="1"/>
  <c r="I226" i="5"/>
  <c r="I225" i="5" s="1"/>
  <c r="I224" i="5" s="1"/>
  <c r="I223" i="5" s="1"/>
  <c r="I222" i="5"/>
  <c r="I221" i="5" s="1"/>
  <c r="I220" i="5" s="1"/>
  <c r="I219" i="5" s="1"/>
  <c r="I218" i="5"/>
  <c r="I217" i="5" s="1"/>
  <c r="I216" i="5" s="1"/>
  <c r="I215" i="5" s="1"/>
  <c r="I214" i="5"/>
  <c r="I213" i="5" s="1"/>
  <c r="I212" i="5" s="1"/>
  <c r="I211" i="5" s="1"/>
  <c r="I207" i="5"/>
  <c r="I206" i="5" s="1"/>
  <c r="I205" i="5" s="1"/>
  <c r="I204" i="5" s="1"/>
  <c r="I203" i="5" s="1"/>
  <c r="I202" i="5" s="1"/>
  <c r="I200" i="5"/>
  <c r="I199" i="5" s="1"/>
  <c r="I198" i="5" s="1"/>
  <c r="I194" i="5"/>
  <c r="I193" i="5"/>
  <c r="I190" i="5"/>
  <c r="I189" i="5" s="1"/>
  <c r="I188" i="5"/>
  <c r="I187" i="5"/>
  <c r="I185" i="5"/>
  <c r="I184" i="5"/>
  <c r="I176" i="5"/>
  <c r="I175" i="5" s="1"/>
  <c r="I174" i="5" s="1"/>
  <c r="I173" i="5" s="1"/>
  <c r="I172" i="5"/>
  <c r="I171" i="5" s="1"/>
  <c r="I170" i="5" s="1"/>
  <c r="I169" i="5" s="1"/>
  <c r="I166" i="5"/>
  <c r="I165" i="5" s="1"/>
  <c r="I164" i="5" s="1"/>
  <c r="I163" i="5" s="1"/>
  <c r="I162" i="5" s="1"/>
  <c r="I161" i="5"/>
  <c r="I160" i="5"/>
  <c r="I157" i="5"/>
  <c r="I156" i="5"/>
  <c r="I150" i="5"/>
  <c r="I149" i="5" s="1"/>
  <c r="I148" i="5" s="1"/>
  <c r="I147" i="5" s="1"/>
  <c r="I146" i="5"/>
  <c r="I145" i="5" s="1"/>
  <c r="I144" i="5" s="1"/>
  <c r="I143" i="5"/>
  <c r="I142" i="5"/>
  <c r="I135" i="5"/>
  <c r="I133" i="5" s="1"/>
  <c r="I132" i="5" s="1"/>
  <c r="I131" i="5"/>
  <c r="I130" i="5"/>
  <c r="I126" i="5"/>
  <c r="I125" i="5" s="1"/>
  <c r="I124" i="5"/>
  <c r="I123" i="5" s="1"/>
  <c r="I122" i="5" s="1"/>
  <c r="I120" i="5"/>
  <c r="I119" i="5" s="1"/>
  <c r="I118" i="5"/>
  <c r="I117" i="5" s="1"/>
  <c r="I116" i="5" s="1"/>
  <c r="I114" i="5"/>
  <c r="I113" i="5" s="1"/>
  <c r="I112" i="5" s="1"/>
  <c r="I111" i="5" s="1"/>
  <c r="I110" i="5" s="1"/>
  <c r="I108" i="5"/>
  <c r="I107" i="5" s="1"/>
  <c r="I106" i="5" s="1"/>
  <c r="I105" i="5" s="1"/>
  <c r="I104" i="5" s="1"/>
  <c r="I103" i="5"/>
  <c r="I102" i="5"/>
  <c r="I99" i="5"/>
  <c r="I98" i="5"/>
  <c r="I97" i="5"/>
  <c r="I93" i="5"/>
  <c r="I92" i="5"/>
  <c r="I89" i="5"/>
  <c r="I88" i="5"/>
  <c r="I85" i="5"/>
  <c r="I84" i="5"/>
  <c r="I83" i="5"/>
  <c r="I81" i="5"/>
  <c r="I80" i="5"/>
  <c r="I73" i="5"/>
  <c r="I72" i="5" s="1"/>
  <c r="I71" i="5" s="1"/>
  <c r="I70" i="5" s="1"/>
  <c r="I69" i="5" s="1"/>
  <c r="I68" i="5"/>
  <c r="I67" i="5"/>
  <c r="I66" i="5"/>
  <c r="I64" i="5"/>
  <c r="I63" i="5" s="1"/>
  <c r="I58" i="5"/>
  <c r="I57" i="5"/>
  <c r="I54" i="5"/>
  <c r="I53" i="5" s="1"/>
  <c r="I52" i="5"/>
  <c r="I51" i="5"/>
  <c r="I49" i="5"/>
  <c r="I48" i="5"/>
  <c r="I44" i="5"/>
  <c r="I43" i="5"/>
  <c r="I35" i="5"/>
  <c r="I34" i="5"/>
  <c r="I31" i="5"/>
  <c r="I30" i="5" s="1"/>
  <c r="I29" i="5" s="1"/>
  <c r="I27" i="5"/>
  <c r="I21" i="5"/>
  <c r="K481" i="3"/>
  <c r="K482" i="3"/>
  <c r="K484" i="3"/>
  <c r="K485" i="3"/>
  <c r="J748" i="3"/>
  <c r="J747" i="3" s="1"/>
  <c r="J745" i="3"/>
  <c r="J741" i="3"/>
  <c r="J740" i="3" s="1"/>
  <c r="J730" i="3"/>
  <c r="J729" i="3" s="1"/>
  <c r="J727" i="3"/>
  <c r="J726" i="3" s="1"/>
  <c r="J723" i="3"/>
  <c r="J722" i="3" s="1"/>
  <c r="J717" i="3"/>
  <c r="J716" i="3" s="1"/>
  <c r="J715" i="3" s="1"/>
  <c r="J714" i="3" s="1"/>
  <c r="J713" i="3" s="1"/>
  <c r="J709" i="3"/>
  <c r="J708" i="3" s="1"/>
  <c r="J707" i="3" s="1"/>
  <c r="J706" i="3" s="1"/>
  <c r="J705" i="3" s="1"/>
  <c r="J704" i="3" s="1"/>
  <c r="J702" i="3"/>
  <c r="J701" i="3" s="1"/>
  <c r="J700" i="3" s="1"/>
  <c r="J699" i="3" s="1"/>
  <c r="J698" i="3" s="1"/>
  <c r="J697" i="3" s="1"/>
  <c r="J687" i="3"/>
  <c r="J686" i="3" s="1"/>
  <c r="J685" i="3" s="1"/>
  <c r="J684" i="3" s="1"/>
  <c r="J680" i="3"/>
  <c r="J679" i="3" s="1"/>
  <c r="J677" i="3"/>
  <c r="J676" i="3" s="1"/>
  <c r="J669" i="3"/>
  <c r="J668" i="3" s="1"/>
  <c r="J667" i="3" s="1"/>
  <c r="J666" i="3" s="1"/>
  <c r="J665" i="3" s="1"/>
  <c r="J664" i="3" s="1"/>
  <c r="J663" i="3" s="1"/>
  <c r="J660" i="3"/>
  <c r="J659" i="3" s="1"/>
  <c r="J655" i="3"/>
  <c r="J654" i="3" s="1"/>
  <c r="J650" i="3"/>
  <c r="J649" i="3" s="1"/>
  <c r="J648" i="3" s="1"/>
  <c r="J647" i="3" s="1"/>
  <c r="J646" i="3" s="1"/>
  <c r="J643" i="3"/>
  <c r="J642" i="3" s="1"/>
  <c r="J641" i="3" s="1"/>
  <c r="J639" i="3"/>
  <c r="J638" i="3" s="1"/>
  <c r="J637" i="3" s="1"/>
  <c r="J635" i="3"/>
  <c r="J634" i="3" s="1"/>
  <c r="J633" i="3" s="1"/>
  <c r="J627" i="3"/>
  <c r="J626" i="3" s="1"/>
  <c r="J625" i="3" s="1"/>
  <c r="J620" i="3"/>
  <c r="J619" i="3" s="1"/>
  <c r="J618" i="3" s="1"/>
  <c r="J616" i="3"/>
  <c r="J615" i="3" s="1"/>
  <c r="J614" i="3" s="1"/>
  <c r="J613" i="3" s="1"/>
  <c r="J610" i="3"/>
  <c r="J609" i="3" s="1"/>
  <c r="J608" i="3" s="1"/>
  <c r="J606" i="3"/>
  <c r="J605" i="3" s="1"/>
  <c r="J604" i="3" s="1"/>
  <c r="J601" i="3"/>
  <c r="J600" i="3" s="1"/>
  <c r="J599" i="3" s="1"/>
  <c r="J598" i="3" s="1"/>
  <c r="J596" i="3"/>
  <c r="J595" i="3" s="1"/>
  <c r="J593" i="3"/>
  <c r="J592" i="3" s="1"/>
  <c r="J588" i="3"/>
  <c r="J587" i="3" s="1"/>
  <c r="J586" i="3" s="1"/>
  <c r="J585" i="3" s="1"/>
  <c r="J581" i="3"/>
  <c r="J580" i="3" s="1"/>
  <c r="J579" i="3" s="1"/>
  <c r="J578" i="3" s="1"/>
  <c r="J577" i="3" s="1"/>
  <c r="J574" i="3"/>
  <c r="J573" i="3" s="1"/>
  <c r="J572" i="3" s="1"/>
  <c r="J570" i="3"/>
  <c r="J569" i="3" s="1"/>
  <c r="J568" i="3" s="1"/>
  <c r="J564" i="3"/>
  <c r="J563" i="3" s="1"/>
  <c r="J562" i="3" s="1"/>
  <c r="J561" i="3" s="1"/>
  <c r="J558" i="3"/>
  <c r="J557" i="3" s="1"/>
  <c r="J554" i="3"/>
  <c r="J553" i="3" s="1"/>
  <c r="J548" i="3"/>
  <c r="J547" i="3" s="1"/>
  <c r="J544" i="3"/>
  <c r="J543" i="3" s="1"/>
  <c r="J536" i="3"/>
  <c r="J535" i="3" s="1"/>
  <c r="J532" i="3"/>
  <c r="J531" i="3" s="1"/>
  <c r="J528" i="3"/>
  <c r="J527" i="3" s="1"/>
  <c r="J524" i="3"/>
  <c r="J522" i="3"/>
  <c r="J521" i="3" s="1"/>
  <c r="J518" i="3"/>
  <c r="J517" i="3" s="1"/>
  <c r="J516" i="3" s="1"/>
  <c r="J515" i="3" s="1"/>
  <c r="J512" i="3"/>
  <c r="J511" i="3" s="1"/>
  <c r="J510" i="3" s="1"/>
  <c r="J509" i="3" s="1"/>
  <c r="J507" i="3"/>
  <c r="J506" i="3" s="1"/>
  <c r="J505" i="3" s="1"/>
  <c r="J504" i="3" s="1"/>
  <c r="J500" i="3"/>
  <c r="J498" i="3"/>
  <c r="J491" i="3"/>
  <c r="J490" i="3" s="1"/>
  <c r="J488" i="3"/>
  <c r="J487" i="3" s="1"/>
  <c r="J483" i="3"/>
  <c r="J480" i="3"/>
  <c r="J475" i="3"/>
  <c r="J474" i="3" s="1"/>
  <c r="J473" i="3" s="1"/>
  <c r="J468" i="3"/>
  <c r="J467" i="3" s="1"/>
  <c r="J466" i="3" s="1"/>
  <c r="J465" i="3" s="1"/>
  <c r="J464" i="3" s="1"/>
  <c r="J462" i="3"/>
  <c r="J461" i="3" s="1"/>
  <c r="J458" i="3"/>
  <c r="J457" i="3" s="1"/>
  <c r="J456" i="3" s="1"/>
  <c r="J454" i="3"/>
  <c r="O691" i="3" l="1"/>
  <c r="O690" i="3" s="1"/>
  <c r="O689" i="3" s="1"/>
  <c r="N603" i="5"/>
  <c r="N602" i="5" s="1"/>
  <c r="N601" i="5" s="1"/>
  <c r="N600" i="5" s="1"/>
  <c r="J52" i="5"/>
  <c r="M485" i="3"/>
  <c r="J51" i="5"/>
  <c r="M484" i="3"/>
  <c r="I590" i="5"/>
  <c r="I586" i="5" s="1"/>
  <c r="I585" i="5" s="1"/>
  <c r="J49" i="5"/>
  <c r="M482" i="3"/>
  <c r="J48" i="5"/>
  <c r="M481" i="3"/>
  <c r="I238" i="5"/>
  <c r="I237" i="5" s="1"/>
  <c r="I236" i="5" s="1"/>
  <c r="I235" i="5" s="1"/>
  <c r="I280" i="5"/>
  <c r="I279" i="5" s="1"/>
  <c r="I278" i="5" s="1"/>
  <c r="J520" i="3"/>
  <c r="J497" i="3"/>
  <c r="J744" i="3"/>
  <c r="J739" i="3" s="1"/>
  <c r="J738" i="3" s="1"/>
  <c r="J737" i="3" s="1"/>
  <c r="J736" i="3" s="1"/>
  <c r="J530" i="3"/>
  <c r="I307" i="5"/>
  <c r="I306" i="5" s="1"/>
  <c r="I129" i="5"/>
  <c r="I128" i="5" s="1"/>
  <c r="I127" i="5" s="1"/>
  <c r="J526" i="3"/>
  <c r="I141" i="5"/>
  <c r="I140" i="5" s="1"/>
  <c r="I139" i="5" s="1"/>
  <c r="I138" i="5" s="1"/>
  <c r="I137" i="5" s="1"/>
  <c r="I136" i="5" s="1"/>
  <c r="I349" i="5"/>
  <c r="I348" i="5" s="1"/>
  <c r="I358" i="5"/>
  <c r="I357" i="5" s="1"/>
  <c r="I115" i="5"/>
  <c r="I186" i="5"/>
  <c r="J479" i="3"/>
  <c r="J591" i="3"/>
  <c r="J590" i="3" s="1"/>
  <c r="J584" i="3" s="1"/>
  <c r="I522" i="5"/>
  <c r="I521" i="5" s="1"/>
  <c r="I20" i="5"/>
  <c r="I19" i="5" s="1"/>
  <c r="I18" i="5" s="1"/>
  <c r="I17" i="5" s="1"/>
  <c r="I16" i="5" s="1"/>
  <c r="I33" i="5"/>
  <c r="I32" i="5" s="1"/>
  <c r="I318" i="5"/>
  <c r="I317" i="5" s="1"/>
  <c r="I338" i="5"/>
  <c r="I424" i="5"/>
  <c r="I423" i="5" s="1"/>
  <c r="I641" i="5"/>
  <c r="I518" i="5"/>
  <c r="I517" i="5" s="1"/>
  <c r="I101" i="5"/>
  <c r="I100" i="5" s="1"/>
  <c r="I56" i="5"/>
  <c r="I55" i="5" s="1"/>
  <c r="I432" i="5"/>
  <c r="I431" i="5" s="1"/>
  <c r="I482" i="5"/>
  <c r="I481" i="5" s="1"/>
  <c r="I691" i="5"/>
  <c r="I680" i="5" s="1"/>
  <c r="I369" i="5"/>
  <c r="I436" i="5"/>
  <c r="I435" i="5" s="1"/>
  <c r="I183" i="5"/>
  <c r="I387" i="5"/>
  <c r="I383" i="5" s="1"/>
  <c r="I382" i="5" s="1"/>
  <c r="I159" i="5"/>
  <c r="I158" i="5" s="1"/>
  <c r="I392" i="5"/>
  <c r="I608" i="5"/>
  <c r="I26" i="5"/>
  <c r="I25" i="5" s="1"/>
  <c r="I323" i="5"/>
  <c r="I322" i="5" s="1"/>
  <c r="I321" i="5" s="1"/>
  <c r="I352" i="5"/>
  <c r="I363" i="5"/>
  <c r="I362" i="5" s="1"/>
  <c r="I471" i="5"/>
  <c r="I470" i="5" s="1"/>
  <c r="I526" i="5"/>
  <c r="I525" i="5" s="1"/>
  <c r="I578" i="5"/>
  <c r="I577" i="5" s="1"/>
  <c r="J453" i="3"/>
  <c r="J452" i="3" s="1"/>
  <c r="J451" i="3" s="1"/>
  <c r="J450" i="3" s="1"/>
  <c r="I155" i="5"/>
  <c r="I154" i="5" s="1"/>
  <c r="I168" i="5"/>
  <c r="I167" i="5" s="1"/>
  <c r="J552" i="3"/>
  <c r="J551" i="3" s="1"/>
  <c r="J721" i="3"/>
  <c r="J720" i="3" s="1"/>
  <c r="J712" i="3" s="1"/>
  <c r="J711" i="3" s="1"/>
  <c r="I96" i="5"/>
  <c r="I95" i="5" s="1"/>
  <c r="I565" i="5"/>
  <c r="J542" i="3"/>
  <c r="J541" i="3" s="1"/>
  <c r="J540" i="3" s="1"/>
  <c r="J539" i="3" s="1"/>
  <c r="I50" i="5"/>
  <c r="I65" i="5"/>
  <c r="I62" i="5" s="1"/>
  <c r="I405" i="5"/>
  <c r="I404" i="5" s="1"/>
  <c r="I403" i="5" s="1"/>
  <c r="I402" i="5" s="1"/>
  <c r="I448" i="5"/>
  <c r="I447" i="5" s="1"/>
  <c r="I42" i="5"/>
  <c r="I41" i="5" s="1"/>
  <c r="I40" i="5" s="1"/>
  <c r="I121" i="5"/>
  <c r="I311" i="5"/>
  <c r="I310" i="5" s="1"/>
  <c r="I334" i="5"/>
  <c r="I333" i="5" s="1"/>
  <c r="I332" i="5" s="1"/>
  <c r="I335" i="5"/>
  <c r="I652" i="5"/>
  <c r="I651" i="5" s="1"/>
  <c r="I47" i="5"/>
  <c r="I82" i="5"/>
  <c r="I91" i="5"/>
  <c r="I90" i="5" s="1"/>
  <c r="I453" i="5"/>
  <c r="I452" i="5" s="1"/>
  <c r="I513" i="5"/>
  <c r="I512" i="5" s="1"/>
  <c r="I511" i="5" s="1"/>
  <c r="I419" i="5"/>
  <c r="I418" i="5" s="1"/>
  <c r="I417" i="5" s="1"/>
  <c r="I489" i="5"/>
  <c r="I648" i="5"/>
  <c r="I647" i="5" s="1"/>
  <c r="I644" i="5"/>
  <c r="I264" i="5"/>
  <c r="I87" i="5"/>
  <c r="I86" i="5" s="1"/>
  <c r="I192" i="5"/>
  <c r="I191" i="5" s="1"/>
  <c r="I242" i="5"/>
  <c r="I241" i="5" s="1"/>
  <c r="I210" i="5"/>
  <c r="I440" i="5"/>
  <c r="I79" i="5"/>
  <c r="I247" i="5"/>
  <c r="I246" i="5" s="1"/>
  <c r="I240" i="5" s="1"/>
  <c r="I551" i="5"/>
  <c r="I550" i="5" s="1"/>
  <c r="I544" i="5" s="1"/>
  <c r="J675" i="3"/>
  <c r="J674" i="3" s="1"/>
  <c r="J673" i="3" s="1"/>
  <c r="J672" i="3" s="1"/>
  <c r="J671" i="3" s="1"/>
  <c r="J653" i="3"/>
  <c r="J652" i="3" s="1"/>
  <c r="J645" i="3" s="1"/>
  <c r="J624" i="3"/>
  <c r="J623" i="3" s="1"/>
  <c r="J603" i="3"/>
  <c r="J567" i="3"/>
  <c r="J566" i="3" s="1"/>
  <c r="J460" i="3"/>
  <c r="J447" i="3"/>
  <c r="J446" i="3" s="1"/>
  <c r="J445" i="3" s="1"/>
  <c r="J444" i="3" s="1"/>
  <c r="J443" i="3" s="1"/>
  <c r="J442" i="3" s="1"/>
  <c r="J440" i="3"/>
  <c r="J439" i="3" s="1"/>
  <c r="J438" i="3" s="1"/>
  <c r="J437" i="3" s="1"/>
  <c r="J436" i="3" s="1"/>
  <c r="J434" i="3"/>
  <c r="J433" i="3" s="1"/>
  <c r="J432" i="3" s="1"/>
  <c r="J431" i="3" s="1"/>
  <c r="J428" i="3"/>
  <c r="J427" i="3" s="1"/>
  <c r="J424" i="3"/>
  <c r="J423" i="3" s="1"/>
  <c r="J421" i="3"/>
  <c r="J420" i="3" s="1"/>
  <c r="J417" i="3"/>
  <c r="J414" i="3"/>
  <c r="J401" i="3"/>
  <c r="J400" i="3" s="1"/>
  <c r="J399" i="3" s="1"/>
  <c r="J397" i="3"/>
  <c r="J396" i="3" s="1"/>
  <c r="J395" i="3" s="1"/>
  <c r="J393" i="3"/>
  <c r="J392" i="3" s="1"/>
  <c r="J391" i="3" s="1"/>
  <c r="J389" i="3"/>
  <c r="J388" i="3" s="1"/>
  <c r="J387" i="3" s="1"/>
  <c r="J385" i="3"/>
  <c r="J384" i="3" s="1"/>
  <c r="J383" i="3" s="1"/>
  <c r="J381" i="3"/>
  <c r="J380" i="3" s="1"/>
  <c r="J379" i="3" s="1"/>
  <c r="J377" i="3"/>
  <c r="J376" i="3" s="1"/>
  <c r="J375" i="3" s="1"/>
  <c r="J370" i="3"/>
  <c r="J369" i="3" s="1"/>
  <c r="J366" i="3"/>
  <c r="J365" i="3" s="1"/>
  <c r="J360" i="3"/>
  <c r="J359" i="3" s="1"/>
  <c r="J355" i="3"/>
  <c r="J352" i="3"/>
  <c r="J343" i="3"/>
  <c r="J342" i="3" s="1"/>
  <c r="J335" i="3"/>
  <c r="J333" i="3"/>
  <c r="J332" i="3" s="1"/>
  <c r="J327" i="3"/>
  <c r="J326" i="3" s="1"/>
  <c r="J323" i="3"/>
  <c r="J322" i="3" s="1"/>
  <c r="J320" i="3"/>
  <c r="J317" i="3" s="1"/>
  <c r="J314" i="3"/>
  <c r="J313" i="3" s="1"/>
  <c r="J309" i="3"/>
  <c r="J308" i="3" s="1"/>
  <c r="J307" i="3" s="1"/>
  <c r="J303" i="3"/>
  <c r="J301" i="3"/>
  <c r="J294" i="3"/>
  <c r="J293" i="3" s="1"/>
  <c r="J292" i="3" s="1"/>
  <c r="J291" i="3" s="1"/>
  <c r="J289" i="3"/>
  <c r="J288" i="3" s="1"/>
  <c r="J287" i="3" s="1"/>
  <c r="J270" i="3"/>
  <c r="J284" i="3"/>
  <c r="J282" i="3"/>
  <c r="J279" i="3"/>
  <c r="J278" i="3" s="1"/>
  <c r="J266" i="3"/>
  <c r="J264" i="3"/>
  <c r="J261" i="3"/>
  <c r="J260" i="3" s="1"/>
  <c r="J257" i="3"/>
  <c r="J256" i="3" s="1"/>
  <c r="J252" i="3"/>
  <c r="J251" i="3" s="1"/>
  <c r="J249" i="3"/>
  <c r="J247" i="3"/>
  <c r="J243" i="3"/>
  <c r="J242" i="3" s="1"/>
  <c r="J232" i="3"/>
  <c r="J231" i="3" s="1"/>
  <c r="J229" i="3"/>
  <c r="J228" i="3"/>
  <c r="J224" i="3"/>
  <c r="J223" i="3" s="1"/>
  <c r="J221" i="3"/>
  <c r="J220" i="3" s="1"/>
  <c r="J217" i="3"/>
  <c r="J216" i="3" s="1"/>
  <c r="J212" i="3"/>
  <c r="J211" i="3" s="1"/>
  <c r="J209" i="3"/>
  <c r="J208" i="3" s="1"/>
  <c r="J205" i="3"/>
  <c r="J204" i="3" s="1"/>
  <c r="J201" i="3"/>
  <c r="J200" i="3" s="1"/>
  <c r="J192" i="3"/>
  <c r="J191" i="3" s="1"/>
  <c r="J190" i="3" s="1"/>
  <c r="J187" i="3"/>
  <c r="J186" i="3" s="1"/>
  <c r="J183" i="3"/>
  <c r="J182" i="3" s="1"/>
  <c r="J179" i="3"/>
  <c r="J176" i="3"/>
  <c r="J170" i="3"/>
  <c r="J169" i="3" s="1"/>
  <c r="J168" i="3" s="1"/>
  <c r="J167" i="3" s="1"/>
  <c r="J166" i="3" s="1"/>
  <c r="J165" i="3" s="1"/>
  <c r="J158" i="3"/>
  <c r="J157" i="3" s="1"/>
  <c r="J156" i="3" s="1"/>
  <c r="J155" i="3" s="1"/>
  <c r="J153" i="3"/>
  <c r="J152" i="3"/>
  <c r="J151" i="3" s="1"/>
  <c r="J150" i="3" s="1"/>
  <c r="J147" i="3"/>
  <c r="J146" i="3"/>
  <c r="J144" i="3"/>
  <c r="J143" i="3" s="1"/>
  <c r="J139" i="3"/>
  <c r="J138" i="3" s="1"/>
  <c r="J137" i="3" s="1"/>
  <c r="J136" i="3" s="1"/>
  <c r="J134" i="3"/>
  <c r="J133" i="3" s="1"/>
  <c r="J131" i="3"/>
  <c r="J130" i="3" s="1"/>
  <c r="J125" i="3"/>
  <c r="J124" i="3" s="1"/>
  <c r="J122" i="3" s="1"/>
  <c r="J120" i="3"/>
  <c r="J119" i="3" s="1"/>
  <c r="J117" i="3"/>
  <c r="J116" i="3" s="1"/>
  <c r="J112" i="3"/>
  <c r="J111" i="3"/>
  <c r="J110" i="3" s="1"/>
  <c r="J109" i="3" s="1"/>
  <c r="J101" i="3"/>
  <c r="J100" i="3" s="1"/>
  <c r="J97" i="3"/>
  <c r="J96" i="3" s="1"/>
  <c r="J93" i="3"/>
  <c r="J92" i="3" s="1"/>
  <c r="J88" i="3"/>
  <c r="J87" i="3" s="1"/>
  <c r="J86" i="3" s="1"/>
  <c r="J83" i="3"/>
  <c r="J82" i="3" s="1"/>
  <c r="J81" i="3" s="1"/>
  <c r="J80" i="3" s="1"/>
  <c r="J73" i="3"/>
  <c r="J72" i="3" s="1"/>
  <c r="J71" i="3" s="1"/>
  <c r="J69" i="3"/>
  <c r="J68" i="3" s="1"/>
  <c r="J67" i="3" s="1"/>
  <c r="J60" i="3"/>
  <c r="J59" i="3" s="1"/>
  <c r="J57" i="3"/>
  <c r="J56" i="3" s="1"/>
  <c r="J48" i="3"/>
  <c r="J47" i="3" s="1"/>
  <c r="J44" i="3"/>
  <c r="J43" i="3" s="1"/>
  <c r="J35" i="3"/>
  <c r="J34" i="3" s="1"/>
  <c r="J33" i="3" s="1"/>
  <c r="J32" i="3" s="1"/>
  <c r="J27" i="3"/>
  <c r="J26" i="3"/>
  <c r="J25" i="3" s="1"/>
  <c r="J24" i="3" s="1"/>
  <c r="J22" i="3"/>
  <c r="J21" i="3" s="1"/>
  <c r="J20" i="3" s="1"/>
  <c r="J19" i="3" s="1"/>
  <c r="I564" i="5" l="1"/>
  <c r="I563" i="5" s="1"/>
  <c r="I543" i="5" s="1"/>
  <c r="H539" i="5"/>
  <c r="J478" i="3"/>
  <c r="L51" i="5"/>
  <c r="O484" i="3"/>
  <c r="L49" i="5"/>
  <c r="O482" i="3"/>
  <c r="N49" i="5" s="1"/>
  <c r="L52" i="5"/>
  <c r="O485" i="3"/>
  <c r="N52" i="5" s="1"/>
  <c r="L48" i="5"/>
  <c r="L47" i="5" s="1"/>
  <c r="O481" i="3"/>
  <c r="J47" i="5"/>
  <c r="J50" i="5"/>
  <c r="J42" i="3"/>
  <c r="J41" i="3" s="1"/>
  <c r="J62" i="3"/>
  <c r="I469" i="5"/>
  <c r="I468" i="5" s="1"/>
  <c r="I458" i="5" s="1"/>
  <c r="I457" i="5" s="1"/>
  <c r="I342" i="5"/>
  <c r="I209" i="5"/>
  <c r="I208" i="5" s="1"/>
  <c r="I201" i="5" s="1"/>
  <c r="J472" i="3"/>
  <c r="J246" i="3"/>
  <c r="J413" i="3"/>
  <c r="J412" i="3" s="1"/>
  <c r="J411" i="3" s="1"/>
  <c r="J410" i="3" s="1"/>
  <c r="J409" i="3" s="1"/>
  <c r="J408" i="3" s="1"/>
  <c r="J18" i="3"/>
  <c r="J17" i="3" s="1"/>
  <c r="J263" i="3"/>
  <c r="J255" i="3" s="1"/>
  <c r="J236" i="3"/>
  <c r="J514" i="3"/>
  <c r="I640" i="5"/>
  <c r="I639" i="5" s="1"/>
  <c r="I638" i="5" s="1"/>
  <c r="I637" i="5" s="1"/>
  <c r="I630" i="5" s="1"/>
  <c r="I24" i="5"/>
  <c r="I23" i="5" s="1"/>
  <c r="I182" i="5"/>
  <c r="I181" i="5" s="1"/>
  <c r="I180" i="5" s="1"/>
  <c r="I179" i="5" s="1"/>
  <c r="I178" i="5" s="1"/>
  <c r="I94" i="5"/>
  <c r="I361" i="5"/>
  <c r="J129" i="3"/>
  <c r="J128" i="3" s="1"/>
  <c r="I305" i="5"/>
  <c r="I304" i="5" s="1"/>
  <c r="I303" i="5" s="1"/>
  <c r="I302" i="5" s="1"/>
  <c r="J281" i="3"/>
  <c r="J277" i="3" s="1"/>
  <c r="J276" i="3" s="1"/>
  <c r="J351" i="3"/>
  <c r="J350" i="3" s="1"/>
  <c r="J349" i="3" s="1"/>
  <c r="J348" i="3" s="1"/>
  <c r="J347" i="3" s="1"/>
  <c r="J583" i="3"/>
  <c r="J576" i="3" s="1"/>
  <c r="I516" i="5"/>
  <c r="I510" i="5" s="1"/>
  <c r="I504" i="5" s="1"/>
  <c r="J55" i="3"/>
  <c r="J54" i="3" s="1"/>
  <c r="J331" i="3"/>
  <c r="I109" i="5"/>
  <c r="I422" i="5"/>
  <c r="I416" i="5" s="1"/>
  <c r="I78" i="5"/>
  <c r="I77" i="5" s="1"/>
  <c r="I76" i="5" s="1"/>
  <c r="I75" i="5" s="1"/>
  <c r="I153" i="5"/>
  <c r="I152" i="5" s="1"/>
  <c r="I151" i="5" s="1"/>
  <c r="I446" i="5"/>
  <c r="I46" i="5"/>
  <c r="I45" i="5" s="1"/>
  <c r="I39" i="5" s="1"/>
  <c r="J91" i="3"/>
  <c r="J85" i="3" s="1"/>
  <c r="J79" i="3" s="1"/>
  <c r="J199" i="3"/>
  <c r="J215" i="3"/>
  <c r="J175" i="3"/>
  <c r="J174" i="3" s="1"/>
  <c r="J173" i="3" s="1"/>
  <c r="J172" i="3" s="1"/>
  <c r="J164" i="3" s="1"/>
  <c r="J300" i="3"/>
  <c r="J298" i="3" s="1"/>
  <c r="J297" i="3" s="1"/>
  <c r="J296" i="3" s="1"/>
  <c r="J449" i="3"/>
  <c r="J269" i="3"/>
  <c r="J622" i="3"/>
  <c r="J550" i="3"/>
  <c r="J374" i="3"/>
  <c r="J341" i="3"/>
  <c r="J340" i="3"/>
  <c r="J339" i="3" s="1"/>
  <c r="J338" i="3" s="1"/>
  <c r="J337" i="3" s="1"/>
  <c r="J312" i="3"/>
  <c r="J286" i="3"/>
  <c r="J227" i="3"/>
  <c r="J226" i="3" s="1"/>
  <c r="J149" i="3"/>
  <c r="J142" i="3"/>
  <c r="J141" i="3" s="1"/>
  <c r="J123" i="3"/>
  <c r="J115" i="3"/>
  <c r="J114" i="3" s="1"/>
  <c r="J108" i="3" s="1"/>
  <c r="H480" i="3"/>
  <c r="I480" i="3"/>
  <c r="K480" i="3" s="1"/>
  <c r="M480" i="3" s="1"/>
  <c r="G51" i="5"/>
  <c r="H51" i="5"/>
  <c r="G52" i="5"/>
  <c r="H52" i="5"/>
  <c r="F52" i="5"/>
  <c r="F51" i="5"/>
  <c r="G645" i="5"/>
  <c r="G646" i="5"/>
  <c r="G425" i="5"/>
  <c r="G426" i="5"/>
  <c r="G187" i="5"/>
  <c r="G188" i="5"/>
  <c r="G83" i="5"/>
  <c r="G84" i="5"/>
  <c r="L50" i="5" l="1"/>
  <c r="L46" i="5" s="1"/>
  <c r="N51" i="5"/>
  <c r="N50" i="5" s="1"/>
  <c r="O483" i="3"/>
  <c r="N48" i="5"/>
  <c r="N47" i="5" s="1"/>
  <c r="O480" i="3"/>
  <c r="J46" i="5"/>
  <c r="J306" i="3"/>
  <c r="J305" i="3" s="1"/>
  <c r="J471" i="3"/>
  <c r="J470" i="3" s="1"/>
  <c r="J373" i="3"/>
  <c r="J372" i="3" s="1"/>
  <c r="J346" i="3" s="1"/>
  <c r="J345" i="3" s="1"/>
  <c r="I341" i="5"/>
  <c r="I340" i="5" s="1"/>
  <c r="I74" i="5"/>
  <c r="I15" i="5" s="1"/>
  <c r="J127" i="3"/>
  <c r="J107" i="3" s="1"/>
  <c r="J106" i="3" s="1"/>
  <c r="J105" i="3" s="1"/>
  <c r="J104" i="3" s="1"/>
  <c r="J31" i="3"/>
  <c r="J30" i="3" s="1"/>
  <c r="J29" i="3" s="1"/>
  <c r="J16" i="3" s="1"/>
  <c r="I456" i="5"/>
  <c r="J198" i="3"/>
  <c r="J197" i="3" s="1"/>
  <c r="J196" i="3" s="1"/>
  <c r="I538" i="5"/>
  <c r="I537" i="5" s="1"/>
  <c r="I177" i="5"/>
  <c r="I415" i="5"/>
  <c r="F50" i="5"/>
  <c r="G50" i="5"/>
  <c r="J299" i="3"/>
  <c r="J407" i="3"/>
  <c r="H50" i="5"/>
  <c r="J268" i="3"/>
  <c r="J235" i="3" s="1"/>
  <c r="J234" i="3" s="1"/>
  <c r="O479" i="3" l="1"/>
  <c r="N46" i="5"/>
  <c r="I301" i="5"/>
  <c r="I14" i="5" s="1"/>
  <c r="I499" i="3"/>
  <c r="F64" i="5"/>
  <c r="F63" i="5" s="1"/>
  <c r="G120" i="5"/>
  <c r="G119" i="5" s="1"/>
  <c r="F120" i="5"/>
  <c r="F119" i="5" s="1"/>
  <c r="H524" i="3"/>
  <c r="I525" i="3"/>
  <c r="G64" i="5"/>
  <c r="G63" i="5" s="1"/>
  <c r="H498" i="3"/>
  <c r="I524" i="3" l="1"/>
  <c r="K524" i="3" s="1"/>
  <c r="M524" i="3" s="1"/>
  <c r="K525" i="3"/>
  <c r="H120" i="5"/>
  <c r="H119" i="5" s="1"/>
  <c r="I498" i="3"/>
  <c r="K498" i="3" s="1"/>
  <c r="M498" i="3" s="1"/>
  <c r="K499" i="3"/>
  <c r="J195" i="3"/>
  <c r="H64" i="5"/>
  <c r="H63" i="5" s="1"/>
  <c r="J120" i="5" l="1"/>
  <c r="J119" i="5" s="1"/>
  <c r="M525" i="3"/>
  <c r="J64" i="5"/>
  <c r="J63" i="5" s="1"/>
  <c r="M499" i="3"/>
  <c r="J194" i="3"/>
  <c r="L64" i="5" l="1"/>
  <c r="L63" i="5" s="1"/>
  <c r="O499" i="3"/>
  <c r="L120" i="5"/>
  <c r="L119" i="5" s="1"/>
  <c r="O525" i="3"/>
  <c r="J15" i="3"/>
  <c r="E82" i="6"/>
  <c r="G82" i="6" s="1"/>
  <c r="E81" i="6"/>
  <c r="G81" i="6" s="1"/>
  <c r="E80" i="6"/>
  <c r="G80" i="6" s="1"/>
  <c r="E79" i="6"/>
  <c r="G79" i="6" s="1"/>
  <c r="D78" i="6"/>
  <c r="C78" i="6"/>
  <c r="E78" i="6" s="1"/>
  <c r="G78" i="6" s="1"/>
  <c r="E77" i="6"/>
  <c r="G77" i="6" s="1"/>
  <c r="E76" i="6"/>
  <c r="G76" i="6" s="1"/>
  <c r="E75" i="6"/>
  <c r="G75" i="6" s="1"/>
  <c r="E74" i="6"/>
  <c r="G74" i="6" s="1"/>
  <c r="E73" i="6"/>
  <c r="G73" i="6" s="1"/>
  <c r="E72" i="6"/>
  <c r="G72" i="6" s="1"/>
  <c r="E71" i="6"/>
  <c r="G71" i="6" s="1"/>
  <c r="E70" i="6"/>
  <c r="G70" i="6" s="1"/>
  <c r="E69" i="6"/>
  <c r="G69" i="6" s="1"/>
  <c r="E68" i="6"/>
  <c r="G68" i="6" s="1"/>
  <c r="E67" i="6"/>
  <c r="G67" i="6" s="1"/>
  <c r="E66" i="6"/>
  <c r="G66" i="6" s="1"/>
  <c r="E65" i="6"/>
  <c r="G65" i="6" s="1"/>
  <c r="E64" i="6"/>
  <c r="G64" i="6" s="1"/>
  <c r="E63" i="6"/>
  <c r="G63" i="6" s="1"/>
  <c r="E62" i="6"/>
  <c r="G62" i="6" s="1"/>
  <c r="E61" i="6"/>
  <c r="G61" i="6" s="1"/>
  <c r="C60" i="6"/>
  <c r="E60" i="6" s="1"/>
  <c r="G60" i="6" s="1"/>
  <c r="E59" i="6"/>
  <c r="G59" i="6" s="1"/>
  <c r="E58" i="6"/>
  <c r="G58" i="6" s="1"/>
  <c r="D57" i="6"/>
  <c r="C57" i="6"/>
  <c r="E55" i="6"/>
  <c r="G55" i="6" s="1"/>
  <c r="E54" i="6"/>
  <c r="G54" i="6" s="1"/>
  <c r="E53" i="6"/>
  <c r="G53" i="6" s="1"/>
  <c r="E52" i="6"/>
  <c r="G52" i="6" s="1"/>
  <c r="E51" i="6"/>
  <c r="G51" i="6" s="1"/>
  <c r="E50" i="6"/>
  <c r="G50" i="6" s="1"/>
  <c r="E49" i="6"/>
  <c r="D44" i="6"/>
  <c r="E47" i="6"/>
  <c r="G47" i="6" s="1"/>
  <c r="E46" i="6"/>
  <c r="G46" i="6" s="1"/>
  <c r="E45" i="6"/>
  <c r="G45" i="6" s="1"/>
  <c r="C44" i="6"/>
  <c r="E43" i="6"/>
  <c r="G43" i="6" s="1"/>
  <c r="E42" i="6"/>
  <c r="G42" i="6" s="1"/>
  <c r="D41" i="6"/>
  <c r="C41" i="6"/>
  <c r="E38" i="6"/>
  <c r="G38" i="6" s="1"/>
  <c r="E37" i="6"/>
  <c r="G37" i="6" s="1"/>
  <c r="C36" i="6"/>
  <c r="E36" i="6" s="1"/>
  <c r="G36" i="6" s="1"/>
  <c r="E35" i="6"/>
  <c r="G35" i="6" s="1"/>
  <c r="E34" i="6"/>
  <c r="G34" i="6" s="1"/>
  <c r="D33" i="6"/>
  <c r="C33" i="6"/>
  <c r="E33" i="6" s="1"/>
  <c r="G33" i="6" s="1"/>
  <c r="E32" i="6"/>
  <c r="G32" i="6" s="1"/>
  <c r="E31" i="6"/>
  <c r="G31" i="6" s="1"/>
  <c r="D30" i="6"/>
  <c r="C30" i="6"/>
  <c r="E30" i="6" s="1"/>
  <c r="G30" i="6" s="1"/>
  <c r="E29" i="6"/>
  <c r="G29" i="6" s="1"/>
  <c r="D28" i="6"/>
  <c r="C28" i="6"/>
  <c r="E28" i="6" s="1"/>
  <c r="G28" i="6" s="1"/>
  <c r="E27" i="6"/>
  <c r="G27" i="6" s="1"/>
  <c r="E26" i="6"/>
  <c r="G26" i="6" s="1"/>
  <c r="D25" i="6"/>
  <c r="C25" i="6"/>
  <c r="E24" i="6"/>
  <c r="G24" i="6" s="1"/>
  <c r="E23" i="6"/>
  <c r="G23" i="6" s="1"/>
  <c r="E22" i="6"/>
  <c r="G22" i="6" s="1"/>
  <c r="D21" i="6"/>
  <c r="C21" i="6"/>
  <c r="E21" i="6" s="1"/>
  <c r="G21" i="6" s="1"/>
  <c r="E20" i="6"/>
  <c r="G20" i="6" s="1"/>
  <c r="E19" i="6"/>
  <c r="G19" i="6" s="1"/>
  <c r="E18" i="6"/>
  <c r="G18" i="6" s="1"/>
  <c r="D17" i="6"/>
  <c r="E17" i="6" s="1"/>
  <c r="G17" i="6" s="1"/>
  <c r="C17" i="6"/>
  <c r="E16" i="6"/>
  <c r="G16" i="6" s="1"/>
  <c r="E15" i="6"/>
  <c r="G15" i="6" s="1"/>
  <c r="E14" i="6"/>
  <c r="G14" i="6" s="1"/>
  <c r="D14" i="6"/>
  <c r="C14" i="6"/>
  <c r="O498" i="3" l="1"/>
  <c r="N64" i="5"/>
  <c r="N63" i="5" s="1"/>
  <c r="N120" i="5"/>
  <c r="N119" i="5" s="1"/>
  <c r="O524" i="3"/>
  <c r="E48" i="6"/>
  <c r="G48" i="6" s="1"/>
  <c r="G49" i="6"/>
  <c r="D13" i="6"/>
  <c r="C13" i="6"/>
  <c r="E13" i="6" s="1"/>
  <c r="G13" i="6" s="1"/>
  <c r="E25" i="6"/>
  <c r="G25" i="6" s="1"/>
  <c r="E41" i="6"/>
  <c r="G41" i="6" s="1"/>
  <c r="E57" i="6"/>
  <c r="G57" i="6" s="1"/>
  <c r="E44" i="6"/>
  <c r="G44" i="6" s="1"/>
  <c r="D39" i="6" l="1"/>
  <c r="D83" i="6" s="1"/>
  <c r="H612" i="3"/>
  <c r="H610" i="3" s="1"/>
  <c r="I611" i="3"/>
  <c r="H272" i="5" l="1"/>
  <c r="K611" i="3"/>
  <c r="C83" i="6"/>
  <c r="E39" i="6"/>
  <c r="G39" i="6" s="1"/>
  <c r="I39" i="6" s="1"/>
  <c r="G642" i="5"/>
  <c r="G643" i="5"/>
  <c r="F643" i="5"/>
  <c r="F642" i="5"/>
  <c r="G527" i="5"/>
  <c r="G528" i="5"/>
  <c r="F528" i="5"/>
  <c r="F527" i="5"/>
  <c r="G523" i="5"/>
  <c r="G700" i="5"/>
  <c r="G699" i="5" s="1"/>
  <c r="G698" i="5" s="1"/>
  <c r="G697" i="5" s="1"/>
  <c r="G696" i="5" s="1"/>
  <c r="G695" i="5" s="1"/>
  <c r="F700" i="5"/>
  <c r="G694" i="5"/>
  <c r="G693" i="5" s="1"/>
  <c r="G692" i="5" s="1"/>
  <c r="F694" i="5"/>
  <c r="F693" i="5" s="1"/>
  <c r="F692" i="5" s="1"/>
  <c r="G690" i="5"/>
  <c r="G689" i="5" s="1"/>
  <c r="G688" i="5" s="1"/>
  <c r="G687" i="5" s="1"/>
  <c r="F690" i="5"/>
  <c r="G686" i="5"/>
  <c r="G685" i="5" s="1"/>
  <c r="G684" i="5" s="1"/>
  <c r="G683" i="5" s="1"/>
  <c r="G682" i="5" s="1"/>
  <c r="G681" i="5" s="1"/>
  <c r="F686" i="5"/>
  <c r="G679" i="5"/>
  <c r="G678" i="5" s="1"/>
  <c r="G677" i="5" s="1"/>
  <c r="G676" i="5" s="1"/>
  <c r="G675" i="5" s="1"/>
  <c r="G674" i="5" s="1"/>
  <c r="G673" i="5" s="1"/>
  <c r="F679" i="5"/>
  <c r="G672" i="5"/>
  <c r="G671" i="5" s="1"/>
  <c r="G670" i="5" s="1"/>
  <c r="G669" i="5" s="1"/>
  <c r="G668" i="5" s="1"/>
  <c r="G667" i="5" s="1"/>
  <c r="G666" i="5" s="1"/>
  <c r="F672" i="5"/>
  <c r="G665" i="5"/>
  <c r="G664" i="5" s="1"/>
  <c r="G663" i="5" s="1"/>
  <c r="G662" i="5" s="1"/>
  <c r="G661" i="5" s="1"/>
  <c r="G660" i="5" s="1"/>
  <c r="G659" i="5" s="1"/>
  <c r="F665" i="5"/>
  <c r="G658" i="5"/>
  <c r="G657" i="5" s="1"/>
  <c r="G656" i="5" s="1"/>
  <c r="G655" i="5" s="1"/>
  <c r="F658" i="5"/>
  <c r="G653" i="5"/>
  <c r="G654" i="5"/>
  <c r="F654" i="5"/>
  <c r="F653" i="5"/>
  <c r="G649" i="5"/>
  <c r="G650" i="5"/>
  <c r="F650" i="5"/>
  <c r="F649" i="5"/>
  <c r="F646" i="5"/>
  <c r="F645" i="5"/>
  <c r="G636" i="5"/>
  <c r="G635" i="5" s="1"/>
  <c r="G634" i="5" s="1"/>
  <c r="G633" i="5" s="1"/>
  <c r="G632" i="5" s="1"/>
  <c r="F636" i="5"/>
  <c r="G625" i="5"/>
  <c r="G624" i="5" s="1"/>
  <c r="G623" i="5" s="1"/>
  <c r="G622" i="5" s="1"/>
  <c r="G621" i="5" s="1"/>
  <c r="F625" i="5"/>
  <c r="F624" i="5" s="1"/>
  <c r="F623" i="5" s="1"/>
  <c r="F622" i="5" s="1"/>
  <c r="F621" i="5" s="1"/>
  <c r="G620" i="5"/>
  <c r="G619" i="5" s="1"/>
  <c r="G618" i="5" s="1"/>
  <c r="G617" i="5" s="1"/>
  <c r="G616" i="5" s="1"/>
  <c r="F620" i="5"/>
  <c r="G615" i="5"/>
  <c r="G614" i="5" s="1"/>
  <c r="G613" i="5" s="1"/>
  <c r="G612" i="5" s="1"/>
  <c r="G611" i="5" s="1"/>
  <c r="G610" i="5" s="1"/>
  <c r="G609" i="5" s="1"/>
  <c r="F615" i="5"/>
  <c r="G599" i="5"/>
  <c r="G598" i="5" s="1"/>
  <c r="G597" i="5" s="1"/>
  <c r="G596" i="5" s="1"/>
  <c r="G595" i="5" s="1"/>
  <c r="F599" i="5"/>
  <c r="G592" i="5"/>
  <c r="G591" i="5" s="1"/>
  <c r="G593" i="5"/>
  <c r="F593" i="5"/>
  <c r="F592" i="5"/>
  <c r="G589" i="5"/>
  <c r="G588" i="5" s="1"/>
  <c r="G587" i="5" s="1"/>
  <c r="F589" i="5"/>
  <c r="G584" i="5"/>
  <c r="G583" i="5" s="1"/>
  <c r="G582" i="5" s="1"/>
  <c r="F584" i="5"/>
  <c r="G581" i="5"/>
  <c r="G580" i="5" s="1"/>
  <c r="G579" i="5" s="1"/>
  <c r="F581" i="5"/>
  <c r="G576" i="5"/>
  <c r="G575" i="5" s="1"/>
  <c r="G574" i="5" s="1"/>
  <c r="G573" i="5" s="1"/>
  <c r="G572" i="5" s="1"/>
  <c r="F576" i="5"/>
  <c r="G571" i="5"/>
  <c r="G570" i="5" s="1"/>
  <c r="G569" i="5" s="1"/>
  <c r="F571" i="5"/>
  <c r="G568" i="5"/>
  <c r="G567" i="5" s="1"/>
  <c r="G566" i="5" s="1"/>
  <c r="F568" i="5"/>
  <c r="G562" i="5"/>
  <c r="G561" i="5" s="1"/>
  <c r="G560" i="5" s="1"/>
  <c r="G559" i="5" s="1"/>
  <c r="G558" i="5" s="1"/>
  <c r="F562" i="5"/>
  <c r="G557" i="5"/>
  <c r="G556" i="5" s="1"/>
  <c r="G555" i="5" s="1"/>
  <c r="F557" i="5"/>
  <c r="G554" i="5"/>
  <c r="G553" i="5" s="1"/>
  <c r="G552" i="5" s="1"/>
  <c r="F554" i="5"/>
  <c r="G549" i="5"/>
  <c r="G548" i="5" s="1"/>
  <c r="G547" i="5" s="1"/>
  <c r="G546" i="5" s="1"/>
  <c r="G545" i="5" s="1"/>
  <c r="F549" i="5"/>
  <c r="G536" i="5"/>
  <c r="G535" i="5" s="1"/>
  <c r="G534" i="5" s="1"/>
  <c r="G533" i="5" s="1"/>
  <c r="G532" i="5" s="1"/>
  <c r="G531" i="5" s="1"/>
  <c r="G530" i="5" s="1"/>
  <c r="G529" i="5" s="1"/>
  <c r="G524" i="5"/>
  <c r="F524" i="5"/>
  <c r="F523" i="5"/>
  <c r="G519" i="5"/>
  <c r="G520" i="5"/>
  <c r="F520" i="5"/>
  <c r="F519" i="5"/>
  <c r="G514" i="5"/>
  <c r="G515" i="5"/>
  <c r="F515" i="5"/>
  <c r="F514" i="5"/>
  <c r="G509" i="5"/>
  <c r="G508" i="5" s="1"/>
  <c r="G507" i="5" s="1"/>
  <c r="G506" i="5" s="1"/>
  <c r="G505" i="5" s="1"/>
  <c r="F509" i="5"/>
  <c r="G499" i="5"/>
  <c r="G498" i="5" s="1"/>
  <c r="G497" i="5" s="1"/>
  <c r="G496" i="5" s="1"/>
  <c r="F499" i="5"/>
  <c r="F498" i="5" s="1"/>
  <c r="F497" i="5" s="1"/>
  <c r="F496" i="5" s="1"/>
  <c r="G503" i="5"/>
  <c r="G502" i="5" s="1"/>
  <c r="G501" i="5" s="1"/>
  <c r="G500" i="5" s="1"/>
  <c r="F503" i="5"/>
  <c r="F502" i="5" s="1"/>
  <c r="F501" i="5" s="1"/>
  <c r="F500" i="5" s="1"/>
  <c r="G492" i="5"/>
  <c r="G491" i="5" s="1"/>
  <c r="G490" i="5" s="1"/>
  <c r="G495" i="5"/>
  <c r="G494" i="5" s="1"/>
  <c r="G493" i="5" s="1"/>
  <c r="F495" i="5"/>
  <c r="F492" i="5"/>
  <c r="G488" i="5"/>
  <c r="G487" i="5" s="1"/>
  <c r="G486" i="5" s="1"/>
  <c r="F488" i="5"/>
  <c r="G485" i="5"/>
  <c r="G484" i="5" s="1"/>
  <c r="G483" i="5" s="1"/>
  <c r="F485" i="5"/>
  <c r="G476" i="5"/>
  <c r="G475" i="5" s="1"/>
  <c r="G474" i="5" s="1"/>
  <c r="F476" i="5"/>
  <c r="G472" i="5"/>
  <c r="G473" i="5"/>
  <c r="F473" i="5"/>
  <c r="F472" i="5"/>
  <c r="G463" i="5"/>
  <c r="G462" i="5" s="1"/>
  <c r="G461" i="5" s="1"/>
  <c r="G460" i="5" s="1"/>
  <c r="G459" i="5" s="1"/>
  <c r="F463" i="5"/>
  <c r="G454" i="5"/>
  <c r="G455" i="5"/>
  <c r="F455" i="5"/>
  <c r="F454" i="5"/>
  <c r="G451" i="5"/>
  <c r="F451" i="5"/>
  <c r="G449" i="5"/>
  <c r="G450" i="5"/>
  <c r="F450" i="5"/>
  <c r="F449" i="5"/>
  <c r="G443" i="5"/>
  <c r="G442" i="5" s="1"/>
  <c r="G441" i="5" s="1"/>
  <c r="G445" i="5"/>
  <c r="G444" i="5" s="1"/>
  <c r="F445" i="5"/>
  <c r="F443" i="5"/>
  <c r="G437" i="5"/>
  <c r="G438" i="5"/>
  <c r="G439" i="5"/>
  <c r="F438" i="5"/>
  <c r="F439" i="5"/>
  <c r="F437" i="5"/>
  <c r="G433" i="5"/>
  <c r="G434" i="5"/>
  <c r="F434" i="5"/>
  <c r="F433" i="5"/>
  <c r="G430" i="5"/>
  <c r="G429" i="5" s="1"/>
  <c r="G427" i="5" s="1"/>
  <c r="F430" i="5"/>
  <c r="F426" i="5"/>
  <c r="F425" i="5"/>
  <c r="G420" i="5"/>
  <c r="G421" i="5"/>
  <c r="F421" i="5"/>
  <c r="F420" i="5"/>
  <c r="G414" i="5"/>
  <c r="G413" i="5" s="1"/>
  <c r="G412" i="5" s="1"/>
  <c r="G411" i="5" s="1"/>
  <c r="G410" i="5" s="1"/>
  <c r="F414" i="5"/>
  <c r="G409" i="5"/>
  <c r="G408" i="5" s="1"/>
  <c r="G407" i="5"/>
  <c r="G406" i="5" s="1"/>
  <c r="F409" i="5"/>
  <c r="G401" i="5"/>
  <c r="G400" i="5" s="1"/>
  <c r="G399" i="5" s="1"/>
  <c r="G398" i="5" s="1"/>
  <c r="F401" i="5"/>
  <c r="G397" i="5"/>
  <c r="G396" i="5" s="1"/>
  <c r="G395" i="5" s="1"/>
  <c r="G394" i="5" s="1"/>
  <c r="G393" i="5" s="1"/>
  <c r="F397" i="5"/>
  <c r="G391" i="5"/>
  <c r="G390" i="5" s="1"/>
  <c r="F391" i="5"/>
  <c r="G389" i="5"/>
  <c r="G388" i="5" s="1"/>
  <c r="F389" i="5"/>
  <c r="G386" i="5"/>
  <c r="G385" i="5" s="1"/>
  <c r="G384" i="5" s="1"/>
  <c r="F386" i="5"/>
  <c r="G377" i="5"/>
  <c r="G376" i="5" s="1"/>
  <c r="G375" i="5" s="1"/>
  <c r="G374" i="5" s="1"/>
  <c r="F377" i="5"/>
  <c r="G373" i="5"/>
  <c r="G372" i="5" s="1"/>
  <c r="F373" i="5"/>
  <c r="G371" i="5"/>
  <c r="G370" i="5" s="1"/>
  <c r="F371" i="5"/>
  <c r="G368" i="5"/>
  <c r="G367" i="5" s="1"/>
  <c r="G366" i="5" s="1"/>
  <c r="F368" i="5"/>
  <c r="G364" i="5"/>
  <c r="G365" i="5"/>
  <c r="F365" i="5"/>
  <c r="F364" i="5"/>
  <c r="G359" i="5"/>
  <c r="G360" i="5"/>
  <c r="F360" i="5"/>
  <c r="F359" i="5"/>
  <c r="G356" i="5"/>
  <c r="G355" i="5" s="1"/>
  <c r="F356" i="5"/>
  <c r="G354" i="5"/>
  <c r="G353" i="5" s="1"/>
  <c r="F354" i="5"/>
  <c r="G350" i="5"/>
  <c r="G351" i="5"/>
  <c r="F351" i="5"/>
  <c r="F350" i="5"/>
  <c r="G339" i="5"/>
  <c r="G338" i="5" s="1"/>
  <c r="F339" i="5"/>
  <c r="G336" i="5"/>
  <c r="G334" i="5" s="1"/>
  <c r="F336" i="5"/>
  <c r="G331" i="5"/>
  <c r="G330" i="5" s="1"/>
  <c r="G329" i="5" s="1"/>
  <c r="F331" i="5"/>
  <c r="G328" i="5"/>
  <c r="G327" i="5" s="1"/>
  <c r="G326" i="5" s="1"/>
  <c r="F328" i="5"/>
  <c r="G324" i="5"/>
  <c r="G325" i="5"/>
  <c r="F325" i="5"/>
  <c r="F324" i="5"/>
  <c r="G319" i="5"/>
  <c r="G320" i="5"/>
  <c r="F320" i="5"/>
  <c r="F319" i="5"/>
  <c r="G316" i="5"/>
  <c r="G315" i="5" s="1"/>
  <c r="G314" i="5" s="1"/>
  <c r="G313" i="5"/>
  <c r="G312" i="5"/>
  <c r="F312" i="5"/>
  <c r="F313" i="5"/>
  <c r="G308" i="5"/>
  <c r="G309" i="5"/>
  <c r="F309" i="5"/>
  <c r="F308" i="5"/>
  <c r="G300" i="5"/>
  <c r="G299" i="5" s="1"/>
  <c r="G298" i="5" s="1"/>
  <c r="G297" i="5" s="1"/>
  <c r="F300" i="5"/>
  <c r="F299" i="5" s="1"/>
  <c r="F298" i="5" s="1"/>
  <c r="F297" i="5" s="1"/>
  <c r="G296" i="5"/>
  <c r="G295" i="5" s="1"/>
  <c r="G294" i="5" s="1"/>
  <c r="G293" i="5" s="1"/>
  <c r="F296" i="5"/>
  <c r="G292" i="5"/>
  <c r="G291" i="5" s="1"/>
  <c r="G290" i="5" s="1"/>
  <c r="G289" i="5" s="1"/>
  <c r="F292" i="5"/>
  <c r="G284" i="5"/>
  <c r="G283" i="5" s="1"/>
  <c r="G282" i="5" s="1"/>
  <c r="G281" i="5" s="1"/>
  <c r="F284" i="5"/>
  <c r="G277" i="5"/>
  <c r="G276" i="5" s="1"/>
  <c r="G275" i="5" s="1"/>
  <c r="G274" i="5" s="1"/>
  <c r="F277" i="5"/>
  <c r="F276" i="5" s="1"/>
  <c r="F275" i="5" s="1"/>
  <c r="F274" i="5" s="1"/>
  <c r="G273" i="5"/>
  <c r="G271" i="5" s="1"/>
  <c r="G263" i="5"/>
  <c r="G262" i="5" s="1"/>
  <c r="G261" i="5" s="1"/>
  <c r="G260" i="5" s="1"/>
  <c r="G259" i="5" s="1"/>
  <c r="G258" i="5"/>
  <c r="G257" i="5" s="1"/>
  <c r="G256" i="5" s="1"/>
  <c r="G255" i="5" s="1"/>
  <c r="G254" i="5" s="1"/>
  <c r="F258" i="5"/>
  <c r="G253" i="5"/>
  <c r="G252" i="5" s="1"/>
  <c r="G251" i="5" s="1"/>
  <c r="F253" i="5"/>
  <c r="G250" i="5"/>
  <c r="G249" i="5" s="1"/>
  <c r="G248" i="5" s="1"/>
  <c r="F250" i="5"/>
  <c r="G245" i="5"/>
  <c r="G244" i="5" s="1"/>
  <c r="G243" i="5" s="1"/>
  <c r="F245" i="5"/>
  <c r="G239" i="5"/>
  <c r="F239" i="5"/>
  <c r="F238" i="5" s="1"/>
  <c r="G234" i="5"/>
  <c r="G233" i="5" s="1"/>
  <c r="G232" i="5" s="1"/>
  <c r="G231" i="5" s="1"/>
  <c r="F234" i="5"/>
  <c r="G230" i="5"/>
  <c r="G229" i="5" s="1"/>
  <c r="G228" i="5" s="1"/>
  <c r="G227" i="5" s="1"/>
  <c r="F230" i="5"/>
  <c r="G226" i="5"/>
  <c r="G225" i="5" s="1"/>
  <c r="G224" i="5" s="1"/>
  <c r="G223" i="5" s="1"/>
  <c r="F226" i="5"/>
  <c r="G222" i="5"/>
  <c r="G221" i="5" s="1"/>
  <c r="G220" i="5" s="1"/>
  <c r="G219" i="5" s="1"/>
  <c r="F222" i="5"/>
  <c r="G218" i="5"/>
  <c r="G217" i="5" s="1"/>
  <c r="G216" i="5" s="1"/>
  <c r="G215" i="5" s="1"/>
  <c r="F218" i="5"/>
  <c r="G214" i="5"/>
  <c r="G213" i="5" s="1"/>
  <c r="G212" i="5" s="1"/>
  <c r="G211" i="5" s="1"/>
  <c r="F214" i="5"/>
  <c r="F207" i="5"/>
  <c r="G200" i="5"/>
  <c r="G199" i="5" s="1"/>
  <c r="G198" i="5" s="1"/>
  <c r="F200" i="5"/>
  <c r="G193" i="5"/>
  <c r="G194" i="5"/>
  <c r="F194" i="5"/>
  <c r="F193" i="5"/>
  <c r="G190" i="5"/>
  <c r="G189" i="5" s="1"/>
  <c r="F190" i="5"/>
  <c r="G184" i="5"/>
  <c r="G185" i="5"/>
  <c r="F185" i="5"/>
  <c r="F184" i="5"/>
  <c r="F188" i="5"/>
  <c r="F187" i="5"/>
  <c r="G176" i="5"/>
  <c r="G175" i="5" s="1"/>
  <c r="G174" i="5" s="1"/>
  <c r="G173" i="5" s="1"/>
  <c r="F176" i="5"/>
  <c r="G172" i="5"/>
  <c r="G171" i="5" s="1"/>
  <c r="G170" i="5" s="1"/>
  <c r="G169" i="5" s="1"/>
  <c r="F172" i="5"/>
  <c r="G166" i="5"/>
  <c r="G165" i="5" s="1"/>
  <c r="G164" i="5" s="1"/>
  <c r="G163" i="5" s="1"/>
  <c r="G162" i="5" s="1"/>
  <c r="G160" i="5"/>
  <c r="G161" i="5"/>
  <c r="F161" i="5"/>
  <c r="F160" i="5"/>
  <c r="G156" i="5"/>
  <c r="G157" i="5"/>
  <c r="F157" i="5"/>
  <c r="F156" i="5"/>
  <c r="G150" i="5"/>
  <c r="G149" i="5" s="1"/>
  <c r="G148" i="5" s="1"/>
  <c r="G147" i="5" s="1"/>
  <c r="F150" i="5"/>
  <c r="G146" i="5"/>
  <c r="G145" i="5" s="1"/>
  <c r="G144" i="5" s="1"/>
  <c r="F146" i="5"/>
  <c r="G142" i="5"/>
  <c r="G143" i="5"/>
  <c r="F143" i="5"/>
  <c r="F142" i="5"/>
  <c r="G135" i="5"/>
  <c r="G133" i="5" s="1"/>
  <c r="G132" i="5" s="1"/>
  <c r="F135" i="5"/>
  <c r="G130" i="5"/>
  <c r="G131" i="5"/>
  <c r="F131" i="5"/>
  <c r="F130" i="5"/>
  <c r="G126" i="5"/>
  <c r="G125" i="5" s="1"/>
  <c r="F126" i="5"/>
  <c r="G124" i="5"/>
  <c r="G123" i="5" s="1"/>
  <c r="G122" i="5" s="1"/>
  <c r="F124" i="5"/>
  <c r="G118" i="5"/>
  <c r="G117" i="5" s="1"/>
  <c r="G116" i="5" s="1"/>
  <c r="G115" i="5" s="1"/>
  <c r="F118" i="5"/>
  <c r="G114" i="5"/>
  <c r="G113" i="5" s="1"/>
  <c r="G112" i="5" s="1"/>
  <c r="G111" i="5" s="1"/>
  <c r="G110" i="5" s="1"/>
  <c r="F114" i="5"/>
  <c r="G108" i="5"/>
  <c r="G107" i="5" s="1"/>
  <c r="G106" i="5" s="1"/>
  <c r="G105" i="5" s="1"/>
  <c r="G104" i="5" s="1"/>
  <c r="F108" i="5"/>
  <c r="G102" i="5"/>
  <c r="G103" i="5"/>
  <c r="F103" i="5"/>
  <c r="F102" i="5"/>
  <c r="G99" i="5"/>
  <c r="F99" i="5"/>
  <c r="G97" i="5"/>
  <c r="G98" i="5"/>
  <c r="F98" i="5"/>
  <c r="F97" i="5"/>
  <c r="G92" i="5"/>
  <c r="G93" i="5"/>
  <c r="F93" i="5"/>
  <c r="F92" i="5"/>
  <c r="G88" i="5"/>
  <c r="G89" i="5"/>
  <c r="F88" i="5"/>
  <c r="G85" i="5"/>
  <c r="F85" i="5"/>
  <c r="F84" i="5"/>
  <c r="F83" i="5"/>
  <c r="G80" i="5"/>
  <c r="G81" i="5"/>
  <c r="F81" i="5"/>
  <c r="F80" i="5"/>
  <c r="G73" i="5"/>
  <c r="G72" i="5" s="1"/>
  <c r="G71" i="5" s="1"/>
  <c r="G70" i="5" s="1"/>
  <c r="G69" i="5" s="1"/>
  <c r="F73" i="5"/>
  <c r="G66" i="5"/>
  <c r="G67" i="5"/>
  <c r="G68" i="5"/>
  <c r="F67" i="5"/>
  <c r="F68" i="5"/>
  <c r="F66" i="5"/>
  <c r="G57" i="5"/>
  <c r="G58" i="5"/>
  <c r="F57" i="5"/>
  <c r="G54" i="5"/>
  <c r="G53" i="5" s="1"/>
  <c r="F54" i="5"/>
  <c r="G48" i="5"/>
  <c r="H48" i="5"/>
  <c r="G49" i="5"/>
  <c r="H49" i="5"/>
  <c r="F49" i="5"/>
  <c r="F48" i="5"/>
  <c r="G43" i="5"/>
  <c r="G44" i="5"/>
  <c r="F44" i="5"/>
  <c r="F43" i="5"/>
  <c r="G34" i="5"/>
  <c r="G35" i="5"/>
  <c r="F35" i="5"/>
  <c r="F34" i="5"/>
  <c r="G31" i="5"/>
  <c r="G30" i="5" s="1"/>
  <c r="G29" i="5" s="1"/>
  <c r="F31" i="5"/>
  <c r="G27" i="5"/>
  <c r="F28" i="5"/>
  <c r="F27" i="5"/>
  <c r="G21" i="5"/>
  <c r="F22" i="5"/>
  <c r="F21" i="5"/>
  <c r="G267" i="5"/>
  <c r="G266" i="5" s="1"/>
  <c r="G265" i="5" s="1"/>
  <c r="H267" i="5"/>
  <c r="H266" i="5" s="1"/>
  <c r="H265" i="5" s="1"/>
  <c r="F19" i="4"/>
  <c r="H19" i="4" s="1"/>
  <c r="J19" i="4" s="1"/>
  <c r="F20" i="4"/>
  <c r="H20" i="4" s="1"/>
  <c r="J20" i="4" s="1"/>
  <c r="F21" i="4"/>
  <c r="H21" i="4" s="1"/>
  <c r="J21" i="4" s="1"/>
  <c r="F22" i="4"/>
  <c r="H22" i="4" s="1"/>
  <c r="J22" i="4" s="1"/>
  <c r="F23" i="4"/>
  <c r="H23" i="4" s="1"/>
  <c r="J23" i="4" s="1"/>
  <c r="F18" i="4"/>
  <c r="H18" i="4" s="1"/>
  <c r="J18" i="4" s="1"/>
  <c r="J17" i="4" l="1"/>
  <c r="G590" i="5"/>
  <c r="G586" i="5" s="1"/>
  <c r="G585" i="5" s="1"/>
  <c r="J272" i="5"/>
  <c r="M611" i="3"/>
  <c r="G238" i="5"/>
  <c r="G237" i="5" s="1"/>
  <c r="G236" i="5" s="1"/>
  <c r="G235" i="5" s="1"/>
  <c r="G280" i="5"/>
  <c r="F641" i="5"/>
  <c r="C85" i="6"/>
  <c r="E83" i="6"/>
  <c r="G83" i="6" s="1"/>
  <c r="I83" i="6" s="1"/>
  <c r="G270" i="5"/>
  <c r="G269" i="5" s="1"/>
  <c r="G264" i="5" s="1"/>
  <c r="G641" i="5"/>
  <c r="G644" i="5"/>
  <c r="G652" i="5"/>
  <c r="G651" i="5" s="1"/>
  <c r="G526" i="5"/>
  <c r="G525" i="5" s="1"/>
  <c r="F526" i="5"/>
  <c r="F525" i="5" s="1"/>
  <c r="G513" i="5"/>
  <c r="G512" i="5" s="1"/>
  <c r="G511" i="5" s="1"/>
  <c r="G518" i="5"/>
  <c r="G517" i="5" s="1"/>
  <c r="G648" i="5"/>
  <c r="G647" i="5" s="1"/>
  <c r="G691" i="5"/>
  <c r="G680" i="5" s="1"/>
  <c r="F311" i="5"/>
  <c r="F310" i="5" s="1"/>
  <c r="G608" i="5"/>
  <c r="G453" i="5"/>
  <c r="G452" i="5" s="1"/>
  <c r="G335" i="5"/>
  <c r="G318" i="5"/>
  <c r="G317" i="5" s="1"/>
  <c r="G323" i="5"/>
  <c r="G322" i="5" s="1"/>
  <c r="G321" i="5" s="1"/>
  <c r="G349" i="5"/>
  <c r="G348" i="5" s="1"/>
  <c r="G358" i="5"/>
  <c r="G357" i="5" s="1"/>
  <c r="G419" i="5"/>
  <c r="G418" i="5" s="1"/>
  <c r="G417" i="5" s="1"/>
  <c r="G424" i="5"/>
  <c r="G423" i="5" s="1"/>
  <c r="G471" i="5"/>
  <c r="G470" i="5" s="1"/>
  <c r="G337" i="5"/>
  <c r="G333" i="5" s="1"/>
  <c r="G332" i="5" s="1"/>
  <c r="G522" i="5"/>
  <c r="G521" i="5" s="1"/>
  <c r="G363" i="5"/>
  <c r="G362" i="5" s="1"/>
  <c r="G436" i="5"/>
  <c r="G435" i="5" s="1"/>
  <c r="G311" i="5"/>
  <c r="G310" i="5" s="1"/>
  <c r="G432" i="5"/>
  <c r="G431" i="5" s="1"/>
  <c r="G489" i="5"/>
  <c r="G448" i="5"/>
  <c r="G447" i="5" s="1"/>
  <c r="G352" i="5"/>
  <c r="G387" i="5"/>
  <c r="G383" i="5" s="1"/>
  <c r="G382" i="5" s="1"/>
  <c r="G56" i="5"/>
  <c r="G55" i="5" s="1"/>
  <c r="G91" i="5"/>
  <c r="G90" i="5" s="1"/>
  <c r="G307" i="5"/>
  <c r="G306" i="5" s="1"/>
  <c r="F183" i="5"/>
  <c r="G369" i="5"/>
  <c r="G79" i="5"/>
  <c r="G101" i="5"/>
  <c r="G100" i="5" s="1"/>
  <c r="G155" i="5"/>
  <c r="G154" i="5" s="1"/>
  <c r="G159" i="5"/>
  <c r="G158" i="5" s="1"/>
  <c r="G192" i="5"/>
  <c r="G191" i="5" s="1"/>
  <c r="F79" i="5"/>
  <c r="G47" i="5"/>
  <c r="G82" i="5"/>
  <c r="G129" i="5"/>
  <c r="G128" i="5" s="1"/>
  <c r="G127" i="5" s="1"/>
  <c r="G186" i="5"/>
  <c r="G26" i="5"/>
  <c r="G25" i="5" s="1"/>
  <c r="F47" i="5"/>
  <c r="H47" i="5"/>
  <c r="G183" i="5"/>
  <c r="G247" i="5"/>
  <c r="G246" i="5" s="1"/>
  <c r="G240" i="5" s="1"/>
  <c r="G33" i="5"/>
  <c r="G32" i="5" s="1"/>
  <c r="G141" i="5"/>
  <c r="G140" i="5" s="1"/>
  <c r="G139" i="5" s="1"/>
  <c r="G138" i="5" s="1"/>
  <c r="G137" i="5" s="1"/>
  <c r="G136" i="5" s="1"/>
  <c r="G87" i="5"/>
  <c r="G86" i="5" s="1"/>
  <c r="G121" i="5"/>
  <c r="G96" i="5"/>
  <c r="G95" i="5" s="1"/>
  <c r="G65" i="5"/>
  <c r="G62" i="5" s="1"/>
  <c r="G20" i="5"/>
  <c r="G19" i="5" s="1"/>
  <c r="G18" i="5" s="1"/>
  <c r="G17" i="5" s="1"/>
  <c r="G16" i="5" s="1"/>
  <c r="G42" i="5"/>
  <c r="G41" i="5" s="1"/>
  <c r="G40" i="5" s="1"/>
  <c r="G631" i="5"/>
  <c r="G578" i="5"/>
  <c r="G577" i="5" s="1"/>
  <c r="G565" i="5"/>
  <c r="G551" i="5"/>
  <c r="G550" i="5" s="1"/>
  <c r="G544" i="5" s="1"/>
  <c r="G482" i="5"/>
  <c r="G481" i="5" s="1"/>
  <c r="G440" i="5"/>
  <c r="G405" i="5"/>
  <c r="G404" i="5" s="1"/>
  <c r="G403" i="5" s="1"/>
  <c r="G402" i="5" s="1"/>
  <c r="G392" i="5"/>
  <c r="G242" i="5"/>
  <c r="G241" i="5" s="1"/>
  <c r="G210" i="5"/>
  <c r="G168" i="5"/>
  <c r="G167" i="5" s="1"/>
  <c r="F25" i="4"/>
  <c r="H25" i="4" s="1"/>
  <c r="J25" i="4" s="1"/>
  <c r="J24" i="4" s="1"/>
  <c r="F26" i="4"/>
  <c r="H26" i="4" s="1"/>
  <c r="J26" i="4" s="1"/>
  <c r="F27" i="4"/>
  <c r="H27" i="4" s="1"/>
  <c r="J27" i="4" s="1"/>
  <c r="F28" i="4"/>
  <c r="H28" i="4" s="1"/>
  <c r="J28" i="4" s="1"/>
  <c r="F29" i="4"/>
  <c r="H29" i="4" s="1"/>
  <c r="J29" i="4" s="1"/>
  <c r="F31" i="4"/>
  <c r="H31" i="4" s="1"/>
  <c r="J31" i="4" s="1"/>
  <c r="F32" i="4"/>
  <c r="H32" i="4" s="1"/>
  <c r="J32" i="4" s="1"/>
  <c r="F33" i="4"/>
  <c r="H33" i="4" s="1"/>
  <c r="J33" i="4" s="1"/>
  <c r="F34" i="4"/>
  <c r="H34" i="4" s="1"/>
  <c r="J34" i="4" s="1"/>
  <c r="F36" i="4"/>
  <c r="H36" i="4" s="1"/>
  <c r="J36" i="4" s="1"/>
  <c r="F37" i="4"/>
  <c r="H37" i="4" s="1"/>
  <c r="J37" i="4" s="1"/>
  <c r="F38" i="4"/>
  <c r="H38" i="4" s="1"/>
  <c r="J38" i="4" s="1"/>
  <c r="F40" i="4"/>
  <c r="H40" i="4" s="1"/>
  <c r="J40" i="4" s="1"/>
  <c r="J39" i="4" s="1"/>
  <c r="F41" i="4"/>
  <c r="H41" i="4" s="1"/>
  <c r="J41" i="4" s="1"/>
  <c r="F43" i="4"/>
  <c r="H43" i="4" s="1"/>
  <c r="J43" i="4" s="1"/>
  <c r="F44" i="4"/>
  <c r="H44" i="4" s="1"/>
  <c r="J44" i="4" s="1"/>
  <c r="F46" i="4"/>
  <c r="H46" i="4" s="1"/>
  <c r="J46" i="4" s="1"/>
  <c r="J45" i="4" s="1"/>
  <c r="F47" i="4"/>
  <c r="H47" i="4" s="1"/>
  <c r="J47" i="4" s="1"/>
  <c r="F48" i="4"/>
  <c r="H48" i="4" s="1"/>
  <c r="J48" i="4" s="1"/>
  <c r="F49" i="4"/>
  <c r="H49" i="4" s="1"/>
  <c r="J49" i="4" s="1"/>
  <c r="F50" i="4"/>
  <c r="H50" i="4" s="1"/>
  <c r="J50" i="4" s="1"/>
  <c r="F51" i="4"/>
  <c r="H51" i="4" s="1"/>
  <c r="J51" i="4" s="1"/>
  <c r="F52" i="4"/>
  <c r="H52" i="4" s="1"/>
  <c r="J52" i="4" s="1"/>
  <c r="F53" i="4"/>
  <c r="H53" i="4" s="1"/>
  <c r="J53" i="4" s="1"/>
  <c r="F54" i="4"/>
  <c r="H54" i="4" s="1"/>
  <c r="J54" i="4" s="1"/>
  <c r="F55" i="4"/>
  <c r="H55" i="4" s="1"/>
  <c r="J55" i="4" s="1"/>
  <c r="F56" i="4"/>
  <c r="H56" i="4" s="1"/>
  <c r="J56" i="4" s="1"/>
  <c r="E45" i="4"/>
  <c r="E39" i="4"/>
  <c r="E35" i="4"/>
  <c r="E30" i="4"/>
  <c r="E24" i="4"/>
  <c r="E17" i="4"/>
  <c r="E16" i="4" s="1"/>
  <c r="F699" i="5"/>
  <c r="F698" i="5" s="1"/>
  <c r="F697" i="5" s="1"/>
  <c r="F696" i="5" s="1"/>
  <c r="F695" i="5" s="1"/>
  <c r="F691" i="5" s="1"/>
  <c r="F689" i="5"/>
  <c r="F688" i="5" s="1"/>
  <c r="F687" i="5" s="1"/>
  <c r="F685" i="5"/>
  <c r="F684" i="5" s="1"/>
  <c r="F683" i="5" s="1"/>
  <c r="F682" i="5" s="1"/>
  <c r="F681" i="5" s="1"/>
  <c r="F678" i="5"/>
  <c r="F677" i="5" s="1"/>
  <c r="F676" i="5" s="1"/>
  <c r="F675" i="5" s="1"/>
  <c r="F674" i="5" s="1"/>
  <c r="F673" i="5" s="1"/>
  <c r="F671" i="5"/>
  <c r="F670" i="5" s="1"/>
  <c r="F669" i="5" s="1"/>
  <c r="F668" i="5" s="1"/>
  <c r="F667" i="5" s="1"/>
  <c r="F666" i="5" s="1"/>
  <c r="F664" i="5"/>
  <c r="F663" i="5" s="1"/>
  <c r="F662" i="5" s="1"/>
  <c r="F661" i="5" s="1"/>
  <c r="F660" i="5" s="1"/>
  <c r="F659" i="5" s="1"/>
  <c r="F657" i="5"/>
  <c r="F656" i="5" s="1"/>
  <c r="F655" i="5" s="1"/>
  <c r="F635" i="5"/>
  <c r="F634" i="5" s="1"/>
  <c r="F633" i="5" s="1"/>
  <c r="F632" i="5" s="1"/>
  <c r="F631" i="5" s="1"/>
  <c r="F619" i="5"/>
  <c r="F618" i="5" s="1"/>
  <c r="F617" i="5" s="1"/>
  <c r="F616" i="5" s="1"/>
  <c r="F614" i="5"/>
  <c r="F613" i="5" s="1"/>
  <c r="F612" i="5" s="1"/>
  <c r="F611" i="5" s="1"/>
  <c r="F610" i="5" s="1"/>
  <c r="F609" i="5" s="1"/>
  <c r="F598" i="5"/>
  <c r="F597" i="5" s="1"/>
  <c r="F596" i="5" s="1"/>
  <c r="F595" i="5" s="1"/>
  <c r="F591" i="5"/>
  <c r="F590" i="5" s="1"/>
  <c r="F588" i="5"/>
  <c r="F587" i="5" s="1"/>
  <c r="F583" i="5"/>
  <c r="F582" i="5" s="1"/>
  <c r="F580" i="5"/>
  <c r="F579" i="5" s="1"/>
  <c r="F575" i="5"/>
  <c r="F574" i="5" s="1"/>
  <c r="F573" i="5" s="1"/>
  <c r="F572" i="5" s="1"/>
  <c r="F570" i="5"/>
  <c r="F569" i="5" s="1"/>
  <c r="F567" i="5"/>
  <c r="F566" i="5" s="1"/>
  <c r="F561" i="5"/>
  <c r="F560" i="5" s="1"/>
  <c r="F559" i="5" s="1"/>
  <c r="F558" i="5" s="1"/>
  <c r="F556" i="5"/>
  <c r="F555" i="5" s="1"/>
  <c r="F553" i="5"/>
  <c r="F552" i="5" s="1"/>
  <c r="F548" i="5"/>
  <c r="F547" i="5" s="1"/>
  <c r="F546" i="5" s="1"/>
  <c r="F545" i="5" s="1"/>
  <c r="F508" i="5"/>
  <c r="F507" i="5" s="1"/>
  <c r="F506" i="5" s="1"/>
  <c r="F505" i="5" s="1"/>
  <c r="F494" i="5"/>
  <c r="F493" i="5" s="1"/>
  <c r="F491" i="5"/>
  <c r="F490" i="5" s="1"/>
  <c r="F487" i="5"/>
  <c r="F486" i="5" s="1"/>
  <c r="F484" i="5"/>
  <c r="F483" i="5" s="1"/>
  <c r="F475" i="5"/>
  <c r="F474" i="5" s="1"/>
  <c r="F462" i="5"/>
  <c r="F461" i="5" s="1"/>
  <c r="F460" i="5" s="1"/>
  <c r="F459" i="5" s="1"/>
  <c r="F444" i="5"/>
  <c r="F442" i="5"/>
  <c r="F441" i="5" s="1"/>
  <c r="F429" i="5"/>
  <c r="F427" i="5" s="1"/>
  <c r="F413" i="5"/>
  <c r="F412" i="5" s="1"/>
  <c r="F411" i="5" s="1"/>
  <c r="F410" i="5" s="1"/>
  <c r="F408" i="5"/>
  <c r="F400" i="5"/>
  <c r="F399" i="5" s="1"/>
  <c r="F398" i="5" s="1"/>
  <c r="F396" i="5"/>
  <c r="F395" i="5" s="1"/>
  <c r="F394" i="5" s="1"/>
  <c r="F393" i="5" s="1"/>
  <c r="F390" i="5"/>
  <c r="F388" i="5"/>
  <c r="F385" i="5"/>
  <c r="F384" i="5" s="1"/>
  <c r="F376" i="5"/>
  <c r="F375" i="5" s="1"/>
  <c r="F374" i="5" s="1"/>
  <c r="F372" i="5"/>
  <c r="F370" i="5"/>
  <c r="F367" i="5"/>
  <c r="F366" i="5" s="1"/>
  <c r="F355" i="5"/>
  <c r="F353" i="5"/>
  <c r="F338" i="5"/>
  <c r="F334" i="5"/>
  <c r="F330" i="5"/>
  <c r="F329" i="5" s="1"/>
  <c r="F327" i="5"/>
  <c r="F326" i="5" s="1"/>
  <c r="F295" i="5"/>
  <c r="F294" i="5" s="1"/>
  <c r="F293" i="5" s="1"/>
  <c r="F291" i="5"/>
  <c r="F290" i="5" s="1"/>
  <c r="F289" i="5" s="1"/>
  <c r="F283" i="5"/>
  <c r="F282" i="5" s="1"/>
  <c r="F281" i="5" s="1"/>
  <c r="F268" i="5"/>
  <c r="F267" i="5" s="1"/>
  <c r="F266" i="5" s="1"/>
  <c r="F265" i="5" s="1"/>
  <c r="F257" i="5"/>
  <c r="F256" i="5" s="1"/>
  <c r="F255" i="5" s="1"/>
  <c r="F254" i="5" s="1"/>
  <c r="F252" i="5"/>
  <c r="F251" i="5" s="1"/>
  <c r="F249" i="5"/>
  <c r="F248" i="5" s="1"/>
  <c r="F244" i="5"/>
  <c r="F243" i="5" s="1"/>
  <c r="F237" i="5"/>
  <c r="F236" i="5" s="1"/>
  <c r="F235" i="5" s="1"/>
  <c r="F233" i="5"/>
  <c r="F232" i="5" s="1"/>
  <c r="F231" i="5" s="1"/>
  <c r="F229" i="5"/>
  <c r="F228" i="5" s="1"/>
  <c r="F227" i="5" s="1"/>
  <c r="F225" i="5"/>
  <c r="F224" i="5" s="1"/>
  <c r="F223" i="5" s="1"/>
  <c r="F221" i="5"/>
  <c r="F220" i="5" s="1"/>
  <c r="F219" i="5" s="1"/>
  <c r="F217" i="5"/>
  <c r="F216" i="5" s="1"/>
  <c r="F215" i="5" s="1"/>
  <c r="F213" i="5"/>
  <c r="F212" i="5" s="1"/>
  <c r="F211" i="5" s="1"/>
  <c r="F206" i="5"/>
  <c r="F205" i="5" s="1"/>
  <c r="F204" i="5" s="1"/>
  <c r="F203" i="5" s="1"/>
  <c r="F202" i="5" s="1"/>
  <c r="F199" i="5"/>
  <c r="F198" i="5" s="1"/>
  <c r="F189" i="5"/>
  <c r="F186" i="5"/>
  <c r="F175" i="5"/>
  <c r="F174" i="5" s="1"/>
  <c r="F173" i="5" s="1"/>
  <c r="F171" i="5"/>
  <c r="F170" i="5" s="1"/>
  <c r="F169" i="5" s="1"/>
  <c r="F159" i="5"/>
  <c r="F158" i="5" s="1"/>
  <c r="F155" i="5"/>
  <c r="F154" i="5" s="1"/>
  <c r="F149" i="5"/>
  <c r="F148" i="5" s="1"/>
  <c r="F147" i="5" s="1"/>
  <c r="F145" i="5"/>
  <c r="F144" i="5" s="1"/>
  <c r="F133" i="5"/>
  <c r="F132" i="5" s="1"/>
  <c r="F125" i="5"/>
  <c r="F123" i="5"/>
  <c r="F122" i="5" s="1"/>
  <c r="F117" i="5"/>
  <c r="F116" i="5" s="1"/>
  <c r="F115" i="5" s="1"/>
  <c r="F113" i="5"/>
  <c r="F112" i="5" s="1"/>
  <c r="F111" i="5" s="1"/>
  <c r="F110" i="5" s="1"/>
  <c r="F107" i="5"/>
  <c r="F106" i="5" s="1"/>
  <c r="F105" i="5" s="1"/>
  <c r="F104" i="5" s="1"/>
  <c r="F91" i="5"/>
  <c r="F90" i="5" s="1"/>
  <c r="F82" i="5"/>
  <c r="F72" i="5"/>
  <c r="F71" i="5" s="1"/>
  <c r="F70" i="5" s="1"/>
  <c r="F69" i="5" s="1"/>
  <c r="F53" i="5"/>
  <c r="F42" i="5"/>
  <c r="F41" i="5" s="1"/>
  <c r="F40" i="5" s="1"/>
  <c r="F33" i="5"/>
  <c r="F32" i="5" s="1"/>
  <c r="F30" i="5"/>
  <c r="F29" i="5" s="1"/>
  <c r="F26" i="5"/>
  <c r="F25" i="5" s="1"/>
  <c r="F20" i="5"/>
  <c r="F19" i="5" s="1"/>
  <c r="F18" i="5" s="1"/>
  <c r="F17" i="5" s="1"/>
  <c r="F16" i="5" s="1"/>
  <c r="G564" i="5" l="1"/>
  <c r="G563" i="5" s="1"/>
  <c r="G543" i="5" s="1"/>
  <c r="G538" i="5" s="1"/>
  <c r="F539" i="5"/>
  <c r="L272" i="5"/>
  <c r="O611" i="3"/>
  <c r="N272" i="5" s="1"/>
  <c r="J35" i="4"/>
  <c r="J30" i="4"/>
  <c r="G469" i="5"/>
  <c r="G468" i="5" s="1"/>
  <c r="G458" i="5" s="1"/>
  <c r="G457" i="5" s="1"/>
  <c r="G342" i="5"/>
  <c r="G209" i="5"/>
  <c r="G208" i="5" s="1"/>
  <c r="F280" i="5"/>
  <c r="G46" i="5"/>
  <c r="G45" i="5" s="1"/>
  <c r="G39" i="5" s="1"/>
  <c r="G24" i="5"/>
  <c r="G23" i="5" s="1"/>
  <c r="G640" i="5"/>
  <c r="G639" i="5" s="1"/>
  <c r="G638" i="5" s="1"/>
  <c r="G637" i="5" s="1"/>
  <c r="G630" i="5" s="1"/>
  <c r="G78" i="5"/>
  <c r="G77" i="5" s="1"/>
  <c r="G76" i="5" s="1"/>
  <c r="G75" i="5" s="1"/>
  <c r="F78" i="5"/>
  <c r="G446" i="5"/>
  <c r="G516" i="5"/>
  <c r="G510" i="5" s="1"/>
  <c r="G504" i="5" s="1"/>
  <c r="G361" i="5"/>
  <c r="F608" i="5"/>
  <c r="F182" i="5"/>
  <c r="G422" i="5"/>
  <c r="G416" i="5" s="1"/>
  <c r="G94" i="5"/>
  <c r="G153" i="5"/>
  <c r="G152" i="5" s="1"/>
  <c r="G151" i="5" s="1"/>
  <c r="G182" i="5"/>
  <c r="G181" i="5" s="1"/>
  <c r="G180" i="5" s="1"/>
  <c r="G179" i="5" s="1"/>
  <c r="G178" i="5" s="1"/>
  <c r="G305" i="5"/>
  <c r="G304" i="5" s="1"/>
  <c r="G303" i="5" s="1"/>
  <c r="G302" i="5" s="1"/>
  <c r="F440" i="5"/>
  <c r="G279" i="5"/>
  <c r="G278" i="5" s="1"/>
  <c r="F471" i="5"/>
  <c r="F470" i="5" s="1"/>
  <c r="F46" i="5"/>
  <c r="F307" i="5"/>
  <c r="F306" i="5" s="1"/>
  <c r="F518" i="5"/>
  <c r="F517" i="5" s="1"/>
  <c r="F419" i="5"/>
  <c r="F418" i="5" s="1"/>
  <c r="F417" i="5" s="1"/>
  <c r="F349" i="5"/>
  <c r="F348" i="5" s="1"/>
  <c r="G109" i="5"/>
  <c r="F121" i="5"/>
  <c r="F153" i="5"/>
  <c r="F392" i="5"/>
  <c r="F513" i="5"/>
  <c r="F512" i="5" s="1"/>
  <c r="F511" i="5" s="1"/>
  <c r="F96" i="5"/>
  <c r="F95" i="5" s="1"/>
  <c r="F387" i="5"/>
  <c r="F383" i="5" s="1"/>
  <c r="F382" i="5" s="1"/>
  <c r="F448" i="5"/>
  <c r="F447" i="5" s="1"/>
  <c r="F453" i="5"/>
  <c r="F452" i="5" s="1"/>
  <c r="F129" i="5"/>
  <c r="F128" i="5" s="1"/>
  <c r="F127" i="5" s="1"/>
  <c r="F141" i="5"/>
  <c r="F140" i="5" s="1"/>
  <c r="F139" i="5" s="1"/>
  <c r="F138" i="5" s="1"/>
  <c r="F137" i="5" s="1"/>
  <c r="F136" i="5" s="1"/>
  <c r="F337" i="5"/>
  <c r="F333" i="5" s="1"/>
  <c r="F332" i="5" s="1"/>
  <c r="F352" i="5"/>
  <c r="F424" i="5"/>
  <c r="F423" i="5" s="1"/>
  <c r="F432" i="5"/>
  <c r="F431" i="5" s="1"/>
  <c r="F168" i="5"/>
  <c r="F167" i="5" s="1"/>
  <c r="F358" i="5"/>
  <c r="F357" i="5" s="1"/>
  <c r="F489" i="5"/>
  <c r="F578" i="5"/>
  <c r="F577" i="5" s="1"/>
  <c r="F65" i="5"/>
  <c r="F62" i="5" s="1"/>
  <c r="F101" i="5"/>
  <c r="F100" i="5" s="1"/>
  <c r="F192" i="5"/>
  <c r="F191" i="5" s="1"/>
  <c r="F247" i="5"/>
  <c r="F246" i="5" s="1"/>
  <c r="F240" i="5" s="1"/>
  <c r="F323" i="5"/>
  <c r="F322" i="5" s="1"/>
  <c r="F321" i="5" s="1"/>
  <c r="F482" i="5"/>
  <c r="F481" i="5" s="1"/>
  <c r="F551" i="5"/>
  <c r="F550" i="5" s="1"/>
  <c r="F544" i="5" s="1"/>
  <c r="F565" i="5"/>
  <c r="F564" i="5" s="1"/>
  <c r="F318" i="5"/>
  <c r="F317" i="5" s="1"/>
  <c r="F335" i="5"/>
  <c r="F363" i="5"/>
  <c r="F362" i="5" s="1"/>
  <c r="F644" i="5"/>
  <c r="F652" i="5"/>
  <c r="F651" i="5" s="1"/>
  <c r="F24" i="5"/>
  <c r="F23" i="5" s="1"/>
  <c r="F242" i="5"/>
  <c r="F241" i="5" s="1"/>
  <c r="F680" i="5"/>
  <c r="F210" i="5"/>
  <c r="F209" i="5" s="1"/>
  <c r="F522" i="5"/>
  <c r="F521" i="5" s="1"/>
  <c r="F586" i="5"/>
  <c r="F585" i="5" s="1"/>
  <c r="F369" i="5"/>
  <c r="F436" i="5"/>
  <c r="F435" i="5" s="1"/>
  <c r="F648" i="5"/>
  <c r="F647" i="5" s="1"/>
  <c r="F469" i="5" l="1"/>
  <c r="F468" i="5" s="1"/>
  <c r="F458" i="5" s="1"/>
  <c r="F457" i="5" s="1"/>
  <c r="F342" i="5"/>
  <c r="G341" i="5"/>
  <c r="G340" i="5" s="1"/>
  <c r="G415" i="5"/>
  <c r="F640" i="5"/>
  <c r="F639" i="5" s="1"/>
  <c r="F638" i="5" s="1"/>
  <c r="F637" i="5" s="1"/>
  <c r="F630" i="5" s="1"/>
  <c r="G537" i="5"/>
  <c r="F516" i="5"/>
  <c r="F510" i="5" s="1"/>
  <c r="F504" i="5" s="1"/>
  <c r="G456" i="5"/>
  <c r="F181" i="5"/>
  <c r="F180" i="5" s="1"/>
  <c r="F179" i="5" s="1"/>
  <c r="F178" i="5" s="1"/>
  <c r="G74" i="5"/>
  <c r="G15" i="5" s="1"/>
  <c r="F279" i="5"/>
  <c r="F278" i="5" s="1"/>
  <c r="F109" i="5"/>
  <c r="F94" i="5"/>
  <c r="F446" i="5"/>
  <c r="F422" i="5"/>
  <c r="F416" i="5" s="1"/>
  <c r="F361" i="5"/>
  <c r="F563" i="5"/>
  <c r="F543" i="5" s="1"/>
  <c r="F538" i="5" s="1"/>
  <c r="F341" i="5" l="1"/>
  <c r="F340" i="5" s="1"/>
  <c r="G301" i="5"/>
  <c r="F537" i="5"/>
  <c r="F415" i="5"/>
  <c r="F456" i="5"/>
  <c r="D57" i="4"/>
  <c r="F57" i="4" s="1"/>
  <c r="H57" i="4" s="1"/>
  <c r="J57" i="4" s="1"/>
  <c r="D45" i="4"/>
  <c r="F45" i="4" s="1"/>
  <c r="H45" i="4" s="1"/>
  <c r="D42" i="4"/>
  <c r="F42" i="4" s="1"/>
  <c r="H42" i="4" s="1"/>
  <c r="J42" i="4" s="1"/>
  <c r="J16" i="4" s="1"/>
  <c r="D39" i="4"/>
  <c r="F39" i="4" s="1"/>
  <c r="H39" i="4" s="1"/>
  <c r="D35" i="4"/>
  <c r="F35" i="4" s="1"/>
  <c r="H35" i="4" s="1"/>
  <c r="D30" i="4"/>
  <c r="F30" i="4" s="1"/>
  <c r="H30" i="4" s="1"/>
  <c r="D24" i="4"/>
  <c r="F24" i="4" s="1"/>
  <c r="H24" i="4" s="1"/>
  <c r="D17" i="4"/>
  <c r="D16" i="4" l="1"/>
  <c r="F16" i="4" s="1"/>
  <c r="H16" i="4" s="1"/>
  <c r="F17" i="4"/>
  <c r="H17" i="4" s="1"/>
  <c r="H582" i="3"/>
  <c r="G207" i="5" s="1"/>
  <c r="G206" i="5" s="1"/>
  <c r="G205" i="5" s="1"/>
  <c r="G204" i="5" s="1"/>
  <c r="G203" i="5" s="1"/>
  <c r="G202" i="5" s="1"/>
  <c r="G201" i="5" l="1"/>
  <c r="G177" i="5"/>
  <c r="G14" i="5" s="1"/>
  <c r="I644" i="3"/>
  <c r="H643" i="3"/>
  <c r="H642" i="3" s="1"/>
  <c r="H641" i="3" s="1"/>
  <c r="G643" i="3"/>
  <c r="I621" i="3"/>
  <c r="H620" i="3"/>
  <c r="H619" i="3" s="1"/>
  <c r="H618" i="3" s="1"/>
  <c r="I66" i="3"/>
  <c r="I65" i="3" s="1"/>
  <c r="I64" i="3" s="1"/>
  <c r="I63" i="3" s="1"/>
  <c r="I78" i="3"/>
  <c r="I77" i="3" s="1"/>
  <c r="I76" i="3" s="1"/>
  <c r="I75" i="3" s="1"/>
  <c r="G65" i="3"/>
  <c r="G64" i="3" s="1"/>
  <c r="G63" i="3" s="1"/>
  <c r="H158" i="3"/>
  <c r="H157" i="3" s="1"/>
  <c r="H156" i="3" s="1"/>
  <c r="H155" i="3" s="1"/>
  <c r="G158" i="3"/>
  <c r="G157" i="3" s="1"/>
  <c r="I159" i="3"/>
  <c r="H277" i="5" l="1"/>
  <c r="H276" i="5" s="1"/>
  <c r="H275" i="5" s="1"/>
  <c r="H274" i="5" s="1"/>
  <c r="K621" i="3"/>
  <c r="H300" i="5"/>
  <c r="H299" i="5" s="1"/>
  <c r="H298" i="5" s="1"/>
  <c r="H297" i="5" s="1"/>
  <c r="K644" i="3"/>
  <c r="H503" i="5"/>
  <c r="H502" i="5" s="1"/>
  <c r="H501" i="5" s="1"/>
  <c r="H500" i="5" s="1"/>
  <c r="K78" i="3"/>
  <c r="H625" i="5"/>
  <c r="H624" i="5" s="1"/>
  <c r="H623" i="5" s="1"/>
  <c r="H622" i="5" s="1"/>
  <c r="H621" i="5" s="1"/>
  <c r="K159" i="3"/>
  <c r="H499" i="5"/>
  <c r="H498" i="5" s="1"/>
  <c r="H497" i="5" s="1"/>
  <c r="H496" i="5" s="1"/>
  <c r="K66" i="3"/>
  <c r="I643" i="3"/>
  <c r="K643" i="3" s="1"/>
  <c r="M643" i="3" s="1"/>
  <c r="I157" i="3"/>
  <c r="K157" i="3" s="1"/>
  <c r="M157" i="3" s="1"/>
  <c r="G642" i="3"/>
  <c r="G641" i="3" s="1"/>
  <c r="I641" i="3" s="1"/>
  <c r="K641" i="3" s="1"/>
  <c r="M641" i="3" s="1"/>
  <c r="G620" i="3"/>
  <c r="I620" i="3" s="1"/>
  <c r="K620" i="3" s="1"/>
  <c r="M620" i="3" s="1"/>
  <c r="I158" i="3"/>
  <c r="K158" i="3" s="1"/>
  <c r="M158" i="3" s="1"/>
  <c r="G156" i="3"/>
  <c r="I463" i="3"/>
  <c r="H462" i="3"/>
  <c r="H461" i="3" s="1"/>
  <c r="G462" i="3"/>
  <c r="G461" i="3" s="1"/>
  <c r="I415" i="3"/>
  <c r="I416" i="3"/>
  <c r="H414" i="3"/>
  <c r="G414" i="3"/>
  <c r="I353" i="3"/>
  <c r="I354" i="3"/>
  <c r="H352" i="3"/>
  <c r="G352" i="3"/>
  <c r="I99" i="3"/>
  <c r="I102" i="3"/>
  <c r="I103" i="3"/>
  <c r="I98" i="3"/>
  <c r="H101" i="3"/>
  <c r="H100" i="3" s="1"/>
  <c r="G101" i="3"/>
  <c r="G100" i="3" s="1"/>
  <c r="I177" i="3"/>
  <c r="I178" i="3"/>
  <c r="H176" i="3"/>
  <c r="G176" i="3"/>
  <c r="H483" i="3"/>
  <c r="M66" i="3" l="1"/>
  <c r="K65" i="3"/>
  <c r="K77" i="3"/>
  <c r="M78" i="3"/>
  <c r="J277" i="5"/>
  <c r="J276" i="5" s="1"/>
  <c r="J275" i="5" s="1"/>
  <c r="J274" i="5" s="1"/>
  <c r="M621" i="3"/>
  <c r="J625" i="5"/>
  <c r="J624" i="5" s="1"/>
  <c r="J623" i="5" s="1"/>
  <c r="J622" i="5" s="1"/>
  <c r="J621" i="5" s="1"/>
  <c r="M159" i="3"/>
  <c r="J300" i="5"/>
  <c r="J299" i="5" s="1"/>
  <c r="J298" i="5" s="1"/>
  <c r="J297" i="5" s="1"/>
  <c r="M644" i="3"/>
  <c r="J499" i="5"/>
  <c r="J498" i="5" s="1"/>
  <c r="J497" i="5" s="1"/>
  <c r="J496" i="5" s="1"/>
  <c r="J503" i="5"/>
  <c r="J502" i="5" s="1"/>
  <c r="J501" i="5" s="1"/>
  <c r="J500" i="5" s="1"/>
  <c r="I642" i="3"/>
  <c r="K642" i="3" s="1"/>
  <c r="M642" i="3" s="1"/>
  <c r="H523" i="5"/>
  <c r="K98" i="3"/>
  <c r="M98" i="3" s="1"/>
  <c r="H524" i="5"/>
  <c r="K99" i="3"/>
  <c r="M99" i="3" s="1"/>
  <c r="H184" i="5"/>
  <c r="K353" i="3"/>
  <c r="H80" i="5"/>
  <c r="K415" i="3"/>
  <c r="H643" i="5"/>
  <c r="K178" i="3"/>
  <c r="H642" i="5"/>
  <c r="K177" i="3"/>
  <c r="H528" i="5"/>
  <c r="K103" i="3"/>
  <c r="M103" i="3" s="1"/>
  <c r="H527" i="5"/>
  <c r="K102" i="3"/>
  <c r="M102" i="3" s="1"/>
  <c r="H185" i="5"/>
  <c r="K354" i="3"/>
  <c r="H81" i="5"/>
  <c r="K416" i="3"/>
  <c r="H694" i="5"/>
  <c r="H693" i="5" s="1"/>
  <c r="H692" i="5" s="1"/>
  <c r="K463" i="3"/>
  <c r="I483" i="3"/>
  <c r="K483" i="3" s="1"/>
  <c r="M483" i="3" s="1"/>
  <c r="H479" i="3"/>
  <c r="G619" i="3"/>
  <c r="I156" i="3"/>
  <c r="K156" i="3" s="1"/>
  <c r="M156" i="3" s="1"/>
  <c r="G155" i="3"/>
  <c r="I155" i="3" s="1"/>
  <c r="K155" i="3" s="1"/>
  <c r="M155" i="3" s="1"/>
  <c r="I462" i="3"/>
  <c r="K462" i="3" s="1"/>
  <c r="M462" i="3" s="1"/>
  <c r="I461" i="3"/>
  <c r="K461" i="3" s="1"/>
  <c r="M461" i="3" s="1"/>
  <c r="I176" i="3"/>
  <c r="K176" i="3" s="1"/>
  <c r="M176" i="3" s="1"/>
  <c r="I414" i="3"/>
  <c r="K414" i="3" s="1"/>
  <c r="M414" i="3" s="1"/>
  <c r="I352" i="3"/>
  <c r="K352" i="3" s="1"/>
  <c r="M352" i="3" s="1"/>
  <c r="I101" i="3"/>
  <c r="K101" i="3" s="1"/>
  <c r="M101" i="3" s="1"/>
  <c r="I100" i="3"/>
  <c r="K100" i="3" s="1"/>
  <c r="M100" i="3" s="1"/>
  <c r="I23" i="3"/>
  <c r="K23" i="3" s="1"/>
  <c r="M23" i="3" s="1"/>
  <c r="O23" i="3" s="1"/>
  <c r="I28" i="3"/>
  <c r="K28" i="3" s="1"/>
  <c r="M28" i="3" s="1"/>
  <c r="O28" i="3" s="1"/>
  <c r="I36" i="3"/>
  <c r="I45" i="3"/>
  <c r="I46" i="3"/>
  <c r="I49" i="3"/>
  <c r="I70" i="3"/>
  <c r="I58" i="3"/>
  <c r="I61" i="3"/>
  <c r="I74" i="3"/>
  <c r="I84" i="3"/>
  <c r="I89" i="3"/>
  <c r="I90" i="3"/>
  <c r="I94" i="3"/>
  <c r="I95" i="3"/>
  <c r="I113" i="3"/>
  <c r="I118" i="3"/>
  <c r="I121" i="3"/>
  <c r="I126" i="3"/>
  <c r="I132" i="3"/>
  <c r="I135" i="3"/>
  <c r="I140" i="3"/>
  <c r="I145" i="3"/>
  <c r="I148" i="3"/>
  <c r="I154" i="3"/>
  <c r="I171" i="3"/>
  <c r="I180" i="3"/>
  <c r="I181" i="3"/>
  <c r="I184" i="3"/>
  <c r="I185" i="3"/>
  <c r="I188" i="3"/>
  <c r="I189" i="3"/>
  <c r="I193" i="3"/>
  <c r="I202" i="3"/>
  <c r="I203" i="3"/>
  <c r="I206" i="3"/>
  <c r="I207" i="3"/>
  <c r="I213" i="3"/>
  <c r="I214" i="3"/>
  <c r="I218" i="3"/>
  <c r="I219" i="3"/>
  <c r="I222" i="3"/>
  <c r="I225" i="3"/>
  <c r="I230" i="3"/>
  <c r="I233" i="3"/>
  <c r="I244" i="3"/>
  <c r="I245" i="3"/>
  <c r="I248" i="3"/>
  <c r="I250" i="3"/>
  <c r="I253" i="3"/>
  <c r="I254" i="3"/>
  <c r="I258" i="3"/>
  <c r="I259" i="3"/>
  <c r="I262" i="3"/>
  <c r="I265" i="3"/>
  <c r="I267" i="3"/>
  <c r="I280" i="3"/>
  <c r="I283" i="3"/>
  <c r="I285" i="3"/>
  <c r="I271" i="3"/>
  <c r="I290" i="3"/>
  <c r="I295" i="3"/>
  <c r="K295" i="3" s="1"/>
  <c r="M295" i="3" s="1"/>
  <c r="O295" i="3" s="1"/>
  <c r="O294" i="3" s="1"/>
  <c r="O293" i="3" s="1"/>
  <c r="O292" i="3" s="1"/>
  <c r="O291" i="3" s="1"/>
  <c r="I304" i="3"/>
  <c r="I310" i="3"/>
  <c r="I311" i="3"/>
  <c r="I315" i="3"/>
  <c r="I316" i="3"/>
  <c r="I321" i="3"/>
  <c r="I324" i="3"/>
  <c r="I325" i="3"/>
  <c r="I328" i="3"/>
  <c r="I329" i="3"/>
  <c r="I330" i="3"/>
  <c r="I334" i="3"/>
  <c r="I336" i="3"/>
  <c r="I344" i="3"/>
  <c r="I356" i="3"/>
  <c r="I357" i="3"/>
  <c r="I361" i="3"/>
  <c r="I367" i="3"/>
  <c r="I368" i="3"/>
  <c r="I371" i="3"/>
  <c r="I378" i="3"/>
  <c r="I382" i="3"/>
  <c r="I386" i="3"/>
  <c r="I390" i="3"/>
  <c r="I394" i="3"/>
  <c r="I398" i="3"/>
  <c r="I403" i="3"/>
  <c r="I402" i="3" s="1"/>
  <c r="I418" i="3"/>
  <c r="I419" i="3"/>
  <c r="I422" i="3"/>
  <c r="I425" i="3"/>
  <c r="I429" i="3"/>
  <c r="I430" i="3"/>
  <c r="I435" i="3"/>
  <c r="I441" i="3"/>
  <c r="I448" i="3"/>
  <c r="I455" i="3"/>
  <c r="I459" i="3"/>
  <c r="I469" i="3"/>
  <c r="I476" i="3"/>
  <c r="I477" i="3"/>
  <c r="I489" i="3"/>
  <c r="I492" i="3"/>
  <c r="I501" i="3"/>
  <c r="I502" i="3"/>
  <c r="I503" i="3"/>
  <c r="I508" i="3"/>
  <c r="I513" i="3"/>
  <c r="I519" i="3"/>
  <c r="I523" i="3"/>
  <c r="I529" i="3"/>
  <c r="I533" i="3"/>
  <c r="I534" i="3"/>
  <c r="I538" i="3"/>
  <c r="I545" i="3"/>
  <c r="I546" i="3"/>
  <c r="I549" i="3"/>
  <c r="I555" i="3"/>
  <c r="I556" i="3"/>
  <c r="I559" i="3"/>
  <c r="I560" i="3"/>
  <c r="I571" i="3"/>
  <c r="I575" i="3"/>
  <c r="I582" i="3"/>
  <c r="I589" i="3"/>
  <c r="I594" i="3"/>
  <c r="I597" i="3"/>
  <c r="I602" i="3"/>
  <c r="I607" i="3"/>
  <c r="K607" i="3" s="1"/>
  <c r="M607" i="3" s="1"/>
  <c r="O607" i="3" s="1"/>
  <c r="O606" i="3" s="1"/>
  <c r="O605" i="3" s="1"/>
  <c r="O604" i="3" s="1"/>
  <c r="I628" i="3"/>
  <c r="I636" i="3"/>
  <c r="I640" i="3"/>
  <c r="I651" i="3"/>
  <c r="I656" i="3"/>
  <c r="I657" i="3"/>
  <c r="I658" i="3"/>
  <c r="I661" i="3"/>
  <c r="I662" i="3"/>
  <c r="I678" i="3"/>
  <c r="I681" i="3"/>
  <c r="I682" i="3"/>
  <c r="I688" i="3"/>
  <c r="I703" i="3"/>
  <c r="I710" i="3"/>
  <c r="I718" i="3"/>
  <c r="I719" i="3"/>
  <c r="I724" i="3"/>
  <c r="I725" i="3"/>
  <c r="I728" i="3"/>
  <c r="I731" i="3"/>
  <c r="I732" i="3"/>
  <c r="I742" i="3"/>
  <c r="I743" i="3"/>
  <c r="I746" i="3"/>
  <c r="I749" i="3"/>
  <c r="I750" i="3"/>
  <c r="H22" i="3"/>
  <c r="H21" i="3" s="1"/>
  <c r="H26" i="3"/>
  <c r="H25" i="3" s="1"/>
  <c r="H27" i="3"/>
  <c r="H35" i="3"/>
  <c r="H34" i="3" s="1"/>
  <c r="H33" i="3" s="1"/>
  <c r="H32" i="3" s="1"/>
  <c r="H44" i="3"/>
  <c r="H43" i="3" s="1"/>
  <c r="H48" i="3"/>
  <c r="H69" i="3"/>
  <c r="H57" i="3"/>
  <c r="H60" i="3"/>
  <c r="H59" i="3" s="1"/>
  <c r="H73" i="3"/>
  <c r="H83" i="3"/>
  <c r="H82" i="3" s="1"/>
  <c r="H88" i="3"/>
  <c r="H87" i="3" s="1"/>
  <c r="H93" i="3"/>
  <c r="H92" i="3" s="1"/>
  <c r="H97" i="3"/>
  <c r="H96" i="3" s="1"/>
  <c r="H111" i="3"/>
  <c r="H110" i="3" s="1"/>
  <c r="H112" i="3"/>
  <c r="H117" i="3"/>
  <c r="H116" i="3" s="1"/>
  <c r="H120" i="3"/>
  <c r="H119" i="3" s="1"/>
  <c r="H125" i="3"/>
  <c r="H131" i="3"/>
  <c r="H130" i="3" s="1"/>
  <c r="H134" i="3"/>
  <c r="H139" i="3"/>
  <c r="H144" i="3"/>
  <c r="H143" i="3" s="1"/>
  <c r="H146" i="3"/>
  <c r="H147" i="3"/>
  <c r="H152" i="3"/>
  <c r="H151" i="3" s="1"/>
  <c r="H153" i="3"/>
  <c r="H170" i="3"/>
  <c r="H169" i="3" s="1"/>
  <c r="H168" i="3" s="1"/>
  <c r="H167" i="3" s="1"/>
  <c r="H166" i="3" s="1"/>
  <c r="H165" i="3" s="1"/>
  <c r="H179" i="3"/>
  <c r="H183" i="3"/>
  <c r="H182" i="3" s="1"/>
  <c r="H187" i="3"/>
  <c r="H186" i="3" s="1"/>
  <c r="H192" i="3"/>
  <c r="H191" i="3" s="1"/>
  <c r="H190" i="3" s="1"/>
  <c r="H201" i="3"/>
  <c r="H200" i="3" s="1"/>
  <c r="H205" i="3"/>
  <c r="H204" i="3" s="1"/>
  <c r="H209" i="3"/>
  <c r="H208" i="3" s="1"/>
  <c r="H212" i="3"/>
  <c r="H211" i="3" s="1"/>
  <c r="H217" i="3"/>
  <c r="H216" i="3" s="1"/>
  <c r="H221" i="3"/>
  <c r="H220" i="3" s="1"/>
  <c r="H224" i="3"/>
  <c r="H228" i="3"/>
  <c r="H229" i="3"/>
  <c r="H232" i="3"/>
  <c r="H231" i="3" s="1"/>
  <c r="H243" i="3"/>
  <c r="H242" i="3" s="1"/>
  <c r="H247" i="3"/>
  <c r="H249" i="3"/>
  <c r="H252" i="3"/>
  <c r="H251" i="3" s="1"/>
  <c r="H257" i="3"/>
  <c r="H256" i="3" s="1"/>
  <c r="H261" i="3"/>
  <c r="H264" i="3"/>
  <c r="H266" i="3"/>
  <c r="H279" i="3"/>
  <c r="H282" i="3"/>
  <c r="H284" i="3"/>
  <c r="H270" i="3"/>
  <c r="H269" i="3" s="1"/>
  <c r="H289" i="3"/>
  <c r="H288" i="3" s="1"/>
  <c r="H287" i="3" s="1"/>
  <c r="H294" i="3"/>
  <c r="H293" i="3" s="1"/>
  <c r="H301" i="3"/>
  <c r="H303" i="3"/>
  <c r="H309" i="3"/>
  <c r="H308" i="3" s="1"/>
  <c r="H307" i="3" s="1"/>
  <c r="H314" i="3"/>
  <c r="H313" i="3" s="1"/>
  <c r="H320" i="3"/>
  <c r="H323" i="3"/>
  <c r="H322" i="3" s="1"/>
  <c r="H327" i="3"/>
  <c r="H326" i="3" s="1"/>
  <c r="H333" i="3"/>
  <c r="H332" i="3" s="1"/>
  <c r="H335" i="3"/>
  <c r="H343" i="3"/>
  <c r="H342" i="3" s="1"/>
  <c r="H355" i="3"/>
  <c r="H351" i="3" s="1"/>
  <c r="H360" i="3"/>
  <c r="H359" i="3" s="1"/>
  <c r="H366" i="3"/>
  <c r="H365" i="3" s="1"/>
  <c r="H370" i="3"/>
  <c r="H369" i="3" s="1"/>
  <c r="H377" i="3"/>
  <c r="H376" i="3" s="1"/>
  <c r="H381" i="3"/>
  <c r="H380" i="3" s="1"/>
  <c r="H379" i="3" s="1"/>
  <c r="H385" i="3"/>
  <c r="H389" i="3"/>
  <c r="H388" i="3" s="1"/>
  <c r="H393" i="3"/>
  <c r="H392" i="3" s="1"/>
  <c r="H391" i="3" s="1"/>
  <c r="H397" i="3"/>
  <c r="H396" i="3" s="1"/>
  <c r="H395" i="3" s="1"/>
  <c r="H417" i="3"/>
  <c r="H413" i="3" s="1"/>
  <c r="H421" i="3"/>
  <c r="H424" i="3"/>
  <c r="H423" i="3" s="1"/>
  <c r="H428" i="3"/>
  <c r="H427" i="3" s="1"/>
  <c r="H434" i="3"/>
  <c r="H433" i="3" s="1"/>
  <c r="H432" i="3" s="1"/>
  <c r="H431" i="3" s="1"/>
  <c r="H440" i="3"/>
  <c r="H439" i="3" s="1"/>
  <c r="H438" i="3" s="1"/>
  <c r="H437" i="3" s="1"/>
  <c r="H447" i="3"/>
  <c r="H446" i="3" s="1"/>
  <c r="H445" i="3" s="1"/>
  <c r="H444" i="3" s="1"/>
  <c r="H443" i="3" s="1"/>
  <c r="H442" i="3" s="1"/>
  <c r="H454" i="3"/>
  <c r="H458" i="3"/>
  <c r="H457" i="3" s="1"/>
  <c r="H456" i="3" s="1"/>
  <c r="H468" i="3"/>
  <c r="H467" i="3" s="1"/>
  <c r="H466" i="3" s="1"/>
  <c r="H465" i="3" s="1"/>
  <c r="H464" i="3" s="1"/>
  <c r="H460" i="3" s="1"/>
  <c r="H475" i="3"/>
  <c r="H474" i="3" s="1"/>
  <c r="H473" i="3" s="1"/>
  <c r="H488" i="3"/>
  <c r="H487" i="3" s="1"/>
  <c r="H491" i="3"/>
  <c r="H490" i="3" s="1"/>
  <c r="H500" i="3"/>
  <c r="H497" i="3" s="1"/>
  <c r="H507" i="3"/>
  <c r="H506" i="3" s="1"/>
  <c r="H505" i="3" s="1"/>
  <c r="H504" i="3" s="1"/>
  <c r="H512" i="3"/>
  <c r="H511" i="3" s="1"/>
  <c r="H510" i="3" s="1"/>
  <c r="H509" i="3" s="1"/>
  <c r="H518" i="3"/>
  <c r="H517" i="3" s="1"/>
  <c r="H516" i="3" s="1"/>
  <c r="H515" i="3" s="1"/>
  <c r="H522" i="3"/>
  <c r="H521" i="3" s="1"/>
  <c r="H520" i="3" s="1"/>
  <c r="H528" i="3"/>
  <c r="H527" i="3" s="1"/>
  <c r="H532" i="3"/>
  <c r="H531" i="3" s="1"/>
  <c r="H536" i="3"/>
  <c r="H535" i="3" s="1"/>
  <c r="H544" i="3"/>
  <c r="H543" i="3" s="1"/>
  <c r="H548" i="3"/>
  <c r="H547" i="3" s="1"/>
  <c r="H554" i="3"/>
  <c r="H553" i="3" s="1"/>
  <c r="H558" i="3"/>
  <c r="H557" i="3" s="1"/>
  <c r="H564" i="3"/>
  <c r="H563" i="3" s="1"/>
  <c r="H562" i="3" s="1"/>
  <c r="H561" i="3" s="1"/>
  <c r="H570" i="3"/>
  <c r="H569" i="3" s="1"/>
  <c r="H568" i="3" s="1"/>
  <c r="H574" i="3"/>
  <c r="H573" i="3" s="1"/>
  <c r="H572" i="3" s="1"/>
  <c r="H581" i="3"/>
  <c r="H580" i="3" s="1"/>
  <c r="H579" i="3" s="1"/>
  <c r="H578" i="3" s="1"/>
  <c r="H577" i="3" s="1"/>
  <c r="H588" i="3"/>
  <c r="H587" i="3" s="1"/>
  <c r="H586" i="3" s="1"/>
  <c r="H585" i="3" s="1"/>
  <c r="H593" i="3"/>
  <c r="H592" i="3" s="1"/>
  <c r="H596" i="3"/>
  <c r="H595" i="3" s="1"/>
  <c r="H601" i="3"/>
  <c r="H600" i="3" s="1"/>
  <c r="H599" i="3" s="1"/>
  <c r="H598" i="3" s="1"/>
  <c r="H606" i="3"/>
  <c r="H605" i="3" s="1"/>
  <c r="H604" i="3" s="1"/>
  <c r="H609" i="3"/>
  <c r="H608" i="3" s="1"/>
  <c r="H616" i="3"/>
  <c r="H615" i="3" s="1"/>
  <c r="H614" i="3" s="1"/>
  <c r="H613" i="3" s="1"/>
  <c r="H627" i="3"/>
  <c r="H626" i="3" s="1"/>
  <c r="H625" i="3" s="1"/>
  <c r="H635" i="3"/>
  <c r="H634" i="3" s="1"/>
  <c r="H633" i="3" s="1"/>
  <c r="H639" i="3"/>
  <c r="H638" i="3" s="1"/>
  <c r="H637" i="3" s="1"/>
  <c r="H650" i="3"/>
  <c r="H649" i="3" s="1"/>
  <c r="H648" i="3" s="1"/>
  <c r="H647" i="3" s="1"/>
  <c r="H646" i="3" s="1"/>
  <c r="H655" i="3"/>
  <c r="H654" i="3" s="1"/>
  <c r="H660" i="3"/>
  <c r="H659" i="3" s="1"/>
  <c r="H669" i="3"/>
  <c r="H668" i="3" s="1"/>
  <c r="H667" i="3" s="1"/>
  <c r="H666" i="3" s="1"/>
  <c r="H665" i="3" s="1"/>
  <c r="H664" i="3" s="1"/>
  <c r="H663" i="3" s="1"/>
  <c r="H677" i="3"/>
  <c r="H676" i="3" s="1"/>
  <c r="H680" i="3"/>
  <c r="H679" i="3" s="1"/>
  <c r="H687" i="3"/>
  <c r="H686" i="3" s="1"/>
  <c r="H685" i="3" s="1"/>
  <c r="H684" i="3" s="1"/>
  <c r="H702" i="3"/>
  <c r="H701" i="3" s="1"/>
  <c r="H700" i="3" s="1"/>
  <c r="H699" i="3" s="1"/>
  <c r="H698" i="3" s="1"/>
  <c r="H697" i="3" s="1"/>
  <c r="H709" i="3"/>
  <c r="H708" i="3" s="1"/>
  <c r="H707" i="3" s="1"/>
  <c r="H706" i="3" s="1"/>
  <c r="H705" i="3" s="1"/>
  <c r="H704" i="3" s="1"/>
  <c r="H717" i="3"/>
  <c r="H716" i="3" s="1"/>
  <c r="H715" i="3" s="1"/>
  <c r="H714" i="3" s="1"/>
  <c r="H713" i="3" s="1"/>
  <c r="H723" i="3"/>
  <c r="H722" i="3" s="1"/>
  <c r="H727" i="3"/>
  <c r="H726" i="3" s="1"/>
  <c r="H730" i="3"/>
  <c r="H729" i="3" s="1"/>
  <c r="H741" i="3"/>
  <c r="H740" i="3" s="1"/>
  <c r="H745" i="3"/>
  <c r="H748" i="3"/>
  <c r="H747" i="3" s="1"/>
  <c r="H478" i="3" l="1"/>
  <c r="I478" i="3" s="1"/>
  <c r="K478" i="3" s="1"/>
  <c r="L300" i="5"/>
  <c r="L299" i="5" s="1"/>
  <c r="L298" i="5" s="1"/>
  <c r="L297" i="5" s="1"/>
  <c r="O644" i="3"/>
  <c r="L277" i="5"/>
  <c r="L276" i="5" s="1"/>
  <c r="L275" i="5" s="1"/>
  <c r="L274" i="5" s="1"/>
  <c r="O621" i="3"/>
  <c r="L625" i="5"/>
  <c r="L624" i="5" s="1"/>
  <c r="L623" i="5" s="1"/>
  <c r="L622" i="5" s="1"/>
  <c r="L621" i="5" s="1"/>
  <c r="O159" i="3"/>
  <c r="N625" i="5" s="1"/>
  <c r="L528" i="5"/>
  <c r="O103" i="3"/>
  <c r="N528" i="5" s="1"/>
  <c r="L523" i="5"/>
  <c r="O98" i="3"/>
  <c r="N523" i="5" s="1"/>
  <c r="N401" i="5"/>
  <c r="N400" i="5" s="1"/>
  <c r="N399" i="5" s="1"/>
  <c r="N398" i="5" s="1"/>
  <c r="O27" i="3"/>
  <c r="O26" i="3"/>
  <c r="O25" i="3" s="1"/>
  <c r="O24" i="3" s="1"/>
  <c r="L503" i="5"/>
  <c r="L502" i="5" s="1"/>
  <c r="L501" i="5" s="1"/>
  <c r="L500" i="5" s="1"/>
  <c r="O78" i="3"/>
  <c r="O22" i="3"/>
  <c r="O21" i="3" s="1"/>
  <c r="O20" i="3" s="1"/>
  <c r="O19" i="3" s="1"/>
  <c r="L527" i="5"/>
  <c r="O102" i="3"/>
  <c r="L524" i="5"/>
  <c r="O99" i="3"/>
  <c r="L499" i="5"/>
  <c r="L498" i="5" s="1"/>
  <c r="L497" i="5" s="1"/>
  <c r="L496" i="5" s="1"/>
  <c r="O66" i="3"/>
  <c r="J694" i="5"/>
  <c r="J693" i="5" s="1"/>
  <c r="J692" i="5" s="1"/>
  <c r="M463" i="3"/>
  <c r="J185" i="5"/>
  <c r="M354" i="3"/>
  <c r="J643" i="5"/>
  <c r="M178" i="3"/>
  <c r="J184" i="5"/>
  <c r="M353" i="3"/>
  <c r="K76" i="3"/>
  <c r="M77" i="3"/>
  <c r="L401" i="5"/>
  <c r="L400" i="5" s="1"/>
  <c r="L399" i="5" s="1"/>
  <c r="L398" i="5" s="1"/>
  <c r="K64" i="3"/>
  <c r="M65" i="3"/>
  <c r="J81" i="5"/>
  <c r="M416" i="3"/>
  <c r="J642" i="5"/>
  <c r="M177" i="3"/>
  <c r="J80" i="5"/>
  <c r="M415" i="3"/>
  <c r="J528" i="5"/>
  <c r="J523" i="5"/>
  <c r="J527" i="5"/>
  <c r="J524" i="5"/>
  <c r="H522" i="5"/>
  <c r="H521" i="5" s="1"/>
  <c r="H492" i="5"/>
  <c r="H491" i="5" s="1"/>
  <c r="H490" i="5" s="1"/>
  <c r="K70" i="3"/>
  <c r="M70" i="3" s="1"/>
  <c r="H79" i="5"/>
  <c r="H526" i="5"/>
  <c r="H525" i="5" s="1"/>
  <c r="H183" i="5"/>
  <c r="H641" i="5"/>
  <c r="H103" i="5"/>
  <c r="K750" i="3"/>
  <c r="H97" i="5"/>
  <c r="K742" i="3"/>
  <c r="H28" i="5"/>
  <c r="K725" i="3"/>
  <c r="H672" i="5"/>
  <c r="H671" i="5" s="1"/>
  <c r="H670" i="5" s="1"/>
  <c r="H669" i="5" s="1"/>
  <c r="H668" i="5" s="1"/>
  <c r="H667" i="5" s="1"/>
  <c r="H666" i="5" s="1"/>
  <c r="K710" i="3"/>
  <c r="H592" i="5"/>
  <c r="H591" i="5" s="1"/>
  <c r="K681" i="3"/>
  <c r="H451" i="5"/>
  <c r="K658" i="3"/>
  <c r="H296" i="5"/>
  <c r="H295" i="5" s="1"/>
  <c r="H294" i="5" s="1"/>
  <c r="H293" i="5" s="1"/>
  <c r="K640" i="3"/>
  <c r="H258" i="5"/>
  <c r="H257" i="5" s="1"/>
  <c r="H256" i="5" s="1"/>
  <c r="H255" i="5" s="1"/>
  <c r="H254" i="5" s="1"/>
  <c r="K602" i="3"/>
  <c r="H207" i="5"/>
  <c r="H206" i="5" s="1"/>
  <c r="H205" i="5" s="1"/>
  <c r="H204" i="5" s="1"/>
  <c r="H203" i="5" s="1"/>
  <c r="H202" i="5" s="1"/>
  <c r="K582" i="3"/>
  <c r="H160" i="5"/>
  <c r="K559" i="3"/>
  <c r="H143" i="5"/>
  <c r="K546" i="3"/>
  <c r="H130" i="5"/>
  <c r="K533" i="3"/>
  <c r="H108" i="5"/>
  <c r="H107" i="5" s="1"/>
  <c r="H106" i="5" s="1"/>
  <c r="H105" i="5" s="1"/>
  <c r="H104" i="5" s="1"/>
  <c r="K513" i="3"/>
  <c r="H66" i="5"/>
  <c r="K501" i="3"/>
  <c r="H43" i="5"/>
  <c r="K476" i="3"/>
  <c r="H679" i="5"/>
  <c r="H678" i="5" s="1"/>
  <c r="H677" i="5" s="1"/>
  <c r="H676" i="5" s="1"/>
  <c r="H675" i="5" s="1"/>
  <c r="H674" i="5" s="1"/>
  <c r="H673" i="5" s="1"/>
  <c r="K448" i="3"/>
  <c r="H92" i="5"/>
  <c r="K429" i="3"/>
  <c r="K418" i="3"/>
  <c r="H83" i="5"/>
  <c r="H226" i="5"/>
  <c r="H225" i="5" s="1"/>
  <c r="H224" i="5" s="1"/>
  <c r="H223" i="5" s="1"/>
  <c r="K390" i="3"/>
  <c r="H200" i="5"/>
  <c r="H199" i="5" s="1"/>
  <c r="H198" i="5" s="1"/>
  <c r="K371" i="3"/>
  <c r="K357" i="3"/>
  <c r="H188" i="5"/>
  <c r="H443" i="5"/>
  <c r="H442" i="5" s="1"/>
  <c r="H441" i="5" s="1"/>
  <c r="K334" i="3"/>
  <c r="H434" i="5"/>
  <c r="K325" i="3"/>
  <c r="K315" i="3"/>
  <c r="H425" i="5"/>
  <c r="H389" i="5"/>
  <c r="H388" i="5" s="1"/>
  <c r="K283" i="3"/>
  <c r="H368" i="5"/>
  <c r="H367" i="5" s="1"/>
  <c r="H366" i="5" s="1"/>
  <c r="K262" i="3"/>
  <c r="H359" i="5"/>
  <c r="K253" i="3"/>
  <c r="H350" i="5"/>
  <c r="K244" i="3"/>
  <c r="H328" i="5"/>
  <c r="H327" i="5" s="1"/>
  <c r="H326" i="5" s="1"/>
  <c r="K222" i="3"/>
  <c r="H319" i="5"/>
  <c r="K213" i="3"/>
  <c r="H308" i="5"/>
  <c r="K202" i="3"/>
  <c r="H650" i="5"/>
  <c r="K185" i="3"/>
  <c r="H636" i="5"/>
  <c r="H635" i="5" s="1"/>
  <c r="H634" i="5" s="1"/>
  <c r="H633" i="5" s="1"/>
  <c r="H632" i="5" s="1"/>
  <c r="H631" i="5" s="1"/>
  <c r="K171" i="3"/>
  <c r="H576" i="5"/>
  <c r="H575" i="5" s="1"/>
  <c r="H574" i="5" s="1"/>
  <c r="H573" i="5" s="1"/>
  <c r="H572" i="5" s="1"/>
  <c r="K140" i="3"/>
  <c r="M140" i="3" s="1"/>
  <c r="H557" i="5"/>
  <c r="H556" i="5" s="1"/>
  <c r="H555" i="5" s="1"/>
  <c r="K121" i="3"/>
  <c r="M121" i="3" s="1"/>
  <c r="H519" i="5"/>
  <c r="K94" i="3"/>
  <c r="M94" i="3" s="1"/>
  <c r="H495" i="5"/>
  <c r="H494" i="5" s="1"/>
  <c r="H493" i="5" s="1"/>
  <c r="K74" i="3"/>
  <c r="M74" i="3" s="1"/>
  <c r="H476" i="5"/>
  <c r="H475" i="5" s="1"/>
  <c r="H474" i="5" s="1"/>
  <c r="K49" i="3"/>
  <c r="M49" i="3" s="1"/>
  <c r="J401" i="5"/>
  <c r="J400" i="5" s="1"/>
  <c r="J399" i="5" s="1"/>
  <c r="J398" i="5" s="1"/>
  <c r="H102" i="5"/>
  <c r="K749" i="3"/>
  <c r="H35" i="5"/>
  <c r="K732" i="3"/>
  <c r="H27" i="5"/>
  <c r="K724" i="3"/>
  <c r="H665" i="5"/>
  <c r="H664" i="5" s="1"/>
  <c r="H663" i="5" s="1"/>
  <c r="H662" i="5" s="1"/>
  <c r="H661" i="5" s="1"/>
  <c r="H660" i="5" s="1"/>
  <c r="H659" i="5" s="1"/>
  <c r="K703" i="3"/>
  <c r="H589" i="5"/>
  <c r="H588" i="5" s="1"/>
  <c r="H587" i="5" s="1"/>
  <c r="K678" i="3"/>
  <c r="H450" i="5"/>
  <c r="K657" i="3"/>
  <c r="H292" i="5"/>
  <c r="H291" i="5" s="1"/>
  <c r="H290" i="5" s="1"/>
  <c r="H289" i="5" s="1"/>
  <c r="K636" i="3"/>
  <c r="H253" i="5"/>
  <c r="H252" i="5" s="1"/>
  <c r="H251" i="5" s="1"/>
  <c r="K597" i="3"/>
  <c r="H176" i="5"/>
  <c r="H175" i="5" s="1"/>
  <c r="H174" i="5" s="1"/>
  <c r="H173" i="5" s="1"/>
  <c r="K575" i="3"/>
  <c r="H157" i="5"/>
  <c r="K556" i="3"/>
  <c r="H142" i="5"/>
  <c r="K545" i="3"/>
  <c r="H124" i="5"/>
  <c r="H123" i="5" s="1"/>
  <c r="H122" i="5" s="1"/>
  <c r="K529" i="3"/>
  <c r="H73" i="5"/>
  <c r="H72" i="5" s="1"/>
  <c r="H71" i="5" s="1"/>
  <c r="H70" i="5" s="1"/>
  <c r="H69" i="5" s="1"/>
  <c r="K508" i="3"/>
  <c r="H57" i="5"/>
  <c r="K492" i="3"/>
  <c r="H700" i="5"/>
  <c r="H699" i="5" s="1"/>
  <c r="H698" i="5" s="1"/>
  <c r="H697" i="5" s="1"/>
  <c r="H696" i="5" s="1"/>
  <c r="H695" i="5" s="1"/>
  <c r="H691" i="5" s="1"/>
  <c r="K469" i="3"/>
  <c r="H150" i="5"/>
  <c r="H149" i="5" s="1"/>
  <c r="H148" i="5" s="1"/>
  <c r="H147" i="5" s="1"/>
  <c r="K441" i="3"/>
  <c r="H88" i="5"/>
  <c r="K425" i="3"/>
  <c r="H239" i="5"/>
  <c r="K403" i="3"/>
  <c r="H222" i="5"/>
  <c r="H221" i="5" s="1"/>
  <c r="H220" i="5" s="1"/>
  <c r="H219" i="5" s="1"/>
  <c r="K386" i="3"/>
  <c r="H194" i="5"/>
  <c r="K368" i="3"/>
  <c r="K356" i="3"/>
  <c r="H187" i="5"/>
  <c r="H439" i="5"/>
  <c r="K330" i="3"/>
  <c r="H433" i="5"/>
  <c r="K324" i="3"/>
  <c r="H421" i="5"/>
  <c r="K311" i="3"/>
  <c r="H397" i="5"/>
  <c r="H396" i="5" s="1"/>
  <c r="H395" i="5" s="1"/>
  <c r="H394" i="5" s="1"/>
  <c r="H393" i="5" s="1"/>
  <c r="K290" i="3"/>
  <c r="H386" i="5"/>
  <c r="H385" i="5" s="1"/>
  <c r="H384" i="5" s="1"/>
  <c r="K280" i="3"/>
  <c r="H365" i="5"/>
  <c r="K259" i="3"/>
  <c r="H356" i="5"/>
  <c r="H355" i="5" s="1"/>
  <c r="K250" i="3"/>
  <c r="H339" i="5"/>
  <c r="H337" i="5" s="1"/>
  <c r="K233" i="3"/>
  <c r="H325" i="5"/>
  <c r="K219" i="3"/>
  <c r="H313" i="5"/>
  <c r="K207" i="3"/>
  <c r="H658" i="5"/>
  <c r="H657" i="5" s="1"/>
  <c r="H656" i="5" s="1"/>
  <c r="H655" i="5" s="1"/>
  <c r="K193" i="3"/>
  <c r="H649" i="5"/>
  <c r="K184" i="3"/>
  <c r="H620" i="5"/>
  <c r="H619" i="5" s="1"/>
  <c r="H618" i="5" s="1"/>
  <c r="H617" i="5" s="1"/>
  <c r="H616" i="5" s="1"/>
  <c r="K154" i="3"/>
  <c r="H571" i="5"/>
  <c r="H570" i="5" s="1"/>
  <c r="H569" i="5" s="1"/>
  <c r="K135" i="3"/>
  <c r="M135" i="3" s="1"/>
  <c r="H554" i="5"/>
  <c r="H553" i="5" s="1"/>
  <c r="H552" i="5" s="1"/>
  <c r="K118" i="3"/>
  <c r="M118" i="3" s="1"/>
  <c r="H515" i="5"/>
  <c r="K90" i="3"/>
  <c r="M90" i="3" s="1"/>
  <c r="H488" i="5"/>
  <c r="H487" i="5" s="1"/>
  <c r="H486" i="5" s="1"/>
  <c r="K61" i="3"/>
  <c r="M61" i="3" s="1"/>
  <c r="H473" i="5"/>
  <c r="K46" i="3"/>
  <c r="M46" i="3" s="1"/>
  <c r="J79" i="5"/>
  <c r="H99" i="5"/>
  <c r="K746" i="3"/>
  <c r="H34" i="5"/>
  <c r="K731" i="3"/>
  <c r="H22" i="5"/>
  <c r="K719" i="3"/>
  <c r="H599" i="5"/>
  <c r="H598" i="5" s="1"/>
  <c r="H597" i="5" s="1"/>
  <c r="H596" i="5" s="1"/>
  <c r="H595" i="5" s="1"/>
  <c r="K688" i="3"/>
  <c r="H455" i="5"/>
  <c r="K662" i="3"/>
  <c r="H449" i="5"/>
  <c r="K656" i="3"/>
  <c r="H284" i="5"/>
  <c r="H283" i="5" s="1"/>
  <c r="H282" i="5" s="1"/>
  <c r="H281" i="5" s="1"/>
  <c r="K628" i="3"/>
  <c r="H250" i="5"/>
  <c r="H249" i="5" s="1"/>
  <c r="H248" i="5" s="1"/>
  <c r="K594" i="3"/>
  <c r="H172" i="5"/>
  <c r="H171" i="5" s="1"/>
  <c r="H170" i="5" s="1"/>
  <c r="H169" i="5" s="1"/>
  <c r="K571" i="3"/>
  <c r="H156" i="5"/>
  <c r="K555" i="3"/>
  <c r="H135" i="5"/>
  <c r="H133" i="5" s="1"/>
  <c r="H132" i="5" s="1"/>
  <c r="K538" i="3"/>
  <c r="H118" i="5"/>
  <c r="H117" i="5" s="1"/>
  <c r="H116" i="5" s="1"/>
  <c r="H115" i="5" s="1"/>
  <c r="K523" i="3"/>
  <c r="H68" i="5"/>
  <c r="K503" i="3"/>
  <c r="H54" i="5"/>
  <c r="H53" i="5" s="1"/>
  <c r="K489" i="3"/>
  <c r="H690" i="5"/>
  <c r="H689" i="5" s="1"/>
  <c r="H688" i="5" s="1"/>
  <c r="H687" i="5" s="1"/>
  <c r="K459" i="3"/>
  <c r="H126" i="5"/>
  <c r="H125" i="5" s="1"/>
  <c r="K435" i="3"/>
  <c r="H85" i="5"/>
  <c r="K422" i="3"/>
  <c r="H234" i="5"/>
  <c r="H233" i="5" s="1"/>
  <c r="H232" i="5" s="1"/>
  <c r="H231" i="5" s="1"/>
  <c r="K398" i="3"/>
  <c r="H218" i="5"/>
  <c r="H217" i="5" s="1"/>
  <c r="H216" i="5" s="1"/>
  <c r="H215" i="5" s="1"/>
  <c r="K382" i="3"/>
  <c r="H193" i="5"/>
  <c r="K367" i="3"/>
  <c r="H615" i="5"/>
  <c r="H614" i="5" s="1"/>
  <c r="H613" i="5" s="1"/>
  <c r="H612" i="5" s="1"/>
  <c r="H611" i="5" s="1"/>
  <c r="H610" i="5" s="1"/>
  <c r="H609" i="5" s="1"/>
  <c r="K344" i="3"/>
  <c r="H438" i="5"/>
  <c r="K329" i="3"/>
  <c r="H430" i="5"/>
  <c r="H429" i="5" s="1"/>
  <c r="H427" i="5" s="1"/>
  <c r="K321" i="3"/>
  <c r="H420" i="5"/>
  <c r="K310" i="3"/>
  <c r="H377" i="5"/>
  <c r="H376" i="5" s="1"/>
  <c r="H375" i="5" s="1"/>
  <c r="H374" i="5" s="1"/>
  <c r="K271" i="3"/>
  <c r="H373" i="5"/>
  <c r="H372" i="5" s="1"/>
  <c r="K267" i="3"/>
  <c r="H364" i="5"/>
  <c r="K258" i="3"/>
  <c r="H354" i="5"/>
  <c r="H353" i="5" s="1"/>
  <c r="K248" i="3"/>
  <c r="H336" i="5"/>
  <c r="H334" i="5" s="1"/>
  <c r="K230" i="3"/>
  <c r="H324" i="5"/>
  <c r="K218" i="3"/>
  <c r="H312" i="5"/>
  <c r="K206" i="3"/>
  <c r="H654" i="5"/>
  <c r="K189" i="3"/>
  <c r="K181" i="3"/>
  <c r="H646" i="5"/>
  <c r="H584" i="5"/>
  <c r="H583" i="5" s="1"/>
  <c r="H582" i="5" s="1"/>
  <c r="K148" i="3"/>
  <c r="M148" i="3" s="1"/>
  <c r="H568" i="5"/>
  <c r="H567" i="5" s="1"/>
  <c r="H566" i="5" s="1"/>
  <c r="K132" i="3"/>
  <c r="M132" i="3" s="1"/>
  <c r="O132" i="3" s="1"/>
  <c r="H549" i="5"/>
  <c r="H548" i="5" s="1"/>
  <c r="H547" i="5" s="1"/>
  <c r="H546" i="5" s="1"/>
  <c r="H545" i="5" s="1"/>
  <c r="K113" i="3"/>
  <c r="M113" i="3" s="1"/>
  <c r="O113" i="3" s="1"/>
  <c r="H514" i="5"/>
  <c r="K89" i="3"/>
  <c r="M89" i="3" s="1"/>
  <c r="H485" i="5"/>
  <c r="H484" i="5" s="1"/>
  <c r="H483" i="5" s="1"/>
  <c r="K58" i="3"/>
  <c r="M58" i="3" s="1"/>
  <c r="H472" i="5"/>
  <c r="K45" i="3"/>
  <c r="M45" i="3" s="1"/>
  <c r="H98" i="5"/>
  <c r="K743" i="3"/>
  <c r="H31" i="5"/>
  <c r="H30" i="5" s="1"/>
  <c r="H29" i="5" s="1"/>
  <c r="K728" i="3"/>
  <c r="H21" i="5"/>
  <c r="K718" i="3"/>
  <c r="H593" i="5"/>
  <c r="K682" i="3"/>
  <c r="H454" i="5"/>
  <c r="K661" i="3"/>
  <c r="H414" i="5"/>
  <c r="H413" i="5" s="1"/>
  <c r="H412" i="5" s="1"/>
  <c r="H411" i="5" s="1"/>
  <c r="H410" i="5" s="1"/>
  <c r="K651" i="3"/>
  <c r="H245" i="5"/>
  <c r="H244" i="5" s="1"/>
  <c r="H243" i="5" s="1"/>
  <c r="H242" i="5" s="1"/>
  <c r="H241" i="5" s="1"/>
  <c r="K589" i="3"/>
  <c r="H161" i="5"/>
  <c r="K560" i="3"/>
  <c r="H146" i="5"/>
  <c r="H145" i="5" s="1"/>
  <c r="H144" i="5" s="1"/>
  <c r="K549" i="3"/>
  <c r="H131" i="5"/>
  <c r="K534" i="3"/>
  <c r="H114" i="5"/>
  <c r="H113" i="5" s="1"/>
  <c r="H112" i="5" s="1"/>
  <c r="H111" i="5" s="1"/>
  <c r="H110" i="5" s="1"/>
  <c r="K519" i="3"/>
  <c r="H67" i="5"/>
  <c r="K502" i="3"/>
  <c r="H44" i="5"/>
  <c r="K477" i="3"/>
  <c r="H686" i="5"/>
  <c r="H685" i="5" s="1"/>
  <c r="H684" i="5" s="1"/>
  <c r="H683" i="5" s="1"/>
  <c r="H682" i="5" s="1"/>
  <c r="H681" i="5" s="1"/>
  <c r="K455" i="3"/>
  <c r="H93" i="5"/>
  <c r="K430" i="3"/>
  <c r="K419" i="3"/>
  <c r="H84" i="5"/>
  <c r="H230" i="5"/>
  <c r="H229" i="5" s="1"/>
  <c r="H228" i="5" s="1"/>
  <c r="H227" i="5" s="1"/>
  <c r="K394" i="3"/>
  <c r="H214" i="5"/>
  <c r="H213" i="5" s="1"/>
  <c r="H212" i="5" s="1"/>
  <c r="H211" i="5" s="1"/>
  <c r="K378" i="3"/>
  <c r="H190" i="5"/>
  <c r="H189" i="5" s="1"/>
  <c r="K361" i="3"/>
  <c r="H445" i="5"/>
  <c r="H444" i="5" s="1"/>
  <c r="K336" i="3"/>
  <c r="H437" i="5"/>
  <c r="K328" i="3"/>
  <c r="K316" i="3"/>
  <c r="H426" i="5"/>
  <c r="H409" i="5"/>
  <c r="H408" i="5" s="1"/>
  <c r="K304" i="3"/>
  <c r="H391" i="5"/>
  <c r="H390" i="5" s="1"/>
  <c r="K285" i="3"/>
  <c r="H371" i="5"/>
  <c r="H370" i="5" s="1"/>
  <c r="H369" i="5" s="1"/>
  <c r="K265" i="3"/>
  <c r="H360" i="5"/>
  <c r="K254" i="3"/>
  <c r="H351" i="5"/>
  <c r="K245" i="3"/>
  <c r="H331" i="5"/>
  <c r="H330" i="5" s="1"/>
  <c r="H329" i="5" s="1"/>
  <c r="K225" i="3"/>
  <c r="H320" i="5"/>
  <c r="K214" i="3"/>
  <c r="H309" i="5"/>
  <c r="K203" i="3"/>
  <c r="H653" i="5"/>
  <c r="H652" i="5" s="1"/>
  <c r="H651" i="5" s="1"/>
  <c r="K188" i="3"/>
  <c r="K180" i="3"/>
  <c r="H645" i="5"/>
  <c r="H644" i="5" s="1"/>
  <c r="H581" i="5"/>
  <c r="H580" i="5" s="1"/>
  <c r="H579" i="5" s="1"/>
  <c r="H578" i="5" s="1"/>
  <c r="H577" i="5" s="1"/>
  <c r="K145" i="3"/>
  <c r="M145" i="3" s="1"/>
  <c r="H562" i="5"/>
  <c r="H561" i="5" s="1"/>
  <c r="H560" i="5" s="1"/>
  <c r="H559" i="5" s="1"/>
  <c r="H558" i="5" s="1"/>
  <c r="K126" i="3"/>
  <c r="M126" i="3" s="1"/>
  <c r="H520" i="5"/>
  <c r="K95" i="3"/>
  <c r="M95" i="3" s="1"/>
  <c r="H509" i="5"/>
  <c r="H508" i="5" s="1"/>
  <c r="H507" i="5" s="1"/>
  <c r="H506" i="5" s="1"/>
  <c r="H505" i="5" s="1"/>
  <c r="K84" i="3"/>
  <c r="M84" i="3" s="1"/>
  <c r="H463" i="5"/>
  <c r="H462" i="5" s="1"/>
  <c r="H461" i="5" s="1"/>
  <c r="H460" i="5" s="1"/>
  <c r="H459" i="5" s="1"/>
  <c r="K36" i="3"/>
  <c r="M36" i="3" s="1"/>
  <c r="J183" i="5"/>
  <c r="H91" i="3"/>
  <c r="H401" i="5"/>
  <c r="H400" i="5" s="1"/>
  <c r="H399" i="5" s="1"/>
  <c r="H398" i="5" s="1"/>
  <c r="I479" i="3"/>
  <c r="K479" i="3" s="1"/>
  <c r="M479" i="3" s="1"/>
  <c r="G618" i="3"/>
  <c r="I618" i="3" s="1"/>
  <c r="K618" i="3" s="1"/>
  <c r="M618" i="3" s="1"/>
  <c r="I619" i="3"/>
  <c r="K619" i="3" s="1"/>
  <c r="M619" i="3" s="1"/>
  <c r="H281" i="3"/>
  <c r="H142" i="3"/>
  <c r="H141" i="3" s="1"/>
  <c r="H721" i="3"/>
  <c r="H720" i="3" s="1"/>
  <c r="H712" i="3" s="1"/>
  <c r="H711" i="3" s="1"/>
  <c r="H530" i="3"/>
  <c r="H624" i="3"/>
  <c r="H292" i="3"/>
  <c r="H291" i="3" s="1"/>
  <c r="H56" i="3"/>
  <c r="H175" i="3"/>
  <c r="H174" i="3" s="1"/>
  <c r="H387" i="3"/>
  <c r="H47" i="3"/>
  <c r="H42" i="3" s="1"/>
  <c r="H20" i="3"/>
  <c r="H124" i="3"/>
  <c r="H150" i="3"/>
  <c r="H149" i="3" s="1"/>
  <c r="H138" i="3"/>
  <c r="H375" i="3"/>
  <c r="H260" i="3"/>
  <c r="H453" i="3"/>
  <c r="H401" i="3"/>
  <c r="H86" i="3"/>
  <c r="H278" i="3"/>
  <c r="H133" i="3"/>
  <c r="H109" i="3"/>
  <c r="H81" i="3"/>
  <c r="H436" i="3"/>
  <c r="H420" i="3"/>
  <c r="H384" i="3"/>
  <c r="H317" i="3"/>
  <c r="H268" i="3"/>
  <c r="H223" i="3"/>
  <c r="H72" i="3"/>
  <c r="H68" i="3"/>
  <c r="H24" i="3"/>
  <c r="H675" i="3"/>
  <c r="H674" i="3" s="1"/>
  <c r="H673" i="3" s="1"/>
  <c r="H672" i="3" s="1"/>
  <c r="H671" i="3" s="1"/>
  <c r="H552" i="3"/>
  <c r="H551" i="3" s="1"/>
  <c r="H542" i="3"/>
  <c r="H541" i="3" s="1"/>
  <c r="H540" i="3" s="1"/>
  <c r="H539" i="3" s="1"/>
  <c r="H526" i="3"/>
  <c r="H341" i="3"/>
  <c r="H340" i="3"/>
  <c r="H339" i="3" s="1"/>
  <c r="H338" i="3" s="1"/>
  <c r="H337" i="3" s="1"/>
  <c r="H331" i="3"/>
  <c r="H263" i="3"/>
  <c r="H246" i="3"/>
  <c r="H236" i="3" s="1"/>
  <c r="H227" i="3"/>
  <c r="H199" i="3"/>
  <c r="H603" i="3"/>
  <c r="H567" i="3"/>
  <c r="H566" i="3" s="1"/>
  <c r="H744" i="3"/>
  <c r="H739" i="3" s="1"/>
  <c r="H738" i="3" s="1"/>
  <c r="H737" i="3" s="1"/>
  <c r="H736" i="3" s="1"/>
  <c r="H653" i="3"/>
  <c r="H652" i="3" s="1"/>
  <c r="H645" i="3" s="1"/>
  <c r="H591" i="3"/>
  <c r="H590" i="3" s="1"/>
  <c r="H584" i="3" s="1"/>
  <c r="H300" i="3"/>
  <c r="H299" i="3" s="1"/>
  <c r="H350" i="3"/>
  <c r="H115" i="3"/>
  <c r="G612" i="3"/>
  <c r="G670" i="3"/>
  <c r="L526" i="5" l="1"/>
  <c r="L525" i="5" s="1"/>
  <c r="O18" i="3"/>
  <c r="O17" i="3" s="1"/>
  <c r="Q17" i="3" s="1"/>
  <c r="L522" i="5"/>
  <c r="L521" i="5" s="1"/>
  <c r="N300" i="5"/>
  <c r="N299" i="5" s="1"/>
  <c r="N298" i="5" s="1"/>
  <c r="N297" i="5" s="1"/>
  <c r="O643" i="3"/>
  <c r="O642" i="3" s="1"/>
  <c r="O641" i="3" s="1"/>
  <c r="N277" i="5"/>
  <c r="N276" i="5" s="1"/>
  <c r="N275" i="5" s="1"/>
  <c r="N274" i="5" s="1"/>
  <c r="O620" i="3"/>
  <c r="O619" i="3" s="1"/>
  <c r="O618" i="3" s="1"/>
  <c r="L488" i="5"/>
  <c r="L487" i="5" s="1"/>
  <c r="L486" i="5" s="1"/>
  <c r="O61" i="3"/>
  <c r="L81" i="5"/>
  <c r="O416" i="3"/>
  <c r="N81" i="5" s="1"/>
  <c r="L463" i="5"/>
  <c r="L462" i="5" s="1"/>
  <c r="L461" i="5" s="1"/>
  <c r="L460" i="5" s="1"/>
  <c r="L459" i="5" s="1"/>
  <c r="O36" i="3"/>
  <c r="L581" i="5"/>
  <c r="L580" i="5" s="1"/>
  <c r="L579" i="5" s="1"/>
  <c r="O145" i="3"/>
  <c r="O112" i="3"/>
  <c r="N549" i="5"/>
  <c r="N548" i="5" s="1"/>
  <c r="N547" i="5" s="1"/>
  <c r="N546" i="5" s="1"/>
  <c r="N545" i="5" s="1"/>
  <c r="O111" i="3"/>
  <c r="O110" i="3" s="1"/>
  <c r="O109" i="3" s="1"/>
  <c r="L476" i="5"/>
  <c r="L475" i="5" s="1"/>
  <c r="L474" i="5" s="1"/>
  <c r="O49" i="3"/>
  <c r="L576" i="5"/>
  <c r="L575" i="5" s="1"/>
  <c r="L574" i="5" s="1"/>
  <c r="L573" i="5" s="1"/>
  <c r="L572" i="5" s="1"/>
  <c r="O140" i="3"/>
  <c r="L473" i="5"/>
  <c r="O46" i="3"/>
  <c r="N473" i="5" s="1"/>
  <c r="L515" i="5"/>
  <c r="O90" i="3"/>
  <c r="N515" i="5" s="1"/>
  <c r="L571" i="5"/>
  <c r="L570" i="5" s="1"/>
  <c r="L569" i="5" s="1"/>
  <c r="O135" i="3"/>
  <c r="L642" i="5"/>
  <c r="O177" i="3"/>
  <c r="O158" i="3"/>
  <c r="O157" i="3" s="1"/>
  <c r="O156" i="3" s="1"/>
  <c r="O155" i="3" s="1"/>
  <c r="N624" i="5"/>
  <c r="N623" i="5" s="1"/>
  <c r="N622" i="5" s="1"/>
  <c r="N621" i="5" s="1"/>
  <c r="L554" i="5"/>
  <c r="L553" i="5" s="1"/>
  <c r="L552" i="5" s="1"/>
  <c r="O118" i="3"/>
  <c r="L80" i="5"/>
  <c r="O415" i="3"/>
  <c r="L520" i="5"/>
  <c r="O95" i="3"/>
  <c r="N520" i="5" s="1"/>
  <c r="L485" i="5"/>
  <c r="L484" i="5" s="1"/>
  <c r="L483" i="5" s="1"/>
  <c r="O58" i="3"/>
  <c r="L584" i="5"/>
  <c r="L583" i="5" s="1"/>
  <c r="L582" i="5" s="1"/>
  <c r="O148" i="3"/>
  <c r="L519" i="5"/>
  <c r="O94" i="3"/>
  <c r="L492" i="5"/>
  <c r="L491" i="5" s="1"/>
  <c r="L490" i="5" s="1"/>
  <c r="O70" i="3"/>
  <c r="L643" i="5"/>
  <c r="O178" i="3"/>
  <c r="N643" i="5" s="1"/>
  <c r="L694" i="5"/>
  <c r="L693" i="5" s="1"/>
  <c r="L692" i="5" s="1"/>
  <c r="O463" i="3"/>
  <c r="N499" i="5"/>
  <c r="N498" i="5" s="1"/>
  <c r="N497" i="5" s="1"/>
  <c r="N496" i="5" s="1"/>
  <c r="O65" i="3"/>
  <c r="O64" i="3" s="1"/>
  <c r="O63" i="3" s="1"/>
  <c r="N527" i="5"/>
  <c r="N526" i="5" s="1"/>
  <c r="N525" i="5" s="1"/>
  <c r="O101" i="3"/>
  <c r="O100" i="3" s="1"/>
  <c r="O77" i="3"/>
  <c r="O76" i="3" s="1"/>
  <c r="O75" i="3" s="1"/>
  <c r="N503" i="5"/>
  <c r="N502" i="5" s="1"/>
  <c r="N501" i="5" s="1"/>
  <c r="N500" i="5" s="1"/>
  <c r="L509" i="5"/>
  <c r="L508" i="5" s="1"/>
  <c r="L507" i="5" s="1"/>
  <c r="L506" i="5" s="1"/>
  <c r="L505" i="5" s="1"/>
  <c r="O84" i="3"/>
  <c r="L562" i="5"/>
  <c r="L561" i="5" s="1"/>
  <c r="L560" i="5" s="1"/>
  <c r="L559" i="5" s="1"/>
  <c r="L558" i="5" s="1"/>
  <c r="O126" i="3"/>
  <c r="L472" i="5"/>
  <c r="O45" i="3"/>
  <c r="L514" i="5"/>
  <c r="O89" i="3"/>
  <c r="N568" i="5"/>
  <c r="N567" i="5" s="1"/>
  <c r="N566" i="5" s="1"/>
  <c r="O131" i="3"/>
  <c r="O130" i="3" s="1"/>
  <c r="L495" i="5"/>
  <c r="L494" i="5" s="1"/>
  <c r="L493" i="5" s="1"/>
  <c r="O74" i="3"/>
  <c r="L557" i="5"/>
  <c r="L556" i="5" s="1"/>
  <c r="L555" i="5" s="1"/>
  <c r="O121" i="3"/>
  <c r="L184" i="5"/>
  <c r="O353" i="3"/>
  <c r="L185" i="5"/>
  <c r="O354" i="3"/>
  <c r="N185" i="5" s="1"/>
  <c r="N524" i="5"/>
  <c r="N522" i="5" s="1"/>
  <c r="N521" i="5" s="1"/>
  <c r="O97" i="3"/>
  <c r="O96" i="3" s="1"/>
  <c r="L568" i="5"/>
  <c r="L567" i="5" s="1"/>
  <c r="L566" i="5" s="1"/>
  <c r="L549" i="5"/>
  <c r="L548" i="5" s="1"/>
  <c r="L547" i="5" s="1"/>
  <c r="L546" i="5" s="1"/>
  <c r="L545" i="5" s="1"/>
  <c r="J641" i="5"/>
  <c r="J309" i="5"/>
  <c r="M203" i="3"/>
  <c r="J331" i="5"/>
  <c r="J330" i="5" s="1"/>
  <c r="J329" i="5" s="1"/>
  <c r="M225" i="3"/>
  <c r="J360" i="5"/>
  <c r="M254" i="3"/>
  <c r="J391" i="5"/>
  <c r="J390" i="5" s="1"/>
  <c r="M285" i="3"/>
  <c r="J445" i="5"/>
  <c r="J444" i="5" s="1"/>
  <c r="M336" i="3"/>
  <c r="J214" i="5"/>
  <c r="J213" i="5" s="1"/>
  <c r="J212" i="5" s="1"/>
  <c r="J211" i="5" s="1"/>
  <c r="M378" i="3"/>
  <c r="J686" i="5"/>
  <c r="J685" i="5" s="1"/>
  <c r="J684" i="5" s="1"/>
  <c r="J683" i="5" s="1"/>
  <c r="J682" i="5" s="1"/>
  <c r="J681" i="5" s="1"/>
  <c r="M455" i="3"/>
  <c r="J67" i="5"/>
  <c r="M502" i="3"/>
  <c r="J131" i="5"/>
  <c r="M534" i="3"/>
  <c r="J161" i="5"/>
  <c r="M560" i="3"/>
  <c r="J414" i="5"/>
  <c r="J413" i="5" s="1"/>
  <c r="J412" i="5" s="1"/>
  <c r="J411" i="5" s="1"/>
  <c r="J410" i="5" s="1"/>
  <c r="M651" i="3"/>
  <c r="J593" i="5"/>
  <c r="M682" i="3"/>
  <c r="J31" i="5"/>
  <c r="J30" i="5" s="1"/>
  <c r="J29" i="5" s="1"/>
  <c r="M728" i="3"/>
  <c r="J312" i="5"/>
  <c r="M206" i="3"/>
  <c r="J336" i="5"/>
  <c r="J335" i="5" s="1"/>
  <c r="M230" i="3"/>
  <c r="J364" i="5"/>
  <c r="M258" i="3"/>
  <c r="J377" i="5"/>
  <c r="J376" i="5" s="1"/>
  <c r="J375" i="5" s="1"/>
  <c r="J374" i="5" s="1"/>
  <c r="M271" i="3"/>
  <c r="J430" i="5"/>
  <c r="J429" i="5" s="1"/>
  <c r="J427" i="5" s="1"/>
  <c r="M321" i="3"/>
  <c r="J615" i="5"/>
  <c r="J614" i="5" s="1"/>
  <c r="J613" i="5" s="1"/>
  <c r="J612" i="5" s="1"/>
  <c r="J611" i="5" s="1"/>
  <c r="J610" i="5" s="1"/>
  <c r="J609" i="5" s="1"/>
  <c r="M344" i="3"/>
  <c r="J218" i="5"/>
  <c r="J217" i="5" s="1"/>
  <c r="J216" i="5" s="1"/>
  <c r="J215" i="5" s="1"/>
  <c r="M382" i="3"/>
  <c r="J85" i="5"/>
  <c r="M422" i="3"/>
  <c r="J690" i="5"/>
  <c r="J689" i="5" s="1"/>
  <c r="J688" i="5" s="1"/>
  <c r="J687" i="5" s="1"/>
  <c r="M459" i="3"/>
  <c r="J68" i="5"/>
  <c r="M503" i="3"/>
  <c r="J135" i="5"/>
  <c r="J133" i="5" s="1"/>
  <c r="J132" i="5" s="1"/>
  <c r="M538" i="3"/>
  <c r="M536" i="3" s="1"/>
  <c r="M535" i="3" s="1"/>
  <c r="J172" i="5"/>
  <c r="J171" i="5" s="1"/>
  <c r="J170" i="5" s="1"/>
  <c r="J169" i="5" s="1"/>
  <c r="M571" i="3"/>
  <c r="J284" i="5"/>
  <c r="J283" i="5" s="1"/>
  <c r="J282" i="5" s="1"/>
  <c r="J281" i="5" s="1"/>
  <c r="M628" i="3"/>
  <c r="J455" i="5"/>
  <c r="M662" i="3"/>
  <c r="J22" i="5"/>
  <c r="M719" i="3"/>
  <c r="J99" i="5"/>
  <c r="M746" i="3"/>
  <c r="J187" i="5"/>
  <c r="M356" i="3"/>
  <c r="J636" i="5"/>
  <c r="J635" i="5" s="1"/>
  <c r="J634" i="5" s="1"/>
  <c r="J633" i="5" s="1"/>
  <c r="J632" i="5" s="1"/>
  <c r="J631" i="5" s="1"/>
  <c r="M171" i="3"/>
  <c r="O171" i="3" s="1"/>
  <c r="J308" i="5"/>
  <c r="M202" i="3"/>
  <c r="J328" i="5"/>
  <c r="J327" i="5" s="1"/>
  <c r="J326" i="5" s="1"/>
  <c r="M222" i="3"/>
  <c r="J359" i="5"/>
  <c r="M253" i="3"/>
  <c r="J389" i="5"/>
  <c r="J388" i="5" s="1"/>
  <c r="M283" i="3"/>
  <c r="J434" i="5"/>
  <c r="M325" i="3"/>
  <c r="J226" i="5"/>
  <c r="J225" i="5" s="1"/>
  <c r="J224" i="5" s="1"/>
  <c r="J223" i="5" s="1"/>
  <c r="M390" i="3"/>
  <c r="J92" i="5"/>
  <c r="M429" i="3"/>
  <c r="J43" i="5"/>
  <c r="M476" i="3"/>
  <c r="J108" i="5"/>
  <c r="J107" i="5" s="1"/>
  <c r="J106" i="5" s="1"/>
  <c r="J105" i="5" s="1"/>
  <c r="J104" i="5" s="1"/>
  <c r="M513" i="3"/>
  <c r="J143" i="5"/>
  <c r="M546" i="3"/>
  <c r="J207" i="5"/>
  <c r="J206" i="5" s="1"/>
  <c r="J205" i="5" s="1"/>
  <c r="J204" i="5" s="1"/>
  <c r="J203" i="5" s="1"/>
  <c r="J202" i="5" s="1"/>
  <c r="M582" i="3"/>
  <c r="J296" i="5"/>
  <c r="J295" i="5" s="1"/>
  <c r="J294" i="5" s="1"/>
  <c r="J293" i="5" s="1"/>
  <c r="M640" i="3"/>
  <c r="J592" i="5"/>
  <c r="J591" i="5" s="1"/>
  <c r="M681" i="3"/>
  <c r="J28" i="5"/>
  <c r="M725" i="3"/>
  <c r="J103" i="5"/>
  <c r="M750" i="3"/>
  <c r="K63" i="3"/>
  <c r="M64" i="3"/>
  <c r="J645" i="5"/>
  <c r="M180" i="3"/>
  <c r="J426" i="5"/>
  <c r="M316" i="3"/>
  <c r="J84" i="5"/>
  <c r="M419" i="3"/>
  <c r="J646" i="5"/>
  <c r="M181" i="3"/>
  <c r="J620" i="5"/>
  <c r="J619" i="5" s="1"/>
  <c r="J618" i="5" s="1"/>
  <c r="J617" i="5" s="1"/>
  <c r="J616" i="5" s="1"/>
  <c r="M154" i="3"/>
  <c r="J658" i="5"/>
  <c r="J657" i="5" s="1"/>
  <c r="J656" i="5" s="1"/>
  <c r="J655" i="5" s="1"/>
  <c r="M193" i="3"/>
  <c r="J325" i="5"/>
  <c r="M219" i="3"/>
  <c r="J356" i="5"/>
  <c r="J355" i="5" s="1"/>
  <c r="M250" i="3"/>
  <c r="J386" i="5"/>
  <c r="J385" i="5" s="1"/>
  <c r="J384" i="5" s="1"/>
  <c r="M280" i="3"/>
  <c r="J421" i="5"/>
  <c r="M311" i="3"/>
  <c r="J439" i="5"/>
  <c r="M330" i="3"/>
  <c r="J194" i="5"/>
  <c r="M368" i="3"/>
  <c r="J239" i="5"/>
  <c r="J238" i="5" s="1"/>
  <c r="J237" i="5" s="1"/>
  <c r="J236" i="5" s="1"/>
  <c r="J235" i="5" s="1"/>
  <c r="K402" i="3"/>
  <c r="J150" i="5"/>
  <c r="J149" i="5" s="1"/>
  <c r="J148" i="5" s="1"/>
  <c r="J147" i="5" s="1"/>
  <c r="M441" i="3"/>
  <c r="J57" i="5"/>
  <c r="M492" i="3"/>
  <c r="J124" i="5"/>
  <c r="J123" i="5" s="1"/>
  <c r="J122" i="5" s="1"/>
  <c r="M529" i="3"/>
  <c r="J157" i="5"/>
  <c r="M556" i="3"/>
  <c r="J253" i="5"/>
  <c r="J252" i="5" s="1"/>
  <c r="J251" i="5" s="1"/>
  <c r="M597" i="3"/>
  <c r="J450" i="5"/>
  <c r="M657" i="3"/>
  <c r="J665" i="5"/>
  <c r="J664" i="5" s="1"/>
  <c r="J663" i="5" s="1"/>
  <c r="J662" i="5" s="1"/>
  <c r="J661" i="5" s="1"/>
  <c r="J660" i="5" s="1"/>
  <c r="J659" i="5" s="1"/>
  <c r="M703" i="3"/>
  <c r="J35" i="5"/>
  <c r="M732" i="3"/>
  <c r="J188" i="5"/>
  <c r="M357" i="3"/>
  <c r="H590" i="5"/>
  <c r="H586" i="5" s="1"/>
  <c r="H585" i="5" s="1"/>
  <c r="J653" i="5"/>
  <c r="M188" i="3"/>
  <c r="J320" i="5"/>
  <c r="M214" i="3"/>
  <c r="J351" i="5"/>
  <c r="M245" i="3"/>
  <c r="J371" i="5"/>
  <c r="J370" i="5" s="1"/>
  <c r="M265" i="3"/>
  <c r="J409" i="5"/>
  <c r="J408" i="5" s="1"/>
  <c r="M304" i="3"/>
  <c r="J437" i="5"/>
  <c r="M328" i="3"/>
  <c r="J190" i="5"/>
  <c r="J189" i="5" s="1"/>
  <c r="M361" i="3"/>
  <c r="J230" i="5"/>
  <c r="J229" i="5" s="1"/>
  <c r="J228" i="5" s="1"/>
  <c r="J227" i="5" s="1"/>
  <c r="M394" i="3"/>
  <c r="J93" i="5"/>
  <c r="M430" i="3"/>
  <c r="J44" i="5"/>
  <c r="M477" i="3"/>
  <c r="J114" i="5"/>
  <c r="J113" i="5" s="1"/>
  <c r="J112" i="5" s="1"/>
  <c r="J111" i="5" s="1"/>
  <c r="J110" i="5" s="1"/>
  <c r="M519" i="3"/>
  <c r="J146" i="5"/>
  <c r="J145" i="5" s="1"/>
  <c r="J144" i="5" s="1"/>
  <c r="M549" i="3"/>
  <c r="J245" i="5"/>
  <c r="J244" i="5" s="1"/>
  <c r="J243" i="5" s="1"/>
  <c r="J242" i="5" s="1"/>
  <c r="J241" i="5" s="1"/>
  <c r="M589" i="3"/>
  <c r="J454" i="5"/>
  <c r="M661" i="3"/>
  <c r="J21" i="5"/>
  <c r="M718" i="3"/>
  <c r="J98" i="5"/>
  <c r="M743" i="3"/>
  <c r="J654" i="5"/>
  <c r="M189" i="3"/>
  <c r="J324" i="5"/>
  <c r="M218" i="3"/>
  <c r="J354" i="5"/>
  <c r="J353" i="5" s="1"/>
  <c r="M248" i="3"/>
  <c r="J373" i="5"/>
  <c r="J372" i="5" s="1"/>
  <c r="M267" i="3"/>
  <c r="J420" i="5"/>
  <c r="M310" i="3"/>
  <c r="J438" i="5"/>
  <c r="M329" i="3"/>
  <c r="J193" i="5"/>
  <c r="M367" i="3"/>
  <c r="J234" i="5"/>
  <c r="J233" i="5" s="1"/>
  <c r="J232" i="5" s="1"/>
  <c r="J231" i="5" s="1"/>
  <c r="M398" i="3"/>
  <c r="J126" i="5"/>
  <c r="J125" i="5" s="1"/>
  <c r="M435" i="3"/>
  <c r="J54" i="5"/>
  <c r="J53" i="5" s="1"/>
  <c r="M489" i="3"/>
  <c r="J118" i="5"/>
  <c r="J117" i="5" s="1"/>
  <c r="J116" i="5" s="1"/>
  <c r="J115" i="5" s="1"/>
  <c r="M523" i="3"/>
  <c r="J156" i="5"/>
  <c r="M555" i="3"/>
  <c r="J250" i="5"/>
  <c r="J249" i="5" s="1"/>
  <c r="J248" i="5" s="1"/>
  <c r="M594" i="3"/>
  <c r="J449" i="5"/>
  <c r="M656" i="3"/>
  <c r="J599" i="5"/>
  <c r="J598" i="5" s="1"/>
  <c r="J597" i="5" s="1"/>
  <c r="J596" i="5" s="1"/>
  <c r="J595" i="5" s="1"/>
  <c r="M688" i="3"/>
  <c r="J34" i="5"/>
  <c r="M731" i="3"/>
  <c r="J650" i="5"/>
  <c r="M185" i="3"/>
  <c r="J319" i="5"/>
  <c r="M213" i="3"/>
  <c r="J350" i="5"/>
  <c r="M244" i="3"/>
  <c r="J368" i="5"/>
  <c r="J367" i="5" s="1"/>
  <c r="J366" i="5" s="1"/>
  <c r="M262" i="3"/>
  <c r="J443" i="5"/>
  <c r="J442" i="5" s="1"/>
  <c r="J441" i="5" s="1"/>
  <c r="M334" i="3"/>
  <c r="J200" i="5"/>
  <c r="J199" i="5" s="1"/>
  <c r="J198" i="5" s="1"/>
  <c r="M371" i="3"/>
  <c r="J679" i="5"/>
  <c r="J678" i="5" s="1"/>
  <c r="J677" i="5" s="1"/>
  <c r="J676" i="5" s="1"/>
  <c r="J675" i="5" s="1"/>
  <c r="J674" i="5" s="1"/>
  <c r="J673" i="5" s="1"/>
  <c r="M448" i="3"/>
  <c r="J66" i="5"/>
  <c r="M501" i="3"/>
  <c r="J130" i="5"/>
  <c r="M533" i="3"/>
  <c r="J160" i="5"/>
  <c r="M559" i="3"/>
  <c r="J258" i="5"/>
  <c r="J257" i="5" s="1"/>
  <c r="J256" i="5" s="1"/>
  <c r="J255" i="5" s="1"/>
  <c r="J254" i="5" s="1"/>
  <c r="M602" i="3"/>
  <c r="J451" i="5"/>
  <c r="M658" i="3"/>
  <c r="J672" i="5"/>
  <c r="J671" i="5" s="1"/>
  <c r="J670" i="5" s="1"/>
  <c r="J669" i="5" s="1"/>
  <c r="J668" i="5" s="1"/>
  <c r="J667" i="5" s="1"/>
  <c r="J666" i="5" s="1"/>
  <c r="M710" i="3"/>
  <c r="J97" i="5"/>
  <c r="M742" i="3"/>
  <c r="J649" i="5"/>
  <c r="M184" i="3"/>
  <c r="J313" i="5"/>
  <c r="M207" i="3"/>
  <c r="J339" i="5"/>
  <c r="J338" i="5" s="1"/>
  <c r="M233" i="3"/>
  <c r="J365" i="5"/>
  <c r="M259" i="3"/>
  <c r="J397" i="5"/>
  <c r="J396" i="5" s="1"/>
  <c r="J395" i="5" s="1"/>
  <c r="J394" i="5" s="1"/>
  <c r="J393" i="5" s="1"/>
  <c r="J392" i="5" s="1"/>
  <c r="M290" i="3"/>
  <c r="J433" i="5"/>
  <c r="M324" i="3"/>
  <c r="J222" i="5"/>
  <c r="J221" i="5" s="1"/>
  <c r="J220" i="5" s="1"/>
  <c r="J219" i="5" s="1"/>
  <c r="M386" i="3"/>
  <c r="J88" i="5"/>
  <c r="M425" i="3"/>
  <c r="J700" i="5"/>
  <c r="J699" i="5" s="1"/>
  <c r="J698" i="5" s="1"/>
  <c r="J697" i="5" s="1"/>
  <c r="J696" i="5" s="1"/>
  <c r="J695" i="5" s="1"/>
  <c r="J691" i="5" s="1"/>
  <c r="M469" i="3"/>
  <c r="J73" i="5"/>
  <c r="J72" i="5" s="1"/>
  <c r="J71" i="5" s="1"/>
  <c r="J70" i="5" s="1"/>
  <c r="J69" i="5" s="1"/>
  <c r="M508" i="3"/>
  <c r="J142" i="5"/>
  <c r="M545" i="3"/>
  <c r="J176" i="5"/>
  <c r="J175" i="5" s="1"/>
  <c r="J174" i="5" s="1"/>
  <c r="J173" i="5" s="1"/>
  <c r="M575" i="3"/>
  <c r="J292" i="5"/>
  <c r="J291" i="5" s="1"/>
  <c r="J290" i="5" s="1"/>
  <c r="J289" i="5" s="1"/>
  <c r="M636" i="3"/>
  <c r="J589" i="5"/>
  <c r="J588" i="5" s="1"/>
  <c r="J587" i="5" s="1"/>
  <c r="M678" i="3"/>
  <c r="J27" i="5"/>
  <c r="M724" i="3"/>
  <c r="M722" i="3" s="1"/>
  <c r="J102" i="5"/>
  <c r="M749" i="3"/>
  <c r="J425" i="5"/>
  <c r="M315" i="3"/>
  <c r="J83" i="5"/>
  <c r="M418" i="3"/>
  <c r="K75" i="3"/>
  <c r="M75" i="3" s="1"/>
  <c r="M76" i="3"/>
  <c r="H238" i="5"/>
  <c r="H237" i="5" s="1"/>
  <c r="H236" i="5" s="1"/>
  <c r="H235" i="5" s="1"/>
  <c r="H280" i="5"/>
  <c r="H279" i="5" s="1"/>
  <c r="H278" i="5" s="1"/>
  <c r="J522" i="5"/>
  <c r="J521" i="5" s="1"/>
  <c r="H648" i="5"/>
  <c r="H647" i="5" s="1"/>
  <c r="J526" i="5"/>
  <c r="J525" i="5" s="1"/>
  <c r="H352" i="5"/>
  <c r="H489" i="5"/>
  <c r="J549" i="5"/>
  <c r="J548" i="5" s="1"/>
  <c r="J547" i="5" s="1"/>
  <c r="J546" i="5" s="1"/>
  <c r="J545" i="5" s="1"/>
  <c r="J576" i="5"/>
  <c r="J575" i="5" s="1"/>
  <c r="J574" i="5" s="1"/>
  <c r="J573" i="5" s="1"/>
  <c r="J572" i="5" s="1"/>
  <c r="J473" i="5"/>
  <c r="J515" i="5"/>
  <c r="J571" i="5"/>
  <c r="J570" i="5" s="1"/>
  <c r="J569" i="5" s="1"/>
  <c r="J581" i="5"/>
  <c r="J580" i="5" s="1"/>
  <c r="J579" i="5" s="1"/>
  <c r="J485" i="5"/>
  <c r="J484" i="5" s="1"/>
  <c r="J483" i="5" s="1"/>
  <c r="J562" i="5"/>
  <c r="J561" i="5" s="1"/>
  <c r="J560" i="5" s="1"/>
  <c r="J559" i="5" s="1"/>
  <c r="J558" i="5" s="1"/>
  <c r="J568" i="5"/>
  <c r="J567" i="5" s="1"/>
  <c r="J566" i="5" s="1"/>
  <c r="J495" i="5"/>
  <c r="J494" i="5" s="1"/>
  <c r="J493" i="5" s="1"/>
  <c r="J557" i="5"/>
  <c r="J556" i="5" s="1"/>
  <c r="J555" i="5" s="1"/>
  <c r="J492" i="5"/>
  <c r="J491" i="5" s="1"/>
  <c r="J490" i="5" s="1"/>
  <c r="J463" i="5"/>
  <c r="J462" i="5" s="1"/>
  <c r="J461" i="5" s="1"/>
  <c r="J460" i="5" s="1"/>
  <c r="J459" i="5" s="1"/>
  <c r="J520" i="5"/>
  <c r="J584" i="5"/>
  <c r="J583" i="5" s="1"/>
  <c r="J582" i="5" s="1"/>
  <c r="J476" i="5"/>
  <c r="J475" i="5" s="1"/>
  <c r="J474" i="5" s="1"/>
  <c r="J519" i="5"/>
  <c r="J509" i="5"/>
  <c r="J508" i="5" s="1"/>
  <c r="J507" i="5" s="1"/>
  <c r="J506" i="5" s="1"/>
  <c r="J505" i="5" s="1"/>
  <c r="J472" i="5"/>
  <c r="J471" i="5" s="1"/>
  <c r="J470" i="5" s="1"/>
  <c r="J514" i="5"/>
  <c r="J513" i="5" s="1"/>
  <c r="J512" i="5" s="1"/>
  <c r="J511" i="5" s="1"/>
  <c r="J488" i="5"/>
  <c r="J487" i="5" s="1"/>
  <c r="J486" i="5" s="1"/>
  <c r="J554" i="5"/>
  <c r="J553" i="5" s="1"/>
  <c r="J552" i="5" s="1"/>
  <c r="H680" i="5"/>
  <c r="H471" i="5"/>
  <c r="H470" i="5" s="1"/>
  <c r="H565" i="5"/>
  <c r="H363" i="5"/>
  <c r="H362" i="5" s="1"/>
  <c r="H361" i="5" s="1"/>
  <c r="H186" i="5"/>
  <c r="H182" i="5" s="1"/>
  <c r="H513" i="5"/>
  <c r="H512" i="5" s="1"/>
  <c r="H511" i="5" s="1"/>
  <c r="H82" i="5"/>
  <c r="H78" i="5" s="1"/>
  <c r="H210" i="5"/>
  <c r="H159" i="5"/>
  <c r="H158" i="5" s="1"/>
  <c r="H608" i="5"/>
  <c r="H432" i="5"/>
  <c r="H431" i="5" s="1"/>
  <c r="H42" i="5"/>
  <c r="H41" i="5" s="1"/>
  <c r="H40" i="5" s="1"/>
  <c r="H141" i="5"/>
  <c r="H140" i="5" s="1"/>
  <c r="H139" i="5" s="1"/>
  <c r="H138" i="5" s="1"/>
  <c r="H137" i="5" s="1"/>
  <c r="H136" i="5" s="1"/>
  <c r="H101" i="5"/>
  <c r="H100" i="5" s="1"/>
  <c r="H440" i="5"/>
  <c r="H335" i="5"/>
  <c r="H551" i="5"/>
  <c r="H550" i="5" s="1"/>
  <c r="H544" i="5" s="1"/>
  <c r="H121" i="5"/>
  <c r="H307" i="5"/>
  <c r="H306" i="5" s="1"/>
  <c r="H358" i="5"/>
  <c r="H357" i="5" s="1"/>
  <c r="H387" i="5"/>
  <c r="H383" i="5" s="1"/>
  <c r="H382" i="5" s="1"/>
  <c r="H436" i="5"/>
  <c r="H435" i="5" s="1"/>
  <c r="H91" i="5"/>
  <c r="H90" i="5" s="1"/>
  <c r="H323" i="5"/>
  <c r="H322" i="5" s="1"/>
  <c r="H321" i="5" s="1"/>
  <c r="H419" i="5"/>
  <c r="H418" i="5" s="1"/>
  <c r="H417" i="5" s="1"/>
  <c r="H155" i="5"/>
  <c r="H154" i="5" s="1"/>
  <c r="H448" i="5"/>
  <c r="H447" i="5" s="1"/>
  <c r="H318" i="5"/>
  <c r="H317" i="5" s="1"/>
  <c r="H349" i="5"/>
  <c r="H348" i="5" s="1"/>
  <c r="H65" i="5"/>
  <c r="H62" i="5" s="1"/>
  <c r="H129" i="5"/>
  <c r="H128" i="5" s="1"/>
  <c r="H127" i="5" s="1"/>
  <c r="H96" i="5"/>
  <c r="H95" i="5" s="1"/>
  <c r="H20" i="5"/>
  <c r="H19" i="5" s="1"/>
  <c r="H18" i="5" s="1"/>
  <c r="H17" i="5" s="1"/>
  <c r="H16" i="5" s="1"/>
  <c r="H482" i="5"/>
  <c r="H481" i="5" s="1"/>
  <c r="H247" i="5"/>
  <c r="H246" i="5" s="1"/>
  <c r="H240" i="5" s="1"/>
  <c r="H33" i="5"/>
  <c r="H32" i="5" s="1"/>
  <c r="H518" i="5"/>
  <c r="H517" i="5" s="1"/>
  <c r="H516" i="5" s="1"/>
  <c r="H424" i="5"/>
  <c r="H423" i="5" s="1"/>
  <c r="H311" i="5"/>
  <c r="H310" i="5" s="1"/>
  <c r="H168" i="5"/>
  <c r="H167" i="5" s="1"/>
  <c r="H26" i="5"/>
  <c r="H25" i="5" s="1"/>
  <c r="H338" i="5"/>
  <c r="H392" i="5"/>
  <c r="H453" i="5"/>
  <c r="H452" i="5" s="1"/>
  <c r="H192" i="5"/>
  <c r="H191" i="5" s="1"/>
  <c r="H46" i="5"/>
  <c r="I670" i="3"/>
  <c r="F536" i="5"/>
  <c r="F535" i="5" s="1"/>
  <c r="F534" i="5" s="1"/>
  <c r="F533" i="5" s="1"/>
  <c r="F532" i="5" s="1"/>
  <c r="F531" i="5" s="1"/>
  <c r="F530" i="5" s="1"/>
  <c r="F529" i="5" s="1"/>
  <c r="I612" i="3"/>
  <c r="G610" i="3"/>
  <c r="F273" i="5"/>
  <c r="H333" i="5"/>
  <c r="H332" i="5" s="1"/>
  <c r="H640" i="5"/>
  <c r="H639" i="5" s="1"/>
  <c r="H623" i="3"/>
  <c r="H622" i="3" s="1"/>
  <c r="H583" i="3"/>
  <c r="H550" i="3"/>
  <c r="H55" i="3"/>
  <c r="H54" i="3" s="1"/>
  <c r="H514" i="3"/>
  <c r="H19" i="3"/>
  <c r="H286" i="3"/>
  <c r="H215" i="3"/>
  <c r="H122" i="3"/>
  <c r="H123" i="3"/>
  <c r="H412" i="3"/>
  <c r="H312" i="3"/>
  <c r="H173" i="3"/>
  <c r="H172" i="3" s="1"/>
  <c r="H472" i="3"/>
  <c r="H226" i="3"/>
  <c r="H71" i="3"/>
  <c r="H383" i="3"/>
  <c r="H80" i="3"/>
  <c r="H452" i="3"/>
  <c r="H137" i="3"/>
  <c r="H114" i="3"/>
  <c r="H85" i="3"/>
  <c r="H129" i="3"/>
  <c r="H41" i="3"/>
  <c r="H67" i="3"/>
  <c r="H400" i="3"/>
  <c r="H255" i="3"/>
  <c r="H235" i="3" s="1"/>
  <c r="H349" i="3"/>
  <c r="H277" i="3"/>
  <c r="H298" i="3"/>
  <c r="H297" i="3" s="1"/>
  <c r="H564" i="5" l="1"/>
  <c r="H563" i="5" s="1"/>
  <c r="H543" i="5" s="1"/>
  <c r="H538" i="5" s="1"/>
  <c r="G539" i="5"/>
  <c r="J565" i="5"/>
  <c r="O403" i="3"/>
  <c r="O402" i="3" s="1"/>
  <c r="N402" i="3"/>
  <c r="M239" i="5"/>
  <c r="L99" i="5"/>
  <c r="O746" i="3"/>
  <c r="L551" i="5"/>
  <c r="L550" i="5" s="1"/>
  <c r="L544" i="5" s="1"/>
  <c r="L578" i="5"/>
  <c r="L577" i="5" s="1"/>
  <c r="J141" i="5"/>
  <c r="J140" i="5" s="1"/>
  <c r="J139" i="5" s="1"/>
  <c r="J138" i="5" s="1"/>
  <c r="J137" i="5" s="1"/>
  <c r="J136" i="5" s="1"/>
  <c r="J440" i="5"/>
  <c r="L27" i="5"/>
  <c r="O724" i="3"/>
  <c r="L672" i="5"/>
  <c r="L671" i="5" s="1"/>
  <c r="L670" i="5" s="1"/>
  <c r="L669" i="5" s="1"/>
  <c r="L668" i="5" s="1"/>
  <c r="L667" i="5" s="1"/>
  <c r="L666" i="5" s="1"/>
  <c r="O710" i="3"/>
  <c r="L599" i="5"/>
  <c r="L598" i="5" s="1"/>
  <c r="L597" i="5" s="1"/>
  <c r="L596" i="5" s="1"/>
  <c r="L595" i="5" s="1"/>
  <c r="O688" i="3"/>
  <c r="L21" i="5"/>
  <c r="O718" i="3"/>
  <c r="L35" i="5"/>
  <c r="O732" i="3"/>
  <c r="L28" i="5"/>
  <c r="O725" i="3"/>
  <c r="N28" i="5" s="1"/>
  <c r="L31" i="5"/>
  <c r="L30" i="5" s="1"/>
  <c r="L29" i="5" s="1"/>
  <c r="O728" i="3"/>
  <c r="L102" i="5"/>
  <c r="O749" i="3"/>
  <c r="N102" i="5" s="1"/>
  <c r="L589" i="5"/>
  <c r="L588" i="5" s="1"/>
  <c r="L587" i="5" s="1"/>
  <c r="O678" i="3"/>
  <c r="L97" i="5"/>
  <c r="O742" i="3"/>
  <c r="L34" i="5"/>
  <c r="L33" i="5" s="1"/>
  <c r="L32" i="5" s="1"/>
  <c r="O731" i="3"/>
  <c r="N34" i="5" s="1"/>
  <c r="L98" i="5"/>
  <c r="O743" i="3"/>
  <c r="N98" i="5" s="1"/>
  <c r="J453" i="5"/>
  <c r="J452" i="5" s="1"/>
  <c r="J42" i="5"/>
  <c r="J41" i="5" s="1"/>
  <c r="J40" i="5" s="1"/>
  <c r="L665" i="5"/>
  <c r="L664" i="5" s="1"/>
  <c r="L663" i="5" s="1"/>
  <c r="L662" i="5" s="1"/>
  <c r="L661" i="5" s="1"/>
  <c r="L660" i="5" s="1"/>
  <c r="L659" i="5" s="1"/>
  <c r="O703" i="3"/>
  <c r="L103" i="5"/>
  <c r="O750" i="3"/>
  <c r="L592" i="5"/>
  <c r="L591" i="5" s="1"/>
  <c r="O681" i="3"/>
  <c r="L22" i="5"/>
  <c r="O719" i="3"/>
  <c r="N22" i="5" s="1"/>
  <c r="L593" i="5"/>
  <c r="O682" i="3"/>
  <c r="N593" i="5" s="1"/>
  <c r="L183" i="5"/>
  <c r="L489" i="5"/>
  <c r="L513" i="5"/>
  <c r="L512" i="5" s="1"/>
  <c r="L511" i="5" s="1"/>
  <c r="L641" i="5"/>
  <c r="L518" i="5"/>
  <c r="L517" i="5" s="1"/>
  <c r="L516" i="5" s="1"/>
  <c r="L482" i="5"/>
  <c r="L481" i="5" s="1"/>
  <c r="L79" i="5"/>
  <c r="L565" i="5"/>
  <c r="L471" i="5"/>
  <c r="L470" i="5" s="1"/>
  <c r="L469" i="5" s="1"/>
  <c r="L468" i="5" s="1"/>
  <c r="L250" i="5"/>
  <c r="L249" i="5" s="1"/>
  <c r="L248" i="5" s="1"/>
  <c r="O594" i="3"/>
  <c r="L245" i="5"/>
  <c r="L244" i="5" s="1"/>
  <c r="L243" i="5" s="1"/>
  <c r="L242" i="5" s="1"/>
  <c r="L241" i="5" s="1"/>
  <c r="O589" i="3"/>
  <c r="L284" i="5"/>
  <c r="L283" i="5" s="1"/>
  <c r="L282" i="5" s="1"/>
  <c r="L281" i="5" s="1"/>
  <c r="O628" i="3"/>
  <c r="L176" i="5"/>
  <c r="L175" i="5" s="1"/>
  <c r="L174" i="5" s="1"/>
  <c r="L173" i="5" s="1"/>
  <c r="O575" i="3"/>
  <c r="L451" i="5"/>
  <c r="O658" i="3"/>
  <c r="N451" i="5" s="1"/>
  <c r="L160" i="5"/>
  <c r="O559" i="3"/>
  <c r="L450" i="5"/>
  <c r="O657" i="3"/>
  <c r="N450" i="5" s="1"/>
  <c r="L157" i="5"/>
  <c r="O556" i="3"/>
  <c r="N157" i="5" s="1"/>
  <c r="L449" i="5"/>
  <c r="O656" i="3"/>
  <c r="L156" i="5"/>
  <c r="L155" i="5" s="1"/>
  <c r="L154" i="5" s="1"/>
  <c r="O555" i="3"/>
  <c r="L454" i="5"/>
  <c r="O661" i="3"/>
  <c r="N454" i="5" s="1"/>
  <c r="L146" i="5"/>
  <c r="L145" i="5" s="1"/>
  <c r="L144" i="5" s="1"/>
  <c r="O549" i="3"/>
  <c r="L296" i="5"/>
  <c r="L295" i="5" s="1"/>
  <c r="L294" i="5" s="1"/>
  <c r="L293" i="5" s="1"/>
  <c r="O640" i="3"/>
  <c r="L143" i="5"/>
  <c r="O546" i="3"/>
  <c r="N143" i="5" s="1"/>
  <c r="L455" i="5"/>
  <c r="L453" i="5" s="1"/>
  <c r="L452" i="5" s="1"/>
  <c r="O662" i="3"/>
  <c r="L172" i="5"/>
  <c r="L171" i="5" s="1"/>
  <c r="L170" i="5" s="1"/>
  <c r="L169" i="5" s="1"/>
  <c r="L168" i="5" s="1"/>
  <c r="L167" i="5" s="1"/>
  <c r="O571" i="3"/>
  <c r="L414" i="5"/>
  <c r="L413" i="5" s="1"/>
  <c r="L412" i="5" s="1"/>
  <c r="L411" i="5" s="1"/>
  <c r="L410" i="5" s="1"/>
  <c r="O651" i="3"/>
  <c r="L207" i="5"/>
  <c r="L206" i="5" s="1"/>
  <c r="L205" i="5" s="1"/>
  <c r="L204" i="5" s="1"/>
  <c r="L203" i="5" s="1"/>
  <c r="L202" i="5" s="1"/>
  <c r="O582" i="3"/>
  <c r="L161" i="5"/>
  <c r="O560" i="3"/>
  <c r="N161" i="5" s="1"/>
  <c r="L292" i="5"/>
  <c r="L291" i="5" s="1"/>
  <c r="L290" i="5" s="1"/>
  <c r="L289" i="5" s="1"/>
  <c r="O636" i="3"/>
  <c r="L142" i="5"/>
  <c r="O545" i="3"/>
  <c r="L258" i="5"/>
  <c r="L257" i="5" s="1"/>
  <c r="L256" i="5" s="1"/>
  <c r="L255" i="5" s="1"/>
  <c r="L254" i="5" s="1"/>
  <c r="O602" i="3"/>
  <c r="L253" i="5"/>
  <c r="L252" i="5" s="1"/>
  <c r="L251" i="5" s="1"/>
  <c r="O597" i="3"/>
  <c r="L200" i="5"/>
  <c r="L199" i="5" s="1"/>
  <c r="L198" i="5" s="1"/>
  <c r="O371" i="3"/>
  <c r="L319" i="5"/>
  <c r="O213" i="3"/>
  <c r="L57" i="5"/>
  <c r="O492" i="3"/>
  <c r="N57" i="5" s="1"/>
  <c r="L214" i="5"/>
  <c r="L213" i="5" s="1"/>
  <c r="L212" i="5" s="1"/>
  <c r="L211" i="5" s="1"/>
  <c r="O378" i="3"/>
  <c r="L331" i="5"/>
  <c r="L330" i="5" s="1"/>
  <c r="L329" i="5" s="1"/>
  <c r="O225" i="3"/>
  <c r="L425" i="5"/>
  <c r="O315" i="3"/>
  <c r="L222" i="5"/>
  <c r="L221" i="5" s="1"/>
  <c r="L220" i="5" s="1"/>
  <c r="L219" i="5" s="1"/>
  <c r="O386" i="3"/>
  <c r="L339" i="5"/>
  <c r="L338" i="5" s="1"/>
  <c r="O233" i="3"/>
  <c r="L234" i="5"/>
  <c r="L233" i="5" s="1"/>
  <c r="L232" i="5" s="1"/>
  <c r="L231" i="5" s="1"/>
  <c r="O398" i="3"/>
  <c r="L373" i="5"/>
  <c r="L372" i="5" s="1"/>
  <c r="O267" i="3"/>
  <c r="L44" i="5"/>
  <c r="O477" i="3"/>
  <c r="N44" i="5" s="1"/>
  <c r="L230" i="5"/>
  <c r="L229" i="5" s="1"/>
  <c r="L228" i="5" s="1"/>
  <c r="L227" i="5" s="1"/>
  <c r="O394" i="3"/>
  <c r="L371" i="5"/>
  <c r="L370" i="5" s="1"/>
  <c r="O265" i="3"/>
  <c r="L320" i="5"/>
  <c r="O214" i="3"/>
  <c r="N320" i="5" s="1"/>
  <c r="L439" i="5"/>
  <c r="O330" i="3"/>
  <c r="N439" i="5" s="1"/>
  <c r="L325" i="5"/>
  <c r="O219" i="3"/>
  <c r="N325" i="5" s="1"/>
  <c r="L646" i="5"/>
  <c r="O181" i="3"/>
  <c r="N646" i="5" s="1"/>
  <c r="L226" i="5"/>
  <c r="L225" i="5" s="1"/>
  <c r="L224" i="5" s="1"/>
  <c r="L223" i="5" s="1"/>
  <c r="O390" i="3"/>
  <c r="L328" i="5"/>
  <c r="L327" i="5" s="1"/>
  <c r="L326" i="5" s="1"/>
  <c r="O222" i="3"/>
  <c r="L68" i="5"/>
  <c r="O503" i="3"/>
  <c r="N68" i="5" s="1"/>
  <c r="L615" i="5"/>
  <c r="L614" i="5" s="1"/>
  <c r="L613" i="5" s="1"/>
  <c r="L612" i="5" s="1"/>
  <c r="L611" i="5" s="1"/>
  <c r="L610" i="5" s="1"/>
  <c r="L609" i="5" s="1"/>
  <c r="O344" i="3"/>
  <c r="L336" i="5"/>
  <c r="L334" i="5" s="1"/>
  <c r="O230" i="3"/>
  <c r="O44" i="3"/>
  <c r="O43" i="3" s="1"/>
  <c r="N472" i="5"/>
  <c r="N471" i="5" s="1"/>
  <c r="N470" i="5" s="1"/>
  <c r="O83" i="3"/>
  <c r="O82" i="3" s="1"/>
  <c r="O81" i="3" s="1"/>
  <c r="O80" i="3" s="1"/>
  <c r="N509" i="5"/>
  <c r="N508" i="5" s="1"/>
  <c r="N507" i="5" s="1"/>
  <c r="N506" i="5" s="1"/>
  <c r="N505" i="5" s="1"/>
  <c r="O462" i="3"/>
  <c r="O461" i="3" s="1"/>
  <c r="N694" i="5"/>
  <c r="N693" i="5" s="1"/>
  <c r="N692" i="5" s="1"/>
  <c r="N492" i="5"/>
  <c r="N491" i="5" s="1"/>
  <c r="N490" i="5" s="1"/>
  <c r="O69" i="3"/>
  <c r="O68" i="3" s="1"/>
  <c r="O67" i="3" s="1"/>
  <c r="N584" i="5"/>
  <c r="N583" i="5" s="1"/>
  <c r="N582" i="5" s="1"/>
  <c r="O147" i="3"/>
  <c r="O146" i="3"/>
  <c r="O117" i="3"/>
  <c r="O116" i="3" s="1"/>
  <c r="N554" i="5"/>
  <c r="N553" i="5" s="1"/>
  <c r="N552" i="5" s="1"/>
  <c r="N642" i="5"/>
  <c r="N641" i="5" s="1"/>
  <c r="O176" i="3"/>
  <c r="O139" i="3"/>
  <c r="O138" i="3" s="1"/>
  <c r="O137" i="3" s="1"/>
  <c r="O136" i="3" s="1"/>
  <c r="N576" i="5"/>
  <c r="N575" i="5" s="1"/>
  <c r="N574" i="5" s="1"/>
  <c r="N573" i="5" s="1"/>
  <c r="N572" i="5" s="1"/>
  <c r="L130" i="5"/>
  <c r="O533" i="3"/>
  <c r="L679" i="5"/>
  <c r="L678" i="5" s="1"/>
  <c r="L677" i="5" s="1"/>
  <c r="L676" i="5" s="1"/>
  <c r="L675" i="5" s="1"/>
  <c r="L674" i="5" s="1"/>
  <c r="L673" i="5" s="1"/>
  <c r="O448" i="3"/>
  <c r="L443" i="5"/>
  <c r="L442" i="5" s="1"/>
  <c r="L441" i="5" s="1"/>
  <c r="O334" i="3"/>
  <c r="L350" i="5"/>
  <c r="O244" i="3"/>
  <c r="L650" i="5"/>
  <c r="O185" i="3"/>
  <c r="L188" i="5"/>
  <c r="O357" i="3"/>
  <c r="N188" i="5" s="1"/>
  <c r="L124" i="5"/>
  <c r="L123" i="5" s="1"/>
  <c r="L122" i="5" s="1"/>
  <c r="O529" i="3"/>
  <c r="L150" i="5"/>
  <c r="L149" i="5" s="1"/>
  <c r="L148" i="5" s="1"/>
  <c r="L147" i="5" s="1"/>
  <c r="O441" i="3"/>
  <c r="L131" i="5"/>
  <c r="O534" i="3"/>
  <c r="N131" i="5" s="1"/>
  <c r="L686" i="5"/>
  <c r="L685" i="5" s="1"/>
  <c r="L684" i="5" s="1"/>
  <c r="L683" i="5" s="1"/>
  <c r="L682" i="5" s="1"/>
  <c r="L681" i="5" s="1"/>
  <c r="O455" i="3"/>
  <c r="L445" i="5"/>
  <c r="L444" i="5" s="1"/>
  <c r="O336" i="3"/>
  <c r="L360" i="5"/>
  <c r="O254" i="3"/>
  <c r="N360" i="5" s="1"/>
  <c r="L309" i="5"/>
  <c r="O203" i="3"/>
  <c r="N309" i="5" s="1"/>
  <c r="O35" i="3"/>
  <c r="O34" i="3" s="1"/>
  <c r="O33" i="3" s="1"/>
  <c r="O32" i="3" s="1"/>
  <c r="N463" i="5"/>
  <c r="N462" i="5" s="1"/>
  <c r="N461" i="5" s="1"/>
  <c r="N460" i="5" s="1"/>
  <c r="N459" i="5" s="1"/>
  <c r="O60" i="3"/>
  <c r="O59" i="3" s="1"/>
  <c r="N488" i="5"/>
  <c r="N487" i="5" s="1"/>
  <c r="N486" i="5" s="1"/>
  <c r="L66" i="5"/>
  <c r="O501" i="3"/>
  <c r="L368" i="5"/>
  <c r="L367" i="5" s="1"/>
  <c r="L366" i="5" s="1"/>
  <c r="O262" i="3"/>
  <c r="L67" i="5"/>
  <c r="O502" i="3"/>
  <c r="N67" i="5" s="1"/>
  <c r="L391" i="5"/>
  <c r="L390" i="5" s="1"/>
  <c r="O285" i="3"/>
  <c r="N581" i="5"/>
  <c r="N580" i="5" s="1"/>
  <c r="N579" i="5" s="1"/>
  <c r="O144" i="3"/>
  <c r="O143" i="3" s="1"/>
  <c r="L700" i="5"/>
  <c r="L699" i="5" s="1"/>
  <c r="L698" i="5" s="1"/>
  <c r="L697" i="5" s="1"/>
  <c r="L696" i="5" s="1"/>
  <c r="L695" i="5" s="1"/>
  <c r="L691" i="5" s="1"/>
  <c r="O469" i="3"/>
  <c r="L397" i="5"/>
  <c r="L396" i="5" s="1"/>
  <c r="L395" i="5" s="1"/>
  <c r="L394" i="5" s="1"/>
  <c r="L393" i="5" s="1"/>
  <c r="L392" i="5" s="1"/>
  <c r="O290" i="3"/>
  <c r="L649" i="5"/>
  <c r="O184" i="3"/>
  <c r="N649" i="5" s="1"/>
  <c r="L54" i="5"/>
  <c r="L53" i="5" s="1"/>
  <c r="O489" i="3"/>
  <c r="L438" i="5"/>
  <c r="O329" i="3"/>
  <c r="N438" i="5" s="1"/>
  <c r="L324" i="5"/>
  <c r="O218" i="3"/>
  <c r="L437" i="5"/>
  <c r="O328" i="3"/>
  <c r="L386" i="5"/>
  <c r="L385" i="5" s="1"/>
  <c r="L384" i="5" s="1"/>
  <c r="O280" i="3"/>
  <c r="L620" i="5"/>
  <c r="L619" i="5" s="1"/>
  <c r="L618" i="5" s="1"/>
  <c r="L617" i="5" s="1"/>
  <c r="L616" i="5" s="1"/>
  <c r="O154" i="3"/>
  <c r="L426" i="5"/>
  <c r="O316" i="3"/>
  <c r="N426" i="5" s="1"/>
  <c r="L43" i="5"/>
  <c r="O476" i="3"/>
  <c r="L389" i="5"/>
  <c r="L388" i="5" s="1"/>
  <c r="O283" i="3"/>
  <c r="L636" i="5"/>
  <c r="L635" i="5" s="1"/>
  <c r="L634" i="5" s="1"/>
  <c r="L633" i="5" s="1"/>
  <c r="L632" i="5" s="1"/>
  <c r="L631" i="5" s="1"/>
  <c r="L85" i="5"/>
  <c r="O422" i="3"/>
  <c r="L377" i="5"/>
  <c r="L376" i="5" s="1"/>
  <c r="L375" i="5" s="1"/>
  <c r="L374" i="5" s="1"/>
  <c r="O271" i="3"/>
  <c r="N557" i="5"/>
  <c r="N556" i="5" s="1"/>
  <c r="N555" i="5" s="1"/>
  <c r="O120" i="3"/>
  <c r="O119" i="3" s="1"/>
  <c r="L83" i="5"/>
  <c r="O418" i="3"/>
  <c r="L73" i="5"/>
  <c r="L72" i="5" s="1"/>
  <c r="L71" i="5" s="1"/>
  <c r="L70" i="5" s="1"/>
  <c r="L69" i="5" s="1"/>
  <c r="O508" i="3"/>
  <c r="L88" i="5"/>
  <c r="O425" i="3"/>
  <c r="N88" i="5" s="1"/>
  <c r="L433" i="5"/>
  <c r="O324" i="3"/>
  <c r="N433" i="5" s="1"/>
  <c r="L365" i="5"/>
  <c r="O259" i="3"/>
  <c r="N365" i="5" s="1"/>
  <c r="L313" i="5"/>
  <c r="O207" i="3"/>
  <c r="N313" i="5" s="1"/>
  <c r="L118" i="5"/>
  <c r="L117" i="5" s="1"/>
  <c r="L116" i="5" s="1"/>
  <c r="L115" i="5" s="1"/>
  <c r="O523" i="3"/>
  <c r="L126" i="5"/>
  <c r="L125" i="5" s="1"/>
  <c r="O435" i="3"/>
  <c r="L193" i="5"/>
  <c r="O367" i="3"/>
  <c r="N193" i="5" s="1"/>
  <c r="L420" i="5"/>
  <c r="O310" i="3"/>
  <c r="L354" i="5"/>
  <c r="L353" i="5" s="1"/>
  <c r="O248" i="3"/>
  <c r="L654" i="5"/>
  <c r="O189" i="3"/>
  <c r="N654" i="5" s="1"/>
  <c r="L114" i="5"/>
  <c r="L113" i="5" s="1"/>
  <c r="L112" i="5" s="1"/>
  <c r="L111" i="5" s="1"/>
  <c r="L110" i="5" s="1"/>
  <c r="O519" i="3"/>
  <c r="L93" i="5"/>
  <c r="O430" i="3"/>
  <c r="N93" i="5" s="1"/>
  <c r="L190" i="5"/>
  <c r="L189" i="5" s="1"/>
  <c r="O361" i="3"/>
  <c r="L409" i="5"/>
  <c r="L408" i="5" s="1"/>
  <c r="O304" i="3"/>
  <c r="L351" i="5"/>
  <c r="O245" i="3"/>
  <c r="N351" i="5" s="1"/>
  <c r="L653" i="5"/>
  <c r="L652" i="5" s="1"/>
  <c r="L651" i="5" s="1"/>
  <c r="O188" i="3"/>
  <c r="L194" i="5"/>
  <c r="L192" i="5" s="1"/>
  <c r="L191" i="5" s="1"/>
  <c r="O368" i="3"/>
  <c r="L421" i="5"/>
  <c r="O311" i="3"/>
  <c r="N421" i="5" s="1"/>
  <c r="L356" i="5"/>
  <c r="L355" i="5" s="1"/>
  <c r="O250" i="3"/>
  <c r="L658" i="5"/>
  <c r="L657" i="5" s="1"/>
  <c r="L656" i="5" s="1"/>
  <c r="L655" i="5" s="1"/>
  <c r="O193" i="3"/>
  <c r="L84" i="5"/>
  <c r="O419" i="3"/>
  <c r="N84" i="5" s="1"/>
  <c r="L645" i="5"/>
  <c r="O180" i="3"/>
  <c r="L108" i="5"/>
  <c r="L107" i="5" s="1"/>
  <c r="L106" i="5" s="1"/>
  <c r="L105" i="5" s="1"/>
  <c r="L104" i="5" s="1"/>
  <c r="O513" i="3"/>
  <c r="L92" i="5"/>
  <c r="L91" i="5" s="1"/>
  <c r="L90" i="5" s="1"/>
  <c r="O429" i="3"/>
  <c r="L434" i="5"/>
  <c r="O325" i="3"/>
  <c r="L359" i="5"/>
  <c r="O253" i="3"/>
  <c r="L308" i="5"/>
  <c r="O202" i="3"/>
  <c r="L187" i="5"/>
  <c r="O356" i="3"/>
  <c r="L135" i="5"/>
  <c r="O538" i="3"/>
  <c r="O536" i="3" s="1"/>
  <c r="O535" i="3" s="1"/>
  <c r="L690" i="5"/>
  <c r="L689" i="5" s="1"/>
  <c r="L688" i="5" s="1"/>
  <c r="L687" i="5" s="1"/>
  <c r="O459" i="3"/>
  <c r="L218" i="5"/>
  <c r="L217" i="5" s="1"/>
  <c r="L216" i="5" s="1"/>
  <c r="L215" i="5" s="1"/>
  <c r="O382" i="3"/>
  <c r="L430" i="5"/>
  <c r="L429" i="5" s="1"/>
  <c r="L427" i="5" s="1"/>
  <c r="O321" i="3"/>
  <c r="L364" i="5"/>
  <c r="L363" i="5" s="1"/>
  <c r="L362" i="5" s="1"/>
  <c r="O258" i="3"/>
  <c r="L312" i="5"/>
  <c r="O206" i="3"/>
  <c r="N184" i="5"/>
  <c r="N183" i="5" s="1"/>
  <c r="O352" i="3"/>
  <c r="O73" i="3"/>
  <c r="O72" i="3" s="1"/>
  <c r="O71" i="3" s="1"/>
  <c r="N495" i="5"/>
  <c r="N494" i="5" s="1"/>
  <c r="N493" i="5" s="1"/>
  <c r="N514" i="5"/>
  <c r="N513" i="5" s="1"/>
  <c r="N512" i="5" s="1"/>
  <c r="N511" i="5" s="1"/>
  <c r="O88" i="3"/>
  <c r="O87" i="3" s="1"/>
  <c r="O86" i="3" s="1"/>
  <c r="O125" i="3"/>
  <c r="O124" i="3" s="1"/>
  <c r="N562" i="5"/>
  <c r="O93" i="3"/>
  <c r="O92" i="3" s="1"/>
  <c r="O91" i="3" s="1"/>
  <c r="N519" i="5"/>
  <c r="N518" i="5" s="1"/>
  <c r="N517" i="5" s="1"/>
  <c r="N516" i="5" s="1"/>
  <c r="N485" i="5"/>
  <c r="N484" i="5" s="1"/>
  <c r="N483" i="5" s="1"/>
  <c r="O57" i="3"/>
  <c r="O56" i="3" s="1"/>
  <c r="O414" i="3"/>
  <c r="N80" i="5"/>
  <c r="N79" i="5" s="1"/>
  <c r="N571" i="5"/>
  <c r="N570" i="5" s="1"/>
  <c r="N569" i="5" s="1"/>
  <c r="N565" i="5" s="1"/>
  <c r="N564" i="5" s="1"/>
  <c r="O134" i="3"/>
  <c r="O133" i="3" s="1"/>
  <c r="O129" i="3" s="1"/>
  <c r="O128" i="3" s="1"/>
  <c r="N476" i="5"/>
  <c r="N475" i="5" s="1"/>
  <c r="N474" i="5" s="1"/>
  <c r="O48" i="3"/>
  <c r="O47" i="3" s="1"/>
  <c r="J247" i="5"/>
  <c r="J246" i="5" s="1"/>
  <c r="J240" i="5" s="1"/>
  <c r="J648" i="5"/>
  <c r="J647" i="5" s="1"/>
  <c r="J334" i="5"/>
  <c r="J33" i="5"/>
  <c r="J32" i="5" s="1"/>
  <c r="J155" i="5"/>
  <c r="J154" i="5" s="1"/>
  <c r="J436" i="5"/>
  <c r="J435" i="5" s="1"/>
  <c r="J82" i="5"/>
  <c r="J78" i="5" s="1"/>
  <c r="J101" i="5"/>
  <c r="J100" i="5" s="1"/>
  <c r="J363" i="5"/>
  <c r="J362" i="5" s="1"/>
  <c r="J311" i="5"/>
  <c r="J310" i="5" s="1"/>
  <c r="J192" i="5"/>
  <c r="J191" i="5" s="1"/>
  <c r="J419" i="5"/>
  <c r="J418" i="5" s="1"/>
  <c r="J417" i="5" s="1"/>
  <c r="J352" i="5"/>
  <c r="J168" i="5"/>
  <c r="J167" i="5" s="1"/>
  <c r="J129" i="5"/>
  <c r="J128" i="5" s="1"/>
  <c r="J127" i="5" s="1"/>
  <c r="J307" i="5"/>
  <c r="J306" i="5" s="1"/>
  <c r="J337" i="5"/>
  <c r="J159" i="5"/>
  <c r="J158" i="5" s="1"/>
  <c r="J387" i="5"/>
  <c r="J383" i="5" s="1"/>
  <c r="J382" i="5" s="1"/>
  <c r="H62" i="3"/>
  <c r="J644" i="5"/>
  <c r="J640" i="5" s="1"/>
  <c r="J639" i="5" s="1"/>
  <c r="J121" i="5"/>
  <c r="J323" i="5"/>
  <c r="J322" i="5" s="1"/>
  <c r="J321" i="5" s="1"/>
  <c r="J424" i="5"/>
  <c r="J423" i="5" s="1"/>
  <c r="J26" i="5"/>
  <c r="J25" i="5" s="1"/>
  <c r="J608" i="5"/>
  <c r="H153" i="5"/>
  <c r="J96" i="5"/>
  <c r="J95" i="5" s="1"/>
  <c r="J448" i="5"/>
  <c r="J447" i="5" s="1"/>
  <c r="J65" i="5"/>
  <c r="J62" i="5" s="1"/>
  <c r="J318" i="5"/>
  <c r="J317" i="5" s="1"/>
  <c r="J590" i="5"/>
  <c r="J586" i="5" s="1"/>
  <c r="J585" i="5" s="1"/>
  <c r="J91" i="5"/>
  <c r="J90" i="5" s="1"/>
  <c r="J432" i="5"/>
  <c r="J431" i="5" s="1"/>
  <c r="J358" i="5"/>
  <c r="J357" i="5" s="1"/>
  <c r="J186" i="5"/>
  <c r="J182" i="5" s="1"/>
  <c r="J20" i="5"/>
  <c r="J19" i="5" s="1"/>
  <c r="J18" i="5" s="1"/>
  <c r="J17" i="5" s="1"/>
  <c r="J16" i="5" s="1"/>
  <c r="J280" i="5"/>
  <c r="J279" i="5" s="1"/>
  <c r="J278" i="5" s="1"/>
  <c r="J680" i="5"/>
  <c r="J210" i="5"/>
  <c r="J209" i="5" s="1"/>
  <c r="L239" i="5"/>
  <c r="J369" i="5"/>
  <c r="M63" i="3"/>
  <c r="J469" i="5"/>
  <c r="J468" i="5" s="1"/>
  <c r="J349" i="5"/>
  <c r="J348" i="5" s="1"/>
  <c r="J652" i="5"/>
  <c r="J651" i="5" s="1"/>
  <c r="H469" i="5"/>
  <c r="H468" i="5" s="1"/>
  <c r="H458" i="5" s="1"/>
  <c r="H457" i="5" s="1"/>
  <c r="H342" i="5"/>
  <c r="H209" i="5"/>
  <c r="H638" i="5"/>
  <c r="H637" i="5" s="1"/>
  <c r="H630" i="5" s="1"/>
  <c r="J482" i="5"/>
  <c r="J481" i="5" s="1"/>
  <c r="H510" i="5"/>
  <c r="H504" i="5" s="1"/>
  <c r="J551" i="5"/>
  <c r="J550" i="5" s="1"/>
  <c r="J544" i="5" s="1"/>
  <c r="J518" i="5"/>
  <c r="J517" i="5" s="1"/>
  <c r="J516" i="5" s="1"/>
  <c r="J510" i="5" s="1"/>
  <c r="J504" i="5" s="1"/>
  <c r="H181" i="5"/>
  <c r="H180" i="5" s="1"/>
  <c r="H179" i="5" s="1"/>
  <c r="H178" i="5" s="1"/>
  <c r="J489" i="5"/>
  <c r="J578" i="5"/>
  <c r="J577" i="5" s="1"/>
  <c r="H94" i="5"/>
  <c r="H109" i="5"/>
  <c r="H422" i="5"/>
  <c r="H416" i="5" s="1"/>
  <c r="H24" i="5"/>
  <c r="H23" i="5" s="1"/>
  <c r="H446" i="5"/>
  <c r="F271" i="5"/>
  <c r="F270" i="5" s="1"/>
  <c r="F269" i="5" s="1"/>
  <c r="F264" i="5" s="1"/>
  <c r="H536" i="5"/>
  <c r="H535" i="5" s="1"/>
  <c r="H534" i="5" s="1"/>
  <c r="H533" i="5" s="1"/>
  <c r="H532" i="5" s="1"/>
  <c r="H531" i="5" s="1"/>
  <c r="H530" i="5" s="1"/>
  <c r="H529" i="5" s="1"/>
  <c r="K670" i="3"/>
  <c r="H273" i="5"/>
  <c r="K612" i="3"/>
  <c r="H18" i="3"/>
  <c r="H17" i="3" s="1"/>
  <c r="H411" i="3"/>
  <c r="H410" i="3" s="1"/>
  <c r="H198" i="3"/>
  <c r="H197" i="3" s="1"/>
  <c r="H306" i="3"/>
  <c r="H305" i="3" s="1"/>
  <c r="H471" i="3"/>
  <c r="H451" i="3"/>
  <c r="H374" i="3"/>
  <c r="H348" i="3"/>
  <c r="H164" i="3"/>
  <c r="H296" i="3"/>
  <c r="H399" i="3"/>
  <c r="H31" i="3"/>
  <c r="H79" i="3"/>
  <c r="H136" i="3"/>
  <c r="H108" i="3"/>
  <c r="H276" i="3"/>
  <c r="H234" i="3" s="1"/>
  <c r="H128" i="3"/>
  <c r="H576" i="3"/>
  <c r="L133" i="5" l="1"/>
  <c r="L132" i="5" s="1"/>
  <c r="L238" i="5"/>
  <c r="L237" i="5" s="1"/>
  <c r="L236" i="5" s="1"/>
  <c r="L235" i="5" s="1"/>
  <c r="M238" i="5"/>
  <c r="M237" i="5" s="1"/>
  <c r="M236" i="5" s="1"/>
  <c r="M235" i="5" s="1"/>
  <c r="M209" i="5" s="1"/>
  <c r="M208" i="5" s="1"/>
  <c r="L564" i="5"/>
  <c r="L563" i="5" s="1"/>
  <c r="K539" i="5"/>
  <c r="N561" i="5"/>
  <c r="N560" i="5" s="1"/>
  <c r="N559" i="5" s="1"/>
  <c r="N558" i="5" s="1"/>
  <c r="J564" i="5"/>
  <c r="J563" i="5" s="1"/>
  <c r="J543" i="5" s="1"/>
  <c r="J538" i="5" s="1"/>
  <c r="I539" i="5"/>
  <c r="N239" i="5"/>
  <c r="O722" i="3"/>
  <c r="N372" i="3"/>
  <c r="N346" i="3" s="1"/>
  <c r="N345" i="3" s="1"/>
  <c r="N15" i="3" s="1"/>
  <c r="L42" i="5"/>
  <c r="L41" i="5" s="1"/>
  <c r="L40" i="5" s="1"/>
  <c r="L436" i="5"/>
  <c r="L435" i="5" s="1"/>
  <c r="L590" i="5"/>
  <c r="L586" i="5" s="1"/>
  <c r="L585" i="5" s="1"/>
  <c r="L82" i="5"/>
  <c r="L78" i="5" s="1"/>
  <c r="L247" i="5"/>
  <c r="L246" i="5" s="1"/>
  <c r="L240" i="5" s="1"/>
  <c r="N99" i="5"/>
  <c r="O745" i="3"/>
  <c r="L26" i="5"/>
  <c r="L25" i="5" s="1"/>
  <c r="L458" i="5"/>
  <c r="L457" i="5" s="1"/>
  <c r="L358" i="5"/>
  <c r="L357" i="5" s="1"/>
  <c r="L448" i="5"/>
  <c r="L447" i="5" s="1"/>
  <c r="L446" i="5" s="1"/>
  <c r="L369" i="5"/>
  <c r="L361" i="5" s="1"/>
  <c r="L210" i="5"/>
  <c r="L318" i="5"/>
  <c r="L317" i="5" s="1"/>
  <c r="L335" i="5"/>
  <c r="L644" i="5"/>
  <c r="L640" i="5" s="1"/>
  <c r="L639" i="5" s="1"/>
  <c r="J446" i="5"/>
  <c r="L352" i="5"/>
  <c r="L608" i="5"/>
  <c r="L349" i="5"/>
  <c r="L348" i="5" s="1"/>
  <c r="L510" i="5"/>
  <c r="L504" i="5" s="1"/>
  <c r="L96" i="5"/>
  <c r="L95" i="5" s="1"/>
  <c r="L101" i="5"/>
  <c r="L100" i="5" s="1"/>
  <c r="L20" i="5"/>
  <c r="L19" i="5" s="1"/>
  <c r="L18" i="5" s="1"/>
  <c r="L17" i="5" s="1"/>
  <c r="L16" i="5" s="1"/>
  <c r="N578" i="5"/>
  <c r="N577" i="5" s="1"/>
  <c r="N563" i="5" s="1"/>
  <c r="L141" i="5"/>
  <c r="L140" i="5" s="1"/>
  <c r="L139" i="5" s="1"/>
  <c r="L138" i="5" s="1"/>
  <c r="L137" i="5" s="1"/>
  <c r="L136" i="5" s="1"/>
  <c r="L129" i="5"/>
  <c r="L128" i="5" s="1"/>
  <c r="J153" i="5"/>
  <c r="N103" i="5"/>
  <c r="N101" i="5" s="1"/>
  <c r="N100" i="5" s="1"/>
  <c r="O748" i="3"/>
  <c r="O747" i="3" s="1"/>
  <c r="O744" i="3" s="1"/>
  <c r="N589" i="5"/>
  <c r="N588" i="5" s="1"/>
  <c r="N587" i="5" s="1"/>
  <c r="O677" i="3"/>
  <c r="O676" i="3" s="1"/>
  <c r="N31" i="5"/>
  <c r="N30" i="5" s="1"/>
  <c r="N29" i="5" s="1"/>
  <c r="O727" i="3"/>
  <c r="O726" i="3" s="1"/>
  <c r="O730" i="3"/>
  <c r="O729" i="3" s="1"/>
  <c r="N35" i="5"/>
  <c r="N33" i="5" s="1"/>
  <c r="N32" i="5" s="1"/>
  <c r="N599" i="5"/>
  <c r="N598" i="5" s="1"/>
  <c r="N597" i="5" s="1"/>
  <c r="N596" i="5" s="1"/>
  <c r="N595" i="5" s="1"/>
  <c r="O687" i="3"/>
  <c r="O686" i="3" s="1"/>
  <c r="O685" i="3" s="1"/>
  <c r="O684" i="3" s="1"/>
  <c r="O723" i="3"/>
  <c r="N27" i="5"/>
  <c r="N26" i="5" s="1"/>
  <c r="N25" i="5" s="1"/>
  <c r="L680" i="5"/>
  <c r="L186" i="5"/>
  <c r="L182" i="5" s="1"/>
  <c r="L180" i="5" s="1"/>
  <c r="L179" i="5" s="1"/>
  <c r="L178" i="5" s="1"/>
  <c r="L432" i="5"/>
  <c r="L431" i="5" s="1"/>
  <c r="L387" i="5"/>
  <c r="L383" i="5" s="1"/>
  <c r="L382" i="5" s="1"/>
  <c r="L323" i="5"/>
  <c r="L322" i="5" s="1"/>
  <c r="L321" i="5" s="1"/>
  <c r="L65" i="5"/>
  <c r="L62" i="5" s="1"/>
  <c r="L307" i="5"/>
  <c r="L306" i="5" s="1"/>
  <c r="L648" i="5"/>
  <c r="L647" i="5" s="1"/>
  <c r="L280" i="5"/>
  <c r="L279" i="5" s="1"/>
  <c r="L278" i="5" s="1"/>
  <c r="L159" i="5"/>
  <c r="L158" i="5" s="1"/>
  <c r="L153" i="5" s="1"/>
  <c r="O680" i="3"/>
  <c r="O679" i="3" s="1"/>
  <c r="N592" i="5"/>
  <c r="N591" i="5" s="1"/>
  <c r="N590" i="5" s="1"/>
  <c r="O702" i="3"/>
  <c r="O701" i="3" s="1"/>
  <c r="O700" i="3" s="1"/>
  <c r="O699" i="3" s="1"/>
  <c r="O698" i="3" s="1"/>
  <c r="O697" i="3" s="1"/>
  <c r="N665" i="5"/>
  <c r="N664" i="5" s="1"/>
  <c r="N663" i="5" s="1"/>
  <c r="N662" i="5" s="1"/>
  <c r="N661" i="5" s="1"/>
  <c r="N660" i="5" s="1"/>
  <c r="N659" i="5" s="1"/>
  <c r="O741" i="3"/>
  <c r="O740" i="3" s="1"/>
  <c r="N97" i="5"/>
  <c r="N21" i="5"/>
  <c r="N20" i="5" s="1"/>
  <c r="N19" i="5" s="1"/>
  <c r="N18" i="5" s="1"/>
  <c r="N17" i="5" s="1"/>
  <c r="N16" i="5" s="1"/>
  <c r="O717" i="3"/>
  <c r="O716" i="3" s="1"/>
  <c r="O715" i="3" s="1"/>
  <c r="O714" i="3" s="1"/>
  <c r="O713" i="3" s="1"/>
  <c r="N672" i="5"/>
  <c r="N671" i="5" s="1"/>
  <c r="N670" i="5" s="1"/>
  <c r="N669" i="5" s="1"/>
  <c r="N668" i="5" s="1"/>
  <c r="N667" i="5" s="1"/>
  <c r="N666" i="5" s="1"/>
  <c r="O709" i="3"/>
  <c r="O708" i="3" s="1"/>
  <c r="O707" i="3" s="1"/>
  <c r="O706" i="3" s="1"/>
  <c r="O705" i="3" s="1"/>
  <c r="O704" i="3" s="1"/>
  <c r="L419" i="5"/>
  <c r="L418" i="5" s="1"/>
  <c r="L417" i="5" s="1"/>
  <c r="L311" i="5"/>
  <c r="L310" i="5" s="1"/>
  <c r="L440" i="5"/>
  <c r="O601" i="3"/>
  <c r="O600" i="3" s="1"/>
  <c r="O599" i="3" s="1"/>
  <c r="O598" i="3" s="1"/>
  <c r="N258" i="5"/>
  <c r="N257" i="5" s="1"/>
  <c r="N256" i="5" s="1"/>
  <c r="N255" i="5" s="1"/>
  <c r="N254" i="5" s="1"/>
  <c r="N292" i="5"/>
  <c r="N291" i="5" s="1"/>
  <c r="N290" i="5" s="1"/>
  <c r="N289" i="5" s="1"/>
  <c r="O635" i="3"/>
  <c r="O634" i="3" s="1"/>
  <c r="O633" i="3" s="1"/>
  <c r="N172" i="5"/>
  <c r="N171" i="5" s="1"/>
  <c r="N170" i="5" s="1"/>
  <c r="N169" i="5" s="1"/>
  <c r="O570" i="3"/>
  <c r="O569" i="3" s="1"/>
  <c r="O568" i="3" s="1"/>
  <c r="N146" i="5"/>
  <c r="N145" i="5" s="1"/>
  <c r="N144" i="5" s="1"/>
  <c r="O548" i="3"/>
  <c r="O547" i="3" s="1"/>
  <c r="O554" i="3"/>
  <c r="O553" i="3" s="1"/>
  <c r="N156" i="5"/>
  <c r="N155" i="5" s="1"/>
  <c r="N154" i="5" s="1"/>
  <c r="O558" i="3"/>
  <c r="O557" i="3" s="1"/>
  <c r="N160" i="5"/>
  <c r="N159" i="5" s="1"/>
  <c r="N158" i="5" s="1"/>
  <c r="N245" i="5"/>
  <c r="N244" i="5" s="1"/>
  <c r="N243" i="5" s="1"/>
  <c r="N242" i="5" s="1"/>
  <c r="N241" i="5" s="1"/>
  <c r="O588" i="3"/>
  <c r="O587" i="3" s="1"/>
  <c r="N253" i="5"/>
  <c r="N252" i="5" s="1"/>
  <c r="N251" i="5" s="1"/>
  <c r="O596" i="3"/>
  <c r="O595" i="3" s="1"/>
  <c r="N142" i="5"/>
  <c r="N141" i="5" s="1"/>
  <c r="N140" i="5" s="1"/>
  <c r="O544" i="3"/>
  <c r="O543" i="3" s="1"/>
  <c r="N414" i="5"/>
  <c r="N413" i="5" s="1"/>
  <c r="N412" i="5" s="1"/>
  <c r="N411" i="5" s="1"/>
  <c r="N410" i="5" s="1"/>
  <c r="O650" i="3"/>
  <c r="O649" i="3" s="1"/>
  <c r="O648" i="3" s="1"/>
  <c r="O647" i="3" s="1"/>
  <c r="O646" i="3" s="1"/>
  <c r="O660" i="3"/>
  <c r="O659" i="3" s="1"/>
  <c r="N455" i="5"/>
  <c r="N453" i="5" s="1"/>
  <c r="N452" i="5" s="1"/>
  <c r="O639" i="3"/>
  <c r="O638" i="3" s="1"/>
  <c r="O637" i="3" s="1"/>
  <c r="N296" i="5"/>
  <c r="N295" i="5" s="1"/>
  <c r="N294" i="5" s="1"/>
  <c r="N293" i="5" s="1"/>
  <c r="N449" i="5"/>
  <c r="N448" i="5" s="1"/>
  <c r="N447" i="5" s="1"/>
  <c r="O655" i="3"/>
  <c r="O654" i="3" s="1"/>
  <c r="O627" i="3"/>
  <c r="O626" i="3" s="1"/>
  <c r="O625" i="3" s="1"/>
  <c r="N284" i="5"/>
  <c r="N283" i="5" s="1"/>
  <c r="N282" i="5" s="1"/>
  <c r="N281" i="5" s="1"/>
  <c r="N250" i="5"/>
  <c r="N249" i="5" s="1"/>
  <c r="N248" i="5" s="1"/>
  <c r="O593" i="3"/>
  <c r="O592" i="3" s="1"/>
  <c r="L121" i="5"/>
  <c r="N207" i="5"/>
  <c r="N206" i="5" s="1"/>
  <c r="N205" i="5" s="1"/>
  <c r="N204" i="5" s="1"/>
  <c r="N203" i="5" s="1"/>
  <c r="N202" i="5" s="1"/>
  <c r="O581" i="3"/>
  <c r="O580" i="3" s="1"/>
  <c r="O579" i="3" s="1"/>
  <c r="O578" i="3" s="1"/>
  <c r="O577" i="3" s="1"/>
  <c r="N176" i="5"/>
  <c r="N175" i="5" s="1"/>
  <c r="N174" i="5" s="1"/>
  <c r="N173" i="5" s="1"/>
  <c r="O574" i="3"/>
  <c r="O573" i="3" s="1"/>
  <c r="O572" i="3" s="1"/>
  <c r="N489" i="5"/>
  <c r="L424" i="5"/>
  <c r="L423" i="5" s="1"/>
  <c r="N445" i="5"/>
  <c r="N444" i="5" s="1"/>
  <c r="O335" i="3"/>
  <c r="N124" i="5"/>
  <c r="N123" i="5" s="1"/>
  <c r="N122" i="5" s="1"/>
  <c r="O528" i="3"/>
  <c r="O333" i="3"/>
  <c r="O332" i="3" s="1"/>
  <c r="N443" i="5"/>
  <c r="N442" i="5" s="1"/>
  <c r="N441" i="5" s="1"/>
  <c r="O532" i="3"/>
  <c r="O531" i="3" s="1"/>
  <c r="O530" i="3" s="1"/>
  <c r="N130" i="5"/>
  <c r="N129" i="5" s="1"/>
  <c r="N128" i="5" s="1"/>
  <c r="O393" i="3"/>
  <c r="O392" i="3" s="1"/>
  <c r="O391" i="3" s="1"/>
  <c r="N230" i="5"/>
  <c r="N229" i="5" s="1"/>
  <c r="N228" i="5" s="1"/>
  <c r="N227" i="5" s="1"/>
  <c r="O266" i="3"/>
  <c r="N373" i="5"/>
  <c r="N372" i="5" s="1"/>
  <c r="N425" i="5"/>
  <c r="N424" i="5" s="1"/>
  <c r="N423" i="5" s="1"/>
  <c r="O314" i="3"/>
  <c r="O313" i="3" s="1"/>
  <c r="N214" i="5"/>
  <c r="N213" i="5" s="1"/>
  <c r="N212" i="5" s="1"/>
  <c r="N211" i="5" s="1"/>
  <c r="O377" i="3"/>
  <c r="O376" i="3" s="1"/>
  <c r="O375" i="3" s="1"/>
  <c r="O257" i="3"/>
  <c r="O256" i="3" s="1"/>
  <c r="N364" i="5"/>
  <c r="N363" i="5" s="1"/>
  <c r="N362" i="5" s="1"/>
  <c r="N308" i="5"/>
  <c r="N307" i="5" s="1"/>
  <c r="N306" i="5" s="1"/>
  <c r="O201" i="3"/>
  <c r="O200" i="3" s="1"/>
  <c r="N108" i="5"/>
  <c r="N107" i="5" s="1"/>
  <c r="N106" i="5" s="1"/>
  <c r="N105" i="5" s="1"/>
  <c r="N104" i="5" s="1"/>
  <c r="O512" i="3"/>
  <c r="O511" i="3" s="1"/>
  <c r="O510" i="3" s="1"/>
  <c r="O509" i="3" s="1"/>
  <c r="N356" i="5"/>
  <c r="N355" i="5" s="1"/>
  <c r="O249" i="3"/>
  <c r="O518" i="3"/>
  <c r="O517" i="3" s="1"/>
  <c r="O516" i="3" s="1"/>
  <c r="O515" i="3" s="1"/>
  <c r="N114" i="5"/>
  <c r="N113" i="5" s="1"/>
  <c r="N112" i="5" s="1"/>
  <c r="N111" i="5" s="1"/>
  <c r="N110" i="5" s="1"/>
  <c r="N83" i="5"/>
  <c r="N82" i="5" s="1"/>
  <c r="N78" i="5" s="1"/>
  <c r="O417" i="3"/>
  <c r="O413" i="3" s="1"/>
  <c r="N636" i="5"/>
  <c r="N635" i="5" s="1"/>
  <c r="N634" i="5" s="1"/>
  <c r="N633" i="5" s="1"/>
  <c r="N632" i="5" s="1"/>
  <c r="N631" i="5" s="1"/>
  <c r="O170" i="3"/>
  <c r="O169" i="3" s="1"/>
  <c r="O168" i="3" s="1"/>
  <c r="O167" i="3" s="1"/>
  <c r="O166" i="3" s="1"/>
  <c r="O165" i="3" s="1"/>
  <c r="N43" i="5"/>
  <c r="N42" i="5" s="1"/>
  <c r="N41" i="5" s="1"/>
  <c r="N40" i="5" s="1"/>
  <c r="O475" i="3"/>
  <c r="O474" i="3" s="1"/>
  <c r="O473" i="3" s="1"/>
  <c r="N437" i="5"/>
  <c r="N436" i="5" s="1"/>
  <c r="N435" i="5" s="1"/>
  <c r="O327" i="3"/>
  <c r="O326" i="3" s="1"/>
  <c r="O284" i="3"/>
  <c r="N391" i="5"/>
  <c r="N390" i="5" s="1"/>
  <c r="N469" i="5"/>
  <c r="N468" i="5" s="1"/>
  <c r="L337" i="5"/>
  <c r="L333" i="5" s="1"/>
  <c r="L332" i="5" s="1"/>
  <c r="N686" i="5"/>
  <c r="N685" i="5" s="1"/>
  <c r="N684" i="5" s="1"/>
  <c r="N683" i="5" s="1"/>
  <c r="N682" i="5" s="1"/>
  <c r="N681" i="5" s="1"/>
  <c r="O454" i="3"/>
  <c r="O453" i="3" s="1"/>
  <c r="O452" i="3" s="1"/>
  <c r="O451" i="3" s="1"/>
  <c r="O450" i="3" s="1"/>
  <c r="N150" i="5"/>
  <c r="N149" i="5" s="1"/>
  <c r="O440" i="3"/>
  <c r="O439" i="3" s="1"/>
  <c r="O438" i="3" s="1"/>
  <c r="O437" i="3" s="1"/>
  <c r="O436" i="3" s="1"/>
  <c r="N350" i="5"/>
  <c r="N349" i="5" s="1"/>
  <c r="N348" i="5" s="1"/>
  <c r="O243" i="3"/>
  <c r="O242" i="3" s="1"/>
  <c r="O447" i="3"/>
  <c r="O446" i="3" s="1"/>
  <c r="O445" i="3" s="1"/>
  <c r="O444" i="3" s="1"/>
  <c r="O443" i="3" s="1"/>
  <c r="O442" i="3" s="1"/>
  <c r="N679" i="5"/>
  <c r="N678" i="5" s="1"/>
  <c r="N677" i="5" s="1"/>
  <c r="N676" i="5" s="1"/>
  <c r="N675" i="5" s="1"/>
  <c r="N674" i="5" s="1"/>
  <c r="N673" i="5" s="1"/>
  <c r="N551" i="5"/>
  <c r="N550" i="5" s="1"/>
  <c r="O42" i="3"/>
  <c r="O41" i="3" s="1"/>
  <c r="O343" i="3"/>
  <c r="O342" i="3" s="1"/>
  <c r="N615" i="5"/>
  <c r="N614" i="5" s="1"/>
  <c r="N613" i="5" s="1"/>
  <c r="N612" i="5" s="1"/>
  <c r="N611" i="5" s="1"/>
  <c r="N610" i="5" s="1"/>
  <c r="N609" i="5" s="1"/>
  <c r="N328" i="5"/>
  <c r="N327" i="5" s="1"/>
  <c r="N326" i="5" s="1"/>
  <c r="O221" i="3"/>
  <c r="O220" i="3" s="1"/>
  <c r="N371" i="5"/>
  <c r="N370" i="5" s="1"/>
  <c r="O264" i="3"/>
  <c r="O397" i="3"/>
  <c r="O396" i="3" s="1"/>
  <c r="N234" i="5"/>
  <c r="N233" i="5" s="1"/>
  <c r="N232" i="5" s="1"/>
  <c r="N231" i="5" s="1"/>
  <c r="N222" i="5"/>
  <c r="N221" i="5" s="1"/>
  <c r="N220" i="5" s="1"/>
  <c r="N219" i="5" s="1"/>
  <c r="O385" i="3"/>
  <c r="O384" i="3" s="1"/>
  <c r="O383" i="3" s="1"/>
  <c r="O224" i="3"/>
  <c r="O223" i="3" s="1"/>
  <c r="N331" i="5"/>
  <c r="N330" i="5" s="1"/>
  <c r="N329" i="5" s="1"/>
  <c r="O370" i="3"/>
  <c r="O369" i="3" s="1"/>
  <c r="N200" i="5"/>
  <c r="N199" i="5" s="1"/>
  <c r="N198" i="5" s="1"/>
  <c r="O85" i="3"/>
  <c r="O79" i="3" s="1"/>
  <c r="O183" i="3"/>
  <c r="O182" i="3" s="1"/>
  <c r="N650" i="5"/>
  <c r="N648" i="5" s="1"/>
  <c r="N647" i="5" s="1"/>
  <c r="O228" i="3"/>
  <c r="N336" i="5"/>
  <c r="O229" i="3"/>
  <c r="O389" i="3"/>
  <c r="O388" i="3" s="1"/>
  <c r="O387" i="3" s="1"/>
  <c r="N226" i="5"/>
  <c r="N225" i="5" s="1"/>
  <c r="N224" i="5" s="1"/>
  <c r="N223" i="5" s="1"/>
  <c r="N339" i="5"/>
  <c r="O232" i="3"/>
  <c r="O231" i="3" s="1"/>
  <c r="O212" i="3"/>
  <c r="O211" i="3" s="1"/>
  <c r="N319" i="5"/>
  <c r="N318" i="5" s="1"/>
  <c r="N317" i="5" s="1"/>
  <c r="O55" i="3"/>
  <c r="O54" i="3" s="1"/>
  <c r="N218" i="5"/>
  <c r="N217" i="5" s="1"/>
  <c r="N216" i="5" s="1"/>
  <c r="N215" i="5" s="1"/>
  <c r="O381" i="3"/>
  <c r="O380" i="3" s="1"/>
  <c r="O379" i="3" s="1"/>
  <c r="N135" i="5"/>
  <c r="N434" i="5"/>
  <c r="N432" i="5" s="1"/>
  <c r="N431" i="5" s="1"/>
  <c r="O323" i="3"/>
  <c r="O322" i="3" s="1"/>
  <c r="O366" i="3"/>
  <c r="O365" i="3" s="1"/>
  <c r="N194" i="5"/>
  <c r="N192" i="5" s="1"/>
  <c r="N191" i="5" s="1"/>
  <c r="O360" i="3"/>
  <c r="O359" i="3" s="1"/>
  <c r="N190" i="5"/>
  <c r="N189" i="5" s="1"/>
  <c r="O247" i="3"/>
  <c r="N354" i="5"/>
  <c r="N353" i="5" s="1"/>
  <c r="O522" i="3"/>
  <c r="O521" i="3" s="1"/>
  <c r="O520" i="3" s="1"/>
  <c r="N118" i="5"/>
  <c r="N117" i="5" s="1"/>
  <c r="N116" i="5" s="1"/>
  <c r="N115" i="5" s="1"/>
  <c r="N377" i="5"/>
  <c r="N376" i="5" s="1"/>
  <c r="N375" i="5" s="1"/>
  <c r="N374" i="5" s="1"/>
  <c r="O270" i="3"/>
  <c r="O269" i="3" s="1"/>
  <c r="O268" i="3" s="1"/>
  <c r="N620" i="5"/>
  <c r="N619" i="5" s="1"/>
  <c r="N618" i="5" s="1"/>
  <c r="N617" i="5" s="1"/>
  <c r="N616" i="5" s="1"/>
  <c r="O153" i="3"/>
  <c r="O152" i="3"/>
  <c r="O151" i="3" s="1"/>
  <c r="O150" i="3" s="1"/>
  <c r="O149" i="3" s="1"/>
  <c r="N700" i="5"/>
  <c r="N699" i="5" s="1"/>
  <c r="N698" i="5" s="1"/>
  <c r="N697" i="5" s="1"/>
  <c r="N696" i="5" s="1"/>
  <c r="N695" i="5" s="1"/>
  <c r="N691" i="5" s="1"/>
  <c r="O468" i="3"/>
  <c r="O467" i="3" s="1"/>
  <c r="O466" i="3" s="1"/>
  <c r="O465" i="3" s="1"/>
  <c r="O464" i="3" s="1"/>
  <c r="O460" i="3" s="1"/>
  <c r="O500" i="3"/>
  <c r="O497" i="3" s="1"/>
  <c r="N66" i="5"/>
  <c r="N65" i="5" s="1"/>
  <c r="N62" i="5" s="1"/>
  <c r="N510" i="5"/>
  <c r="N504" i="5" s="1"/>
  <c r="O123" i="3"/>
  <c r="O122" i="3"/>
  <c r="N312" i="5"/>
  <c r="O205" i="3"/>
  <c r="O204" i="3" s="1"/>
  <c r="O320" i="3"/>
  <c r="O317" i="3" s="1"/>
  <c r="N430" i="5"/>
  <c r="N429" i="5" s="1"/>
  <c r="N427" i="5" s="1"/>
  <c r="N690" i="5"/>
  <c r="N689" i="5" s="1"/>
  <c r="N688" i="5" s="1"/>
  <c r="N687" i="5" s="1"/>
  <c r="O458" i="3"/>
  <c r="O457" i="3" s="1"/>
  <c r="O456" i="3" s="1"/>
  <c r="O355" i="3"/>
  <c r="O351" i="3" s="1"/>
  <c r="N187" i="5"/>
  <c r="N186" i="5" s="1"/>
  <c r="N182" i="5" s="1"/>
  <c r="N359" i="5"/>
  <c r="N358" i="5" s="1"/>
  <c r="N357" i="5" s="1"/>
  <c r="O252" i="3"/>
  <c r="O251" i="3" s="1"/>
  <c r="O428" i="3"/>
  <c r="O427" i="3" s="1"/>
  <c r="N92" i="5"/>
  <c r="N91" i="5" s="1"/>
  <c r="N90" i="5" s="1"/>
  <c r="O179" i="3"/>
  <c r="O175" i="3" s="1"/>
  <c r="O174" i="3" s="1"/>
  <c r="N645" i="5"/>
  <c r="N644" i="5" s="1"/>
  <c r="N640" i="5" s="1"/>
  <c r="N639" i="5" s="1"/>
  <c r="O192" i="3"/>
  <c r="O191" i="3" s="1"/>
  <c r="O190" i="3" s="1"/>
  <c r="N658" i="5"/>
  <c r="N657" i="5" s="1"/>
  <c r="N656" i="5" s="1"/>
  <c r="N655" i="5" s="1"/>
  <c r="N653" i="5"/>
  <c r="N652" i="5" s="1"/>
  <c r="N651" i="5" s="1"/>
  <c r="O187" i="3"/>
  <c r="O186" i="3" s="1"/>
  <c r="N409" i="5"/>
  <c r="N408" i="5" s="1"/>
  <c r="O303" i="3"/>
  <c r="N420" i="5"/>
  <c r="N419" i="5" s="1"/>
  <c r="N418" i="5" s="1"/>
  <c r="N417" i="5" s="1"/>
  <c r="O309" i="3"/>
  <c r="O308" i="3" s="1"/>
  <c r="O307" i="3" s="1"/>
  <c r="N126" i="5"/>
  <c r="N125" i="5" s="1"/>
  <c r="O434" i="3"/>
  <c r="O433" i="3" s="1"/>
  <c r="O432" i="3" s="1"/>
  <c r="O431" i="3" s="1"/>
  <c r="N311" i="5"/>
  <c r="N310" i="5" s="1"/>
  <c r="O507" i="3"/>
  <c r="O506" i="3" s="1"/>
  <c r="O505" i="3" s="1"/>
  <c r="O504" i="3" s="1"/>
  <c r="N73" i="5"/>
  <c r="N72" i="5" s="1"/>
  <c r="N71" i="5" s="1"/>
  <c r="N70" i="5" s="1"/>
  <c r="N69" i="5" s="1"/>
  <c r="O421" i="3"/>
  <c r="O420" i="3" s="1"/>
  <c r="N85" i="5"/>
  <c r="N389" i="5"/>
  <c r="N388" i="5" s="1"/>
  <c r="O282" i="3"/>
  <c r="O279" i="3"/>
  <c r="O278" i="3" s="1"/>
  <c r="N386" i="5"/>
  <c r="N385" i="5" s="1"/>
  <c r="N384" i="5" s="1"/>
  <c r="N324" i="5"/>
  <c r="N323" i="5" s="1"/>
  <c r="N322" i="5" s="1"/>
  <c r="O217" i="3"/>
  <c r="O216" i="3" s="1"/>
  <c r="N54" i="5"/>
  <c r="N53" i="5" s="1"/>
  <c r="O488" i="3"/>
  <c r="O487" i="3" s="1"/>
  <c r="O289" i="3"/>
  <c r="O288" i="3" s="1"/>
  <c r="O287" i="3" s="1"/>
  <c r="O286" i="3" s="1"/>
  <c r="N397" i="5"/>
  <c r="N396" i="5" s="1"/>
  <c r="N395" i="5" s="1"/>
  <c r="N394" i="5" s="1"/>
  <c r="N393" i="5" s="1"/>
  <c r="N392" i="5" s="1"/>
  <c r="O142" i="3"/>
  <c r="O141" i="3" s="1"/>
  <c r="O127" i="3" s="1"/>
  <c r="N368" i="5"/>
  <c r="N367" i="5" s="1"/>
  <c r="N366" i="5" s="1"/>
  <c r="O261" i="3"/>
  <c r="O260" i="3" s="1"/>
  <c r="N482" i="5"/>
  <c r="N481" i="5" s="1"/>
  <c r="O115" i="3"/>
  <c r="O114" i="3" s="1"/>
  <c r="O108" i="3" s="1"/>
  <c r="O62" i="3"/>
  <c r="J361" i="5"/>
  <c r="J109" i="5"/>
  <c r="J422" i="5"/>
  <c r="J416" i="5" s="1"/>
  <c r="J333" i="5"/>
  <c r="J332" i="5" s="1"/>
  <c r="J24" i="5"/>
  <c r="J23" i="5" s="1"/>
  <c r="J94" i="5"/>
  <c r="J181" i="5"/>
  <c r="J180" i="5" s="1"/>
  <c r="J179" i="5" s="1"/>
  <c r="J178" i="5" s="1"/>
  <c r="J638" i="5"/>
  <c r="J637" i="5" s="1"/>
  <c r="J630" i="5" s="1"/>
  <c r="J342" i="5"/>
  <c r="J273" i="5"/>
  <c r="J271" i="5" s="1"/>
  <c r="J270" i="5" s="1"/>
  <c r="J269" i="5" s="1"/>
  <c r="J264" i="5" s="1"/>
  <c r="M612" i="3"/>
  <c r="H373" i="3"/>
  <c r="J536" i="5"/>
  <c r="J535" i="5" s="1"/>
  <c r="J534" i="5" s="1"/>
  <c r="J533" i="5" s="1"/>
  <c r="J532" i="5" s="1"/>
  <c r="J531" i="5" s="1"/>
  <c r="J530" i="5" s="1"/>
  <c r="J529" i="5" s="1"/>
  <c r="M670" i="3"/>
  <c r="H537" i="5"/>
  <c r="H341" i="5"/>
  <c r="H340" i="5" s="1"/>
  <c r="J458" i="5"/>
  <c r="J457" i="5" s="1"/>
  <c r="J456" i="5" s="1"/>
  <c r="H456" i="5"/>
  <c r="H415" i="5"/>
  <c r="H271" i="5"/>
  <c r="H270" i="5" s="1"/>
  <c r="H269" i="5" s="1"/>
  <c r="H264" i="5" s="1"/>
  <c r="H470" i="3"/>
  <c r="H409" i="3"/>
  <c r="H347" i="3"/>
  <c r="H450" i="3"/>
  <c r="H196" i="3"/>
  <c r="H30" i="3"/>
  <c r="H127" i="3"/>
  <c r="L127" i="5" l="1"/>
  <c r="L109" i="5" s="1"/>
  <c r="N133" i="5"/>
  <c r="N132" i="5" s="1"/>
  <c r="N24" i="5"/>
  <c r="N23" i="5" s="1"/>
  <c r="L24" i="5"/>
  <c r="L23" i="5" s="1"/>
  <c r="M201" i="5"/>
  <c r="M177" i="5"/>
  <c r="M14" i="5" s="1"/>
  <c r="N544" i="5"/>
  <c r="N238" i="5"/>
  <c r="N237" i="5" s="1"/>
  <c r="N236" i="5" s="1"/>
  <c r="N235" i="5" s="1"/>
  <c r="O721" i="3"/>
  <c r="N352" i="5"/>
  <c r="N342" i="5" s="1"/>
  <c r="N96" i="5"/>
  <c r="N95" i="5" s="1"/>
  <c r="N94" i="5" s="1"/>
  <c r="O395" i="3"/>
  <c r="O358" i="3"/>
  <c r="O350" i="3" s="1"/>
  <c r="O349" i="3" s="1"/>
  <c r="O348" i="3" s="1"/>
  <c r="O347" i="3" s="1"/>
  <c r="L456" i="5"/>
  <c r="O31" i="3"/>
  <c r="O30" i="3" s="1"/>
  <c r="O29" i="3" s="1"/>
  <c r="O16" i="3" s="1"/>
  <c r="L638" i="5"/>
  <c r="L637" i="5" s="1"/>
  <c r="L630" i="5" s="1"/>
  <c r="L543" i="5"/>
  <c r="L538" i="5" s="1"/>
  <c r="L94" i="5"/>
  <c r="L342" i="5"/>
  <c r="L341" i="5" s="1"/>
  <c r="L340" i="5" s="1"/>
  <c r="J415" i="5"/>
  <c r="N458" i="5"/>
  <c r="N457" i="5" s="1"/>
  <c r="N456" i="5" s="1"/>
  <c r="L422" i="5"/>
  <c r="L416" i="5" s="1"/>
  <c r="L415" i="5" s="1"/>
  <c r="N280" i="5"/>
  <c r="N279" i="5" s="1"/>
  <c r="N278" i="5" s="1"/>
  <c r="O215" i="3"/>
  <c r="N247" i="5"/>
  <c r="N246" i="5" s="1"/>
  <c r="N240" i="5" s="1"/>
  <c r="O552" i="3"/>
  <c r="O675" i="3"/>
  <c r="O674" i="3" s="1"/>
  <c r="O673" i="3" s="1"/>
  <c r="O672" i="3" s="1"/>
  <c r="O671" i="3" s="1"/>
  <c r="N586" i="5"/>
  <c r="N585" i="5" s="1"/>
  <c r="N446" i="5"/>
  <c r="N168" i="5"/>
  <c r="N167" i="5" s="1"/>
  <c r="O246" i="3"/>
  <c r="O236" i="3" s="1"/>
  <c r="O263" i="3"/>
  <c r="O255" i="3" s="1"/>
  <c r="N369" i="5"/>
  <c r="N361" i="5" s="1"/>
  <c r="O739" i="3"/>
  <c r="O738" i="3" s="1"/>
  <c r="O737" i="3" s="1"/>
  <c r="O736" i="3" s="1"/>
  <c r="O720" i="3"/>
  <c r="L273" i="5"/>
  <c r="L271" i="5" s="1"/>
  <c r="L270" i="5" s="1"/>
  <c r="L269" i="5" s="1"/>
  <c r="L264" i="5" s="1"/>
  <c r="L208" i="5" s="1"/>
  <c r="O612" i="3"/>
  <c r="N321" i="5"/>
  <c r="N422" i="5"/>
  <c r="O331" i="3"/>
  <c r="O173" i="3"/>
  <c r="O172" i="3" s="1"/>
  <c r="O164" i="3" s="1"/>
  <c r="N608" i="5"/>
  <c r="O624" i="3"/>
  <c r="O623" i="3" s="1"/>
  <c r="O622" i="3" s="1"/>
  <c r="L536" i="5"/>
  <c r="L535" i="5" s="1"/>
  <c r="L534" i="5" s="1"/>
  <c r="L533" i="5" s="1"/>
  <c r="L532" i="5" s="1"/>
  <c r="L531" i="5" s="1"/>
  <c r="L530" i="5" s="1"/>
  <c r="L529" i="5" s="1"/>
  <c r="O670" i="3"/>
  <c r="O591" i="3"/>
  <c r="O590" i="3" s="1"/>
  <c r="O584" i="3" s="1"/>
  <c r="O653" i="3"/>
  <c r="O652" i="3" s="1"/>
  <c r="O645" i="3" s="1"/>
  <c r="O542" i="3"/>
  <c r="O541" i="3" s="1"/>
  <c r="O540" i="3" s="1"/>
  <c r="O539" i="3" s="1"/>
  <c r="O586" i="3"/>
  <c r="O585" i="3" s="1"/>
  <c r="N153" i="5"/>
  <c r="O567" i="3"/>
  <c r="O566" i="3" s="1"/>
  <c r="O107" i="3"/>
  <c r="O106" i="3" s="1"/>
  <c r="O341" i="3"/>
  <c r="O340" i="3"/>
  <c r="O339" i="3" s="1"/>
  <c r="O338" i="3" s="1"/>
  <c r="O337" i="3" s="1"/>
  <c r="N148" i="5"/>
  <c r="N147" i="5" s="1"/>
  <c r="N139" i="5"/>
  <c r="N138" i="5" s="1"/>
  <c r="N137" i="5" s="1"/>
  <c r="N136" i="5" s="1"/>
  <c r="O374" i="3"/>
  <c r="O526" i="3"/>
  <c r="O527" i="3"/>
  <c r="O281" i="3"/>
  <c r="O277" i="3" s="1"/>
  <c r="O276" i="3" s="1"/>
  <c r="O227" i="3"/>
  <c r="O226" i="3" s="1"/>
  <c r="O449" i="3"/>
  <c r="N210" i="5"/>
  <c r="N121" i="5"/>
  <c r="N180" i="5"/>
  <c r="N179" i="5" s="1"/>
  <c r="N178" i="5" s="1"/>
  <c r="N127" i="5"/>
  <c r="N387" i="5"/>
  <c r="N383" i="5" s="1"/>
  <c r="N382" i="5" s="1"/>
  <c r="N638" i="5"/>
  <c r="N637" i="5" s="1"/>
  <c r="N630" i="5" s="1"/>
  <c r="N338" i="5"/>
  <c r="N337" i="5"/>
  <c r="N335" i="5"/>
  <c r="N334" i="5"/>
  <c r="N680" i="5"/>
  <c r="O312" i="3"/>
  <c r="N440" i="5"/>
  <c r="J341" i="5"/>
  <c r="J340" i="5" s="1"/>
  <c r="J537" i="5"/>
  <c r="H107" i="3"/>
  <c r="H106" i="3" s="1"/>
  <c r="H372" i="3"/>
  <c r="H29" i="3"/>
  <c r="H449" i="3"/>
  <c r="H408" i="3"/>
  <c r="H195" i="3"/>
  <c r="N543" i="5" l="1"/>
  <c r="N538" i="5" s="1"/>
  <c r="N537" i="5" s="1"/>
  <c r="L537" i="5"/>
  <c r="N209" i="5"/>
  <c r="O712" i="3"/>
  <c r="O711" i="3" s="1"/>
  <c r="O372" i="3"/>
  <c r="O346" i="3" s="1"/>
  <c r="O345" i="3" s="1"/>
  <c r="N416" i="5"/>
  <c r="N415" i="5" s="1"/>
  <c r="O235" i="3"/>
  <c r="O234" i="3" s="1"/>
  <c r="N333" i="5"/>
  <c r="N332" i="5" s="1"/>
  <c r="O306" i="3"/>
  <c r="O305" i="3" s="1"/>
  <c r="N273" i="5"/>
  <c r="N271" i="5" s="1"/>
  <c r="N270" i="5" s="1"/>
  <c r="N269" i="5" s="1"/>
  <c r="N264" i="5" s="1"/>
  <c r="O610" i="3"/>
  <c r="O609" i="3" s="1"/>
  <c r="O608" i="3" s="1"/>
  <c r="O603" i="3" s="1"/>
  <c r="O105" i="3"/>
  <c r="O104" i="3" s="1"/>
  <c r="N109" i="5"/>
  <c r="O669" i="3"/>
  <c r="O668" i="3" s="1"/>
  <c r="O667" i="3" s="1"/>
  <c r="O666" i="3" s="1"/>
  <c r="O665" i="3" s="1"/>
  <c r="O664" i="3" s="1"/>
  <c r="O663" i="3" s="1"/>
  <c r="N536" i="5"/>
  <c r="N535" i="5" s="1"/>
  <c r="N534" i="5" s="1"/>
  <c r="N533" i="5" s="1"/>
  <c r="N532" i="5" s="1"/>
  <c r="N531" i="5" s="1"/>
  <c r="N530" i="5" s="1"/>
  <c r="N529" i="5" s="1"/>
  <c r="O514" i="3"/>
  <c r="N341" i="5"/>
  <c r="N340" i="5" s="1"/>
  <c r="H407" i="3"/>
  <c r="H194" i="3"/>
  <c r="H105" i="3"/>
  <c r="H104" i="3" s="1"/>
  <c r="H16" i="3"/>
  <c r="H346" i="3"/>
  <c r="F166" i="5"/>
  <c r="F165" i="5" s="1"/>
  <c r="F164" i="5" s="1"/>
  <c r="F163" i="5" s="1"/>
  <c r="F162" i="5" s="1"/>
  <c r="F152" i="5" s="1"/>
  <c r="F151" i="5" s="1"/>
  <c r="G426" i="3"/>
  <c r="G617" i="3"/>
  <c r="I617" i="3" l="1"/>
  <c r="F263" i="5"/>
  <c r="F262" i="5" s="1"/>
  <c r="F261" i="5" s="1"/>
  <c r="F260" i="5" s="1"/>
  <c r="F259" i="5" s="1"/>
  <c r="F208" i="5" s="1"/>
  <c r="I493" i="3"/>
  <c r="F58" i="5"/>
  <c r="F56" i="5" s="1"/>
  <c r="F55" i="5" s="1"/>
  <c r="F45" i="5" s="1"/>
  <c r="F39" i="5" s="1"/>
  <c r="I426" i="3"/>
  <c r="F89" i="5"/>
  <c r="F87" i="5" s="1"/>
  <c r="F86" i="5" s="1"/>
  <c r="F77" i="5" s="1"/>
  <c r="F76" i="5" s="1"/>
  <c r="F75" i="5" s="1"/>
  <c r="F74" i="5" s="1"/>
  <c r="I565" i="3"/>
  <c r="H345" i="3"/>
  <c r="H15" i="3" s="1"/>
  <c r="G210" i="3"/>
  <c r="H89" i="5" l="1"/>
  <c r="H87" i="5" s="1"/>
  <c r="H86" i="5" s="1"/>
  <c r="H77" i="5" s="1"/>
  <c r="H76" i="5" s="1"/>
  <c r="H75" i="5" s="1"/>
  <c r="H74" i="5" s="1"/>
  <c r="K426" i="3"/>
  <c r="H263" i="5"/>
  <c r="H262" i="5" s="1"/>
  <c r="H261" i="5" s="1"/>
  <c r="H260" i="5" s="1"/>
  <c r="H259" i="5" s="1"/>
  <c r="K617" i="3"/>
  <c r="H166" i="5"/>
  <c r="H165" i="5" s="1"/>
  <c r="H164" i="5" s="1"/>
  <c r="H163" i="5" s="1"/>
  <c r="H162" i="5" s="1"/>
  <c r="H152" i="5" s="1"/>
  <c r="H151" i="5" s="1"/>
  <c r="K565" i="3"/>
  <c r="H58" i="5"/>
  <c r="H56" i="5" s="1"/>
  <c r="H55" i="5" s="1"/>
  <c r="H45" i="5" s="1"/>
  <c r="H39" i="5" s="1"/>
  <c r="K493" i="3"/>
  <c r="F201" i="5"/>
  <c r="F177" i="5"/>
  <c r="I210" i="3"/>
  <c r="F316" i="5"/>
  <c r="F315" i="5" s="1"/>
  <c r="F314" i="5" s="1"/>
  <c r="F305" i="5" s="1"/>
  <c r="F304" i="5" s="1"/>
  <c r="F303" i="5" s="1"/>
  <c r="F302" i="5" s="1"/>
  <c r="F15" i="5"/>
  <c r="I564" i="3"/>
  <c r="K564" i="3" s="1"/>
  <c r="M564" i="3" s="1"/>
  <c r="G302" i="3"/>
  <c r="J58" i="5" l="1"/>
  <c r="J56" i="5" s="1"/>
  <c r="J55" i="5" s="1"/>
  <c r="J45" i="5" s="1"/>
  <c r="J39" i="5" s="1"/>
  <c r="M493" i="3"/>
  <c r="J263" i="5"/>
  <c r="J262" i="5" s="1"/>
  <c r="J261" i="5" s="1"/>
  <c r="J260" i="5" s="1"/>
  <c r="J259" i="5" s="1"/>
  <c r="J208" i="5" s="1"/>
  <c r="J177" i="5" s="1"/>
  <c r="M617" i="3"/>
  <c r="J166" i="5"/>
  <c r="J165" i="5" s="1"/>
  <c r="J164" i="5" s="1"/>
  <c r="J163" i="5" s="1"/>
  <c r="J162" i="5" s="1"/>
  <c r="J152" i="5" s="1"/>
  <c r="J151" i="5" s="1"/>
  <c r="M565" i="3"/>
  <c r="J89" i="5"/>
  <c r="J87" i="5" s="1"/>
  <c r="J86" i="5" s="1"/>
  <c r="J77" i="5" s="1"/>
  <c r="J76" i="5" s="1"/>
  <c r="J75" i="5" s="1"/>
  <c r="J74" i="5" s="1"/>
  <c r="M426" i="3"/>
  <c r="H316" i="5"/>
  <c r="H315" i="5" s="1"/>
  <c r="H314" i="5" s="1"/>
  <c r="H305" i="5" s="1"/>
  <c r="H304" i="5" s="1"/>
  <c r="H303" i="5" s="1"/>
  <c r="H302" i="5" s="1"/>
  <c r="K210" i="3"/>
  <c r="H208" i="5"/>
  <c r="H177" i="5" s="1"/>
  <c r="H15" i="5"/>
  <c r="I302" i="3"/>
  <c r="F407" i="5"/>
  <c r="F406" i="5" s="1"/>
  <c r="F405" i="5" s="1"/>
  <c r="F404" i="5" s="1"/>
  <c r="F403" i="5" s="1"/>
  <c r="F402" i="5" s="1"/>
  <c r="F301" i="5" s="1"/>
  <c r="F14" i="5" s="1"/>
  <c r="G301" i="3"/>
  <c r="I301" i="3" s="1"/>
  <c r="K301" i="3" s="1"/>
  <c r="M301" i="3" s="1"/>
  <c r="I563" i="3"/>
  <c r="K563" i="3" s="1"/>
  <c r="M563" i="3" s="1"/>
  <c r="J201" i="5" l="1"/>
  <c r="L166" i="5"/>
  <c r="L165" i="5" s="1"/>
  <c r="L164" i="5" s="1"/>
  <c r="L163" i="5" s="1"/>
  <c r="L162" i="5" s="1"/>
  <c r="L152" i="5" s="1"/>
  <c r="L151" i="5" s="1"/>
  <c r="O565" i="3"/>
  <c r="L263" i="5"/>
  <c r="L262" i="5" s="1"/>
  <c r="L261" i="5" s="1"/>
  <c r="L260" i="5" s="1"/>
  <c r="L259" i="5" s="1"/>
  <c r="L201" i="5" s="1"/>
  <c r="O617" i="3"/>
  <c r="L89" i="5"/>
  <c r="L87" i="5" s="1"/>
  <c r="L86" i="5" s="1"/>
  <c r="L77" i="5" s="1"/>
  <c r="L76" i="5" s="1"/>
  <c r="L75" i="5" s="1"/>
  <c r="L74" i="5" s="1"/>
  <c r="O426" i="3"/>
  <c r="L58" i="5"/>
  <c r="L56" i="5" s="1"/>
  <c r="L55" i="5" s="1"/>
  <c r="O493" i="3"/>
  <c r="J15" i="5"/>
  <c r="J316" i="5"/>
  <c r="J315" i="5" s="1"/>
  <c r="J314" i="5" s="1"/>
  <c r="J305" i="5" s="1"/>
  <c r="J304" i="5" s="1"/>
  <c r="J303" i="5" s="1"/>
  <c r="J302" i="5" s="1"/>
  <c r="M210" i="3"/>
  <c r="H201" i="5"/>
  <c r="H407" i="5"/>
  <c r="H406" i="5" s="1"/>
  <c r="H405" i="5" s="1"/>
  <c r="H404" i="5" s="1"/>
  <c r="H403" i="5" s="1"/>
  <c r="H402" i="5" s="1"/>
  <c r="H301" i="5" s="1"/>
  <c r="H14" i="5" s="1"/>
  <c r="K302" i="3"/>
  <c r="I488" i="3"/>
  <c r="K488" i="3" s="1"/>
  <c r="M488" i="3" s="1"/>
  <c r="I561" i="3"/>
  <c r="K561" i="3" s="1"/>
  <c r="M561" i="3" s="1"/>
  <c r="I562" i="3"/>
  <c r="K562" i="3" s="1"/>
  <c r="M562" i="3" s="1"/>
  <c r="G748" i="3"/>
  <c r="G745" i="3"/>
  <c r="I745" i="3" s="1"/>
  <c r="K745" i="3" s="1"/>
  <c r="M745" i="3" s="1"/>
  <c r="G741" i="3"/>
  <c r="I741" i="3" s="1"/>
  <c r="K741" i="3" s="1"/>
  <c r="M741" i="3" s="1"/>
  <c r="L45" i="5" l="1"/>
  <c r="L39" i="5" s="1"/>
  <c r="L15" i="5" s="1"/>
  <c r="L177" i="5"/>
  <c r="N263" i="5"/>
  <c r="N262" i="5" s="1"/>
  <c r="N261" i="5" s="1"/>
  <c r="N260" i="5" s="1"/>
  <c r="N259" i="5" s="1"/>
  <c r="N208" i="5" s="1"/>
  <c r="O616" i="3"/>
  <c r="O615" i="3" s="1"/>
  <c r="O614" i="3" s="1"/>
  <c r="O613" i="3" s="1"/>
  <c r="O583" i="3" s="1"/>
  <c r="O576" i="3" s="1"/>
  <c r="O564" i="3"/>
  <c r="O563" i="3" s="1"/>
  <c r="O562" i="3" s="1"/>
  <c r="O561" i="3" s="1"/>
  <c r="O551" i="3" s="1"/>
  <c r="O550" i="3" s="1"/>
  <c r="N166" i="5"/>
  <c r="N165" i="5" s="1"/>
  <c r="N164" i="5" s="1"/>
  <c r="N163" i="5" s="1"/>
  <c r="N162" i="5" s="1"/>
  <c r="N152" i="5" s="1"/>
  <c r="N151" i="5" s="1"/>
  <c r="N58" i="5"/>
  <c r="N56" i="5" s="1"/>
  <c r="N55" i="5" s="1"/>
  <c r="O491" i="3"/>
  <c r="O490" i="3" s="1"/>
  <c r="O486" i="3" s="1"/>
  <c r="O478" i="3" s="1"/>
  <c r="L316" i="5"/>
  <c r="L315" i="5" s="1"/>
  <c r="L314" i="5" s="1"/>
  <c r="L305" i="5" s="1"/>
  <c r="L304" i="5" s="1"/>
  <c r="L303" i="5" s="1"/>
  <c r="L302" i="5" s="1"/>
  <c r="O210" i="3"/>
  <c r="O424" i="3"/>
  <c r="O423" i="3" s="1"/>
  <c r="O412" i="3" s="1"/>
  <c r="O411" i="3" s="1"/>
  <c r="O410" i="3" s="1"/>
  <c r="O409" i="3" s="1"/>
  <c r="O408" i="3" s="1"/>
  <c r="O407" i="3" s="1"/>
  <c r="N89" i="5"/>
  <c r="N87" i="5" s="1"/>
  <c r="N86" i="5" s="1"/>
  <c r="N77" i="5" s="1"/>
  <c r="N76" i="5" s="1"/>
  <c r="N75" i="5" s="1"/>
  <c r="N74" i="5" s="1"/>
  <c r="J407" i="5"/>
  <c r="J406" i="5" s="1"/>
  <c r="J405" i="5" s="1"/>
  <c r="J404" i="5" s="1"/>
  <c r="J403" i="5" s="1"/>
  <c r="J402" i="5" s="1"/>
  <c r="J301" i="5" s="1"/>
  <c r="J14" i="5" s="1"/>
  <c r="M302" i="3"/>
  <c r="G747" i="3"/>
  <c r="I747" i="3" s="1"/>
  <c r="K747" i="3" s="1"/>
  <c r="M747" i="3" s="1"/>
  <c r="I748" i="3"/>
  <c r="K748" i="3" s="1"/>
  <c r="M748" i="3" s="1"/>
  <c r="I487" i="3"/>
  <c r="K487" i="3" s="1"/>
  <c r="M487" i="3" s="1"/>
  <c r="G333" i="3"/>
  <c r="G243" i="3"/>
  <c r="I243" i="3" s="1"/>
  <c r="K243" i="3" s="1"/>
  <c r="M243" i="3" s="1"/>
  <c r="G289" i="3"/>
  <c r="G294" i="3"/>
  <c r="G264" i="3"/>
  <c r="I264" i="3" s="1"/>
  <c r="K264" i="3" s="1"/>
  <c r="M264" i="3" s="1"/>
  <c r="G266" i="3"/>
  <c r="I266" i="3" s="1"/>
  <c r="K266" i="3" s="1"/>
  <c r="M266" i="3" s="1"/>
  <c r="G201" i="3"/>
  <c r="I201" i="3" s="1"/>
  <c r="K201" i="3" s="1"/>
  <c r="M201" i="3" s="1"/>
  <c r="G212" i="3"/>
  <c r="I212" i="3" s="1"/>
  <c r="K212" i="3" s="1"/>
  <c r="M212" i="3" s="1"/>
  <c r="G221" i="3"/>
  <c r="I221" i="3" s="1"/>
  <c r="K221" i="3" s="1"/>
  <c r="M221" i="3" s="1"/>
  <c r="N45" i="5" l="1"/>
  <c r="N39" i="5" s="1"/>
  <c r="N15" i="5" s="1"/>
  <c r="O472" i="3"/>
  <c r="O471" i="3" s="1"/>
  <c r="O470" i="3" s="1"/>
  <c r="N201" i="5"/>
  <c r="N177" i="5"/>
  <c r="L407" i="5"/>
  <c r="L406" i="5" s="1"/>
  <c r="L405" i="5" s="1"/>
  <c r="L404" i="5" s="1"/>
  <c r="L403" i="5" s="1"/>
  <c r="L402" i="5" s="1"/>
  <c r="L301" i="5" s="1"/>
  <c r="L14" i="5" s="1"/>
  <c r="O302" i="3"/>
  <c r="O209" i="3"/>
  <c r="O208" i="3" s="1"/>
  <c r="O199" i="3" s="1"/>
  <c r="O198" i="3" s="1"/>
  <c r="O197" i="3" s="1"/>
  <c r="O196" i="3" s="1"/>
  <c r="N316" i="5"/>
  <c r="N315" i="5" s="1"/>
  <c r="N314" i="5" s="1"/>
  <c r="N305" i="5" s="1"/>
  <c r="N304" i="5" s="1"/>
  <c r="N303" i="5" s="1"/>
  <c r="N302" i="5" s="1"/>
  <c r="G293" i="3"/>
  <c r="I294" i="3"/>
  <c r="K294" i="3" s="1"/>
  <c r="M294" i="3" s="1"/>
  <c r="G288" i="3"/>
  <c r="I289" i="3"/>
  <c r="K289" i="3" s="1"/>
  <c r="M289" i="3" s="1"/>
  <c r="G332" i="3"/>
  <c r="I332" i="3" s="1"/>
  <c r="K332" i="3" s="1"/>
  <c r="M332" i="3" s="1"/>
  <c r="I333" i="3"/>
  <c r="K333" i="3" s="1"/>
  <c r="M333" i="3" s="1"/>
  <c r="G263" i="3"/>
  <c r="I263" i="3" s="1"/>
  <c r="K263" i="3" s="1"/>
  <c r="M263" i="3" s="1"/>
  <c r="G242" i="3"/>
  <c r="N407" i="5" l="1"/>
  <c r="N406" i="5" s="1"/>
  <c r="N405" i="5" s="1"/>
  <c r="N404" i="5" s="1"/>
  <c r="N403" i="5" s="1"/>
  <c r="N402" i="5" s="1"/>
  <c r="N301" i="5" s="1"/>
  <c r="N14" i="5" s="1"/>
  <c r="O301" i="3"/>
  <c r="O300" i="3" s="1"/>
  <c r="I242" i="3"/>
  <c r="K242" i="3" s="1"/>
  <c r="M242" i="3" s="1"/>
  <c r="G287" i="3"/>
  <c r="I288" i="3"/>
  <c r="K288" i="3" s="1"/>
  <c r="M288" i="3" s="1"/>
  <c r="G292" i="3"/>
  <c r="I293" i="3"/>
  <c r="K293" i="3" s="1"/>
  <c r="M293" i="3" s="1"/>
  <c r="O298" i="3" l="1"/>
  <c r="O297" i="3" s="1"/>
  <c r="O296" i="3" s="1"/>
  <c r="O195" i="3" s="1"/>
  <c r="O194" i="3" s="1"/>
  <c r="O15" i="3" s="1"/>
  <c r="O299" i="3"/>
  <c r="G291" i="3"/>
  <c r="I291" i="3" s="1"/>
  <c r="K291" i="3" s="1"/>
  <c r="M291" i="3" s="1"/>
  <c r="I292" i="3"/>
  <c r="K292" i="3" s="1"/>
  <c r="M292" i="3" s="1"/>
  <c r="I512" i="3"/>
  <c r="K512" i="3" s="1"/>
  <c r="M512" i="3" s="1"/>
  <c r="I287" i="3"/>
  <c r="K287" i="3" s="1"/>
  <c r="M287" i="3" s="1"/>
  <c r="G680" i="3"/>
  <c r="G679" i="3" s="1"/>
  <c r="G428" i="3"/>
  <c r="I428" i="3" s="1"/>
  <c r="K428" i="3" s="1"/>
  <c r="M428" i="3" s="1"/>
  <c r="G286" i="3" l="1"/>
  <c r="I286" i="3" s="1"/>
  <c r="K286" i="3" s="1"/>
  <c r="M286" i="3" s="1"/>
  <c r="I500" i="3"/>
  <c r="I359" i="3"/>
  <c r="K359" i="3" s="1"/>
  <c r="M359" i="3" s="1"/>
  <c r="I360" i="3"/>
  <c r="K360" i="3" s="1"/>
  <c r="M360" i="3" s="1"/>
  <c r="I511" i="3"/>
  <c r="K511" i="3" s="1"/>
  <c r="M511" i="3" s="1"/>
  <c r="I680" i="3"/>
  <c r="I592" i="3"/>
  <c r="K592" i="3" s="1"/>
  <c r="M592" i="3" s="1"/>
  <c r="I593" i="3"/>
  <c r="K593" i="3" s="1"/>
  <c r="M593" i="3" s="1"/>
  <c r="G417" i="3"/>
  <c r="G421" i="3"/>
  <c r="K680" i="3" l="1"/>
  <c r="I679" i="3"/>
  <c r="I497" i="3"/>
  <c r="K497" i="3" s="1"/>
  <c r="M497" i="3" s="1"/>
  <c r="K500" i="3"/>
  <c r="M500" i="3" s="1"/>
  <c r="I510" i="3"/>
  <c r="K510" i="3" s="1"/>
  <c r="M510" i="3" s="1"/>
  <c r="I509" i="3"/>
  <c r="K509" i="3" s="1"/>
  <c r="M509" i="3" s="1"/>
  <c r="G420" i="3"/>
  <c r="I420" i="3" s="1"/>
  <c r="K420" i="3" s="1"/>
  <c r="M420" i="3" s="1"/>
  <c r="I421" i="3"/>
  <c r="K421" i="3" s="1"/>
  <c r="M421" i="3" s="1"/>
  <c r="G413" i="3"/>
  <c r="I417" i="3"/>
  <c r="G57" i="3"/>
  <c r="I57" i="3" s="1"/>
  <c r="K57" i="3" s="1"/>
  <c r="M57" i="3" s="1"/>
  <c r="G69" i="3"/>
  <c r="G44" i="3"/>
  <c r="M680" i="3" l="1"/>
  <c r="K679" i="3"/>
  <c r="M679" i="3" s="1"/>
  <c r="I413" i="3"/>
  <c r="K413" i="3" s="1"/>
  <c r="M413" i="3" s="1"/>
  <c r="K417" i="3"/>
  <c r="M417" i="3" s="1"/>
  <c r="G68" i="3"/>
  <c r="I69" i="3"/>
  <c r="K69" i="3" s="1"/>
  <c r="M69" i="3" s="1"/>
  <c r="G43" i="3"/>
  <c r="I44" i="3"/>
  <c r="K44" i="3" s="1"/>
  <c r="M44" i="3" s="1"/>
  <c r="I43" i="3" l="1"/>
  <c r="K43" i="3" s="1"/>
  <c r="M43" i="3" s="1"/>
  <c r="I507" i="3"/>
  <c r="K507" i="3" s="1"/>
  <c r="M507" i="3" s="1"/>
  <c r="G67" i="3"/>
  <c r="I68" i="3"/>
  <c r="K68" i="3" s="1"/>
  <c r="M68" i="3" s="1"/>
  <c r="G709" i="3"/>
  <c r="I709" i="3" s="1"/>
  <c r="K709" i="3" s="1"/>
  <c r="M709" i="3" s="1"/>
  <c r="G270" i="3"/>
  <c r="G279" i="3"/>
  <c r="G320" i="3"/>
  <c r="G327" i="3"/>
  <c r="I327" i="3" s="1"/>
  <c r="K327" i="3" s="1"/>
  <c r="M327" i="3" s="1"/>
  <c r="I67" i="3" l="1"/>
  <c r="G278" i="3"/>
  <c r="I279" i="3"/>
  <c r="K279" i="3" s="1"/>
  <c r="M279" i="3" s="1"/>
  <c r="G269" i="3"/>
  <c r="I270" i="3"/>
  <c r="K270" i="3" s="1"/>
  <c r="M270" i="3" s="1"/>
  <c r="G317" i="3"/>
  <c r="I317" i="3" s="1"/>
  <c r="K317" i="3" s="1"/>
  <c r="M317" i="3" s="1"/>
  <c r="I320" i="3"/>
  <c r="K320" i="3" s="1"/>
  <c r="M320" i="3" s="1"/>
  <c r="I506" i="3"/>
  <c r="K506" i="3" s="1"/>
  <c r="M506" i="3" s="1"/>
  <c r="G153" i="3"/>
  <c r="I153" i="3" s="1"/>
  <c r="K153" i="3" s="1"/>
  <c r="M153" i="3" s="1"/>
  <c r="G152" i="3"/>
  <c r="G88" i="3"/>
  <c r="I278" i="3" l="1"/>
  <c r="K278" i="3" s="1"/>
  <c r="M278" i="3" s="1"/>
  <c r="K67" i="3"/>
  <c r="I504" i="3"/>
  <c r="K504" i="3" s="1"/>
  <c r="M504" i="3" s="1"/>
  <c r="I505" i="3"/>
  <c r="K505" i="3" s="1"/>
  <c r="M505" i="3" s="1"/>
  <c r="G151" i="3"/>
  <c r="I152" i="3"/>
  <c r="K152" i="3" s="1"/>
  <c r="M152" i="3" s="1"/>
  <c r="G87" i="3"/>
  <c r="I88" i="3"/>
  <c r="K88" i="3" s="1"/>
  <c r="M88" i="3" s="1"/>
  <c r="G268" i="3"/>
  <c r="I268" i="3" s="1"/>
  <c r="K268" i="3" s="1"/>
  <c r="M268" i="3" s="1"/>
  <c r="I269" i="3"/>
  <c r="K269" i="3" s="1"/>
  <c r="M269" i="3" s="1"/>
  <c r="G366" i="3"/>
  <c r="G370" i="3"/>
  <c r="I370" i="3" s="1"/>
  <c r="K370" i="3" s="1"/>
  <c r="M370" i="3" s="1"/>
  <c r="G303" i="3"/>
  <c r="M67" i="3" l="1"/>
  <c r="G300" i="3"/>
  <c r="I300" i="3" s="1"/>
  <c r="K300" i="3" s="1"/>
  <c r="M300" i="3" s="1"/>
  <c r="I303" i="3"/>
  <c r="K303" i="3" s="1"/>
  <c r="M303" i="3" s="1"/>
  <c r="G150" i="3"/>
  <c r="G149" i="3" s="1"/>
  <c r="I151" i="3"/>
  <c r="K151" i="3" s="1"/>
  <c r="M151" i="3" s="1"/>
  <c r="G365" i="3"/>
  <c r="I365" i="3" s="1"/>
  <c r="K365" i="3" s="1"/>
  <c r="M365" i="3" s="1"/>
  <c r="I366" i="3"/>
  <c r="K366" i="3" s="1"/>
  <c r="M366" i="3" s="1"/>
  <c r="G86" i="3"/>
  <c r="I86" i="3" s="1"/>
  <c r="K86" i="3" s="1"/>
  <c r="M86" i="3" s="1"/>
  <c r="I87" i="3"/>
  <c r="K87" i="3" s="1"/>
  <c r="M87" i="3" s="1"/>
  <c r="G298" i="3"/>
  <c r="I532" i="3"/>
  <c r="K532" i="3" s="1"/>
  <c r="M532" i="3" s="1"/>
  <c r="G660" i="3"/>
  <c r="G655" i="3"/>
  <c r="G702" i="3"/>
  <c r="G299" i="3" l="1"/>
  <c r="I299" i="3" s="1"/>
  <c r="K299" i="3" s="1"/>
  <c r="M299" i="3" s="1"/>
  <c r="I535" i="3"/>
  <c r="K535" i="3" s="1"/>
  <c r="I536" i="3"/>
  <c r="K536" i="3" s="1"/>
  <c r="G659" i="3"/>
  <c r="I659" i="3" s="1"/>
  <c r="K659" i="3" s="1"/>
  <c r="M659" i="3" s="1"/>
  <c r="I660" i="3"/>
  <c r="K660" i="3" s="1"/>
  <c r="M660" i="3" s="1"/>
  <c r="G654" i="3"/>
  <c r="I654" i="3" s="1"/>
  <c r="K654" i="3" s="1"/>
  <c r="M654" i="3" s="1"/>
  <c r="I655" i="3"/>
  <c r="K655" i="3" s="1"/>
  <c r="M655" i="3" s="1"/>
  <c r="I150" i="3"/>
  <c r="I547" i="3"/>
  <c r="K547" i="3" s="1"/>
  <c r="M547" i="3" s="1"/>
  <c r="I548" i="3"/>
  <c r="K548" i="3" s="1"/>
  <c r="M548" i="3" s="1"/>
  <c r="G701" i="3"/>
  <c r="I702" i="3"/>
  <c r="K702" i="3" s="1"/>
  <c r="M702" i="3" s="1"/>
  <c r="I543" i="3"/>
  <c r="K543" i="3" s="1"/>
  <c r="M543" i="3" s="1"/>
  <c r="I544" i="3"/>
  <c r="K544" i="3" s="1"/>
  <c r="M544" i="3" s="1"/>
  <c r="G297" i="3"/>
  <c r="I298" i="3"/>
  <c r="K298" i="3" s="1"/>
  <c r="M298" i="3" s="1"/>
  <c r="I542" i="3" l="1"/>
  <c r="K542" i="3" s="1"/>
  <c r="M542" i="3" s="1"/>
  <c r="I149" i="3"/>
  <c r="K149" i="3" s="1"/>
  <c r="K150" i="3"/>
  <c r="M150" i="3" s="1"/>
  <c r="M149" i="3" s="1"/>
  <c r="G296" i="3"/>
  <c r="I296" i="3" s="1"/>
  <c r="K296" i="3" s="1"/>
  <c r="M296" i="3" s="1"/>
  <c r="I297" i="3"/>
  <c r="K297" i="3" s="1"/>
  <c r="M297" i="3" s="1"/>
  <c r="G700" i="3"/>
  <c r="I701" i="3"/>
  <c r="K701" i="3" s="1"/>
  <c r="M701" i="3" s="1"/>
  <c r="G653" i="3"/>
  <c r="G97" i="3"/>
  <c r="I97" i="3" s="1"/>
  <c r="K97" i="3" s="1"/>
  <c r="M97" i="3" s="1"/>
  <c r="G699" i="3" l="1"/>
  <c r="I699" i="3" s="1"/>
  <c r="K699" i="3" s="1"/>
  <c r="M699" i="3" s="1"/>
  <c r="I700" i="3"/>
  <c r="K700" i="3" s="1"/>
  <c r="M700" i="3" s="1"/>
  <c r="I541" i="3"/>
  <c r="K541" i="3" s="1"/>
  <c r="M541" i="3" s="1"/>
  <c r="G652" i="3"/>
  <c r="I652" i="3" s="1"/>
  <c r="K652" i="3" s="1"/>
  <c r="M652" i="3" s="1"/>
  <c r="I653" i="3"/>
  <c r="K653" i="3" s="1"/>
  <c r="M653" i="3" s="1"/>
  <c r="G284" i="3"/>
  <c r="I284" i="3" s="1"/>
  <c r="K284" i="3" s="1"/>
  <c r="M284" i="3" s="1"/>
  <c r="G282" i="3"/>
  <c r="I282" i="3" s="1"/>
  <c r="K282" i="3" s="1"/>
  <c r="M282" i="3" s="1"/>
  <c r="G249" i="3"/>
  <c r="I249" i="3" s="1"/>
  <c r="K249" i="3" s="1"/>
  <c r="M249" i="3" s="1"/>
  <c r="G247" i="3"/>
  <c r="I247" i="3" s="1"/>
  <c r="K247" i="3" s="1"/>
  <c r="M247" i="3" s="1"/>
  <c r="G232" i="3"/>
  <c r="G205" i="3"/>
  <c r="I205" i="3" s="1"/>
  <c r="K205" i="3" s="1"/>
  <c r="M205" i="3" s="1"/>
  <c r="G209" i="3"/>
  <c r="G211" i="3"/>
  <c r="I211" i="3" s="1"/>
  <c r="K211" i="3" s="1"/>
  <c r="M211" i="3" s="1"/>
  <c r="G224" i="3"/>
  <c r="G27" i="3"/>
  <c r="I27" i="3" s="1"/>
  <c r="K27" i="3" s="1"/>
  <c r="M27" i="3" s="1"/>
  <c r="G26" i="3"/>
  <c r="G22" i="3"/>
  <c r="G717" i="3"/>
  <c r="I717" i="3" s="1"/>
  <c r="K717" i="3" s="1"/>
  <c r="M717" i="3" s="1"/>
  <c r="G723" i="3"/>
  <c r="G727" i="3"/>
  <c r="G730" i="3"/>
  <c r="G740" i="3"/>
  <c r="I740" i="3" s="1"/>
  <c r="K740" i="3" s="1"/>
  <c r="M740" i="3" s="1"/>
  <c r="G722" i="3" l="1"/>
  <c r="I722" i="3" s="1"/>
  <c r="K722" i="3" s="1"/>
  <c r="I723" i="3"/>
  <c r="K723" i="3" s="1"/>
  <c r="M723" i="3" s="1"/>
  <c r="G223" i="3"/>
  <c r="I223" i="3" s="1"/>
  <c r="K223" i="3" s="1"/>
  <c r="M223" i="3" s="1"/>
  <c r="I224" i="3"/>
  <c r="K224" i="3" s="1"/>
  <c r="M224" i="3" s="1"/>
  <c r="G231" i="3"/>
  <c r="I231" i="3" s="1"/>
  <c r="K231" i="3" s="1"/>
  <c r="M231" i="3" s="1"/>
  <c r="I232" i="3"/>
  <c r="K232" i="3" s="1"/>
  <c r="M232" i="3" s="1"/>
  <c r="I539" i="3"/>
  <c r="K539" i="3" s="1"/>
  <c r="M539" i="3" s="1"/>
  <c r="I540" i="3"/>
  <c r="K540" i="3" s="1"/>
  <c r="M540" i="3" s="1"/>
  <c r="G729" i="3"/>
  <c r="I729" i="3" s="1"/>
  <c r="K729" i="3" s="1"/>
  <c r="M729" i="3" s="1"/>
  <c r="M721" i="3" s="1"/>
  <c r="I730" i="3"/>
  <c r="K730" i="3" s="1"/>
  <c r="M730" i="3" s="1"/>
  <c r="G21" i="3"/>
  <c r="I22" i="3"/>
  <c r="K22" i="3" s="1"/>
  <c r="M22" i="3" s="1"/>
  <c r="G726" i="3"/>
  <c r="I726" i="3" s="1"/>
  <c r="K726" i="3" s="1"/>
  <c r="M726" i="3" s="1"/>
  <c r="I727" i="3"/>
  <c r="K727" i="3" s="1"/>
  <c r="M727" i="3" s="1"/>
  <c r="G25" i="3"/>
  <c r="I26" i="3"/>
  <c r="K26" i="3" s="1"/>
  <c r="M26" i="3" s="1"/>
  <c r="G208" i="3"/>
  <c r="I208" i="3" s="1"/>
  <c r="K208" i="3" s="1"/>
  <c r="M208" i="3" s="1"/>
  <c r="I209" i="3"/>
  <c r="K209" i="3" s="1"/>
  <c r="M209" i="3" s="1"/>
  <c r="G246" i="3"/>
  <c r="G716" i="3"/>
  <c r="G744" i="3"/>
  <c r="I744" i="3" s="1"/>
  <c r="K744" i="3" s="1"/>
  <c r="M744" i="3" s="1"/>
  <c r="G281" i="3"/>
  <c r="G277" i="3" s="1"/>
  <c r="I246" i="3" l="1"/>
  <c r="K246" i="3" s="1"/>
  <c r="M246" i="3" s="1"/>
  <c r="G721" i="3"/>
  <c r="I721" i="3" s="1"/>
  <c r="K721" i="3" s="1"/>
  <c r="I281" i="3"/>
  <c r="K281" i="3" s="1"/>
  <c r="M281" i="3" s="1"/>
  <c r="G24" i="3"/>
  <c r="I24" i="3" s="1"/>
  <c r="K24" i="3" s="1"/>
  <c r="M24" i="3" s="1"/>
  <c r="I25" i="3"/>
  <c r="K25" i="3" s="1"/>
  <c r="M25" i="3" s="1"/>
  <c r="G20" i="3"/>
  <c r="I21" i="3"/>
  <c r="K21" i="3" s="1"/>
  <c r="M21" i="3" s="1"/>
  <c r="G715" i="3"/>
  <c r="I716" i="3"/>
  <c r="K716" i="3" s="1"/>
  <c r="M716" i="3" s="1"/>
  <c r="G112" i="3"/>
  <c r="I112" i="3" s="1"/>
  <c r="K112" i="3" s="1"/>
  <c r="M112" i="3" s="1"/>
  <c r="G720" i="3" l="1"/>
  <c r="I720" i="3" s="1"/>
  <c r="K720" i="3" s="1"/>
  <c r="M720" i="3" s="1"/>
  <c r="G714" i="3"/>
  <c r="I715" i="3"/>
  <c r="K715" i="3" s="1"/>
  <c r="M715" i="3" s="1"/>
  <c r="G19" i="3"/>
  <c r="I19" i="3" s="1"/>
  <c r="K19" i="3" s="1"/>
  <c r="M19" i="3" s="1"/>
  <c r="I20" i="3"/>
  <c r="K20" i="3" s="1"/>
  <c r="M20" i="3" s="1"/>
  <c r="G276" i="3"/>
  <c r="I276" i="3" s="1"/>
  <c r="K276" i="3" s="1"/>
  <c r="M276" i="3" s="1"/>
  <c r="I277" i="3"/>
  <c r="K277" i="3" s="1"/>
  <c r="M277" i="3" s="1"/>
  <c r="G739" i="3"/>
  <c r="G708" i="3"/>
  <c r="G698" i="3"/>
  <c r="G687" i="3"/>
  <c r="G677" i="3"/>
  <c r="G669" i="3"/>
  <c r="G650" i="3"/>
  <c r="G639" i="3"/>
  <c r="G635" i="3"/>
  <c r="G627" i="3"/>
  <c r="G616" i="3"/>
  <c r="I531" i="3"/>
  <c r="K531" i="3" s="1"/>
  <c r="M531" i="3" s="1"/>
  <c r="M530" i="3" s="1"/>
  <c r="I528" i="3"/>
  <c r="K528" i="3" s="1"/>
  <c r="M528" i="3" s="1"/>
  <c r="G475" i="3"/>
  <c r="G468" i="3"/>
  <c r="G458" i="3"/>
  <c r="G454" i="3"/>
  <c r="G447" i="3"/>
  <c r="G440" i="3"/>
  <c r="G434" i="3"/>
  <c r="G427" i="3"/>
  <c r="I427" i="3" s="1"/>
  <c r="K427" i="3" s="1"/>
  <c r="M427" i="3" s="1"/>
  <c r="G424" i="3"/>
  <c r="G397" i="3"/>
  <c r="G393" i="3"/>
  <c r="G389" i="3"/>
  <c r="G385" i="3"/>
  <c r="G381" i="3"/>
  <c r="G377" i="3"/>
  <c r="G369" i="3"/>
  <c r="I369" i="3" s="1"/>
  <c r="K369" i="3" s="1"/>
  <c r="M369" i="3" s="1"/>
  <c r="M358" i="3" s="1"/>
  <c r="G355" i="3"/>
  <c r="G343" i="3"/>
  <c r="G335" i="3"/>
  <c r="G326" i="3"/>
  <c r="I326" i="3" s="1"/>
  <c r="K326" i="3" s="1"/>
  <c r="M326" i="3" s="1"/>
  <c r="G323" i="3"/>
  <c r="G314" i="3"/>
  <c r="G309" i="3"/>
  <c r="G261" i="3"/>
  <c r="G257" i="3"/>
  <c r="G252" i="3"/>
  <c r="G229" i="3"/>
  <c r="I229" i="3" s="1"/>
  <c r="K229" i="3" s="1"/>
  <c r="M229" i="3" s="1"/>
  <c r="G228" i="3"/>
  <c r="G227" i="3" s="1"/>
  <c r="G220" i="3"/>
  <c r="I220" i="3" s="1"/>
  <c r="K220" i="3" s="1"/>
  <c r="M220" i="3" s="1"/>
  <c r="G217" i="3"/>
  <c r="G204" i="3"/>
  <c r="I204" i="3" s="1"/>
  <c r="K204" i="3" s="1"/>
  <c r="M204" i="3" s="1"/>
  <c r="G200" i="3"/>
  <c r="I200" i="3" s="1"/>
  <c r="K200" i="3" s="1"/>
  <c r="M200" i="3" s="1"/>
  <c r="G192" i="3"/>
  <c r="G187" i="3"/>
  <c r="G183" i="3"/>
  <c r="G179" i="3"/>
  <c r="G170" i="3"/>
  <c r="G147" i="3"/>
  <c r="I147" i="3" s="1"/>
  <c r="K147" i="3" s="1"/>
  <c r="M147" i="3" s="1"/>
  <c r="G146" i="3"/>
  <c r="I146" i="3" s="1"/>
  <c r="K146" i="3" s="1"/>
  <c r="M146" i="3" s="1"/>
  <c r="G144" i="3"/>
  <c r="G139" i="3"/>
  <c r="G134" i="3"/>
  <c r="G131" i="3"/>
  <c r="G125" i="3"/>
  <c r="G120" i="3"/>
  <c r="G117" i="3"/>
  <c r="G111" i="3"/>
  <c r="G96" i="3"/>
  <c r="I96" i="3" s="1"/>
  <c r="K96" i="3" s="1"/>
  <c r="M96" i="3" s="1"/>
  <c r="G93" i="3"/>
  <c r="G83" i="3"/>
  <c r="G73" i="3"/>
  <c r="G60" i="3"/>
  <c r="G56" i="3"/>
  <c r="I56" i="3" s="1"/>
  <c r="K56" i="3" s="1"/>
  <c r="M56" i="3" s="1"/>
  <c r="G48" i="3"/>
  <c r="G35" i="3"/>
  <c r="G34" i="3" l="1"/>
  <c r="I35" i="3"/>
  <c r="K35" i="3" s="1"/>
  <c r="M35" i="3" s="1"/>
  <c r="G110" i="3"/>
  <c r="I111" i="3"/>
  <c r="K111" i="3" s="1"/>
  <c r="M111" i="3" s="1"/>
  <c r="G130" i="3"/>
  <c r="I130" i="3" s="1"/>
  <c r="K130" i="3" s="1"/>
  <c r="M130" i="3" s="1"/>
  <c r="I131" i="3"/>
  <c r="K131" i="3" s="1"/>
  <c r="M131" i="3" s="1"/>
  <c r="G308" i="3"/>
  <c r="I309" i="3"/>
  <c r="K309" i="3" s="1"/>
  <c r="M309" i="3" s="1"/>
  <c r="G47" i="3"/>
  <c r="G42" i="3" s="1"/>
  <c r="I48" i="3"/>
  <c r="K48" i="3" s="1"/>
  <c r="M48" i="3" s="1"/>
  <c r="G82" i="3"/>
  <c r="I83" i="3"/>
  <c r="K83" i="3" s="1"/>
  <c r="M83" i="3" s="1"/>
  <c r="G116" i="3"/>
  <c r="I116" i="3" s="1"/>
  <c r="K116" i="3" s="1"/>
  <c r="M116" i="3" s="1"/>
  <c r="I117" i="3"/>
  <c r="K117" i="3" s="1"/>
  <c r="M117" i="3" s="1"/>
  <c r="G133" i="3"/>
  <c r="I133" i="3" s="1"/>
  <c r="K133" i="3" s="1"/>
  <c r="M133" i="3" s="1"/>
  <c r="I134" i="3"/>
  <c r="K134" i="3" s="1"/>
  <c r="M134" i="3" s="1"/>
  <c r="G186" i="3"/>
  <c r="I186" i="3" s="1"/>
  <c r="K186" i="3" s="1"/>
  <c r="M186" i="3" s="1"/>
  <c r="I187" i="3"/>
  <c r="K187" i="3" s="1"/>
  <c r="M187" i="3" s="1"/>
  <c r="G216" i="3"/>
  <c r="I216" i="3" s="1"/>
  <c r="K216" i="3" s="1"/>
  <c r="M216" i="3" s="1"/>
  <c r="I217" i="3"/>
  <c r="K217" i="3" s="1"/>
  <c r="M217" i="3" s="1"/>
  <c r="G251" i="3"/>
  <c r="G236" i="3" s="1"/>
  <c r="I252" i="3"/>
  <c r="K252" i="3" s="1"/>
  <c r="M252" i="3" s="1"/>
  <c r="G313" i="3"/>
  <c r="I313" i="3" s="1"/>
  <c r="K313" i="3" s="1"/>
  <c r="M313" i="3" s="1"/>
  <c r="I314" i="3"/>
  <c r="K314" i="3" s="1"/>
  <c r="M314" i="3" s="1"/>
  <c r="G380" i="3"/>
  <c r="I381" i="3"/>
  <c r="K381" i="3" s="1"/>
  <c r="M381" i="3" s="1"/>
  <c r="G396" i="3"/>
  <c r="I397" i="3"/>
  <c r="K397" i="3" s="1"/>
  <c r="M397" i="3" s="1"/>
  <c r="G433" i="3"/>
  <c r="I434" i="3"/>
  <c r="K434" i="3" s="1"/>
  <c r="M434" i="3" s="1"/>
  <c r="G457" i="3"/>
  <c r="I458" i="3"/>
  <c r="K458" i="3" s="1"/>
  <c r="M458" i="3" s="1"/>
  <c r="I574" i="3"/>
  <c r="K574" i="3" s="1"/>
  <c r="M574" i="3" s="1"/>
  <c r="I601" i="3"/>
  <c r="K601" i="3" s="1"/>
  <c r="M601" i="3" s="1"/>
  <c r="G626" i="3"/>
  <c r="G625" i="3" s="1"/>
  <c r="I627" i="3"/>
  <c r="K627" i="3" s="1"/>
  <c r="M627" i="3" s="1"/>
  <c r="G668" i="3"/>
  <c r="I669" i="3"/>
  <c r="K669" i="3" s="1"/>
  <c r="M669" i="3" s="1"/>
  <c r="G707" i="3"/>
  <c r="I708" i="3"/>
  <c r="K708" i="3" s="1"/>
  <c r="M708" i="3" s="1"/>
  <c r="G92" i="3"/>
  <c r="G91" i="3" s="1"/>
  <c r="I93" i="3"/>
  <c r="K93" i="3" s="1"/>
  <c r="M93" i="3" s="1"/>
  <c r="G119" i="3"/>
  <c r="I119" i="3" s="1"/>
  <c r="K119" i="3" s="1"/>
  <c r="M119" i="3" s="1"/>
  <c r="I120" i="3"/>
  <c r="K120" i="3" s="1"/>
  <c r="M120" i="3" s="1"/>
  <c r="G138" i="3"/>
  <c r="I139" i="3"/>
  <c r="K139" i="3" s="1"/>
  <c r="M139" i="3" s="1"/>
  <c r="G191" i="3"/>
  <c r="I192" i="3"/>
  <c r="K192" i="3" s="1"/>
  <c r="M192" i="3" s="1"/>
  <c r="G256" i="3"/>
  <c r="I256" i="3" s="1"/>
  <c r="K256" i="3" s="1"/>
  <c r="M256" i="3" s="1"/>
  <c r="I257" i="3"/>
  <c r="K257" i="3" s="1"/>
  <c r="M257" i="3" s="1"/>
  <c r="G322" i="3"/>
  <c r="I322" i="3" s="1"/>
  <c r="K322" i="3" s="1"/>
  <c r="M322" i="3" s="1"/>
  <c r="I323" i="3"/>
  <c r="K323" i="3" s="1"/>
  <c r="M323" i="3" s="1"/>
  <c r="G351" i="3"/>
  <c r="G350" i="3" s="1"/>
  <c r="I355" i="3"/>
  <c r="G384" i="3"/>
  <c r="I385" i="3"/>
  <c r="K385" i="3" s="1"/>
  <c r="M385" i="3" s="1"/>
  <c r="G401" i="3"/>
  <c r="G439" i="3"/>
  <c r="I440" i="3"/>
  <c r="K440" i="3" s="1"/>
  <c r="M440" i="3" s="1"/>
  <c r="I518" i="3"/>
  <c r="K518" i="3" s="1"/>
  <c r="M518" i="3" s="1"/>
  <c r="I553" i="3"/>
  <c r="K553" i="3" s="1"/>
  <c r="M553" i="3" s="1"/>
  <c r="I554" i="3"/>
  <c r="K554" i="3" s="1"/>
  <c r="M554" i="3" s="1"/>
  <c r="I581" i="3"/>
  <c r="K581" i="3" s="1"/>
  <c r="M581" i="3" s="1"/>
  <c r="I606" i="3"/>
  <c r="K606" i="3" s="1"/>
  <c r="M606" i="3" s="1"/>
  <c r="G634" i="3"/>
  <c r="I635" i="3"/>
  <c r="K635" i="3" s="1"/>
  <c r="M635" i="3" s="1"/>
  <c r="G676" i="3"/>
  <c r="I676" i="3" s="1"/>
  <c r="K676" i="3" s="1"/>
  <c r="M676" i="3" s="1"/>
  <c r="I677" i="3"/>
  <c r="K677" i="3" s="1"/>
  <c r="M677" i="3" s="1"/>
  <c r="G738" i="3"/>
  <c r="I739" i="3"/>
  <c r="K739" i="3" s="1"/>
  <c r="M739" i="3" s="1"/>
  <c r="G18" i="3"/>
  <c r="G59" i="3"/>
  <c r="I59" i="3" s="1"/>
  <c r="K59" i="3" s="1"/>
  <c r="M59" i="3" s="1"/>
  <c r="I60" i="3"/>
  <c r="K60" i="3" s="1"/>
  <c r="M60" i="3" s="1"/>
  <c r="G124" i="3"/>
  <c r="I124" i="3" s="1"/>
  <c r="K124" i="3" s="1"/>
  <c r="M124" i="3" s="1"/>
  <c r="I125" i="3"/>
  <c r="K125" i="3" s="1"/>
  <c r="M125" i="3" s="1"/>
  <c r="G143" i="3"/>
  <c r="I144" i="3"/>
  <c r="K144" i="3" s="1"/>
  <c r="M144" i="3" s="1"/>
  <c r="G175" i="3"/>
  <c r="G174" i="3" s="1"/>
  <c r="I179" i="3"/>
  <c r="I228" i="3"/>
  <c r="K228" i="3" s="1"/>
  <c r="M228" i="3" s="1"/>
  <c r="G260" i="3"/>
  <c r="I260" i="3" s="1"/>
  <c r="K260" i="3" s="1"/>
  <c r="M260" i="3" s="1"/>
  <c r="I261" i="3"/>
  <c r="K261" i="3" s="1"/>
  <c r="M261" i="3" s="1"/>
  <c r="G388" i="3"/>
  <c r="I389" i="3"/>
  <c r="K389" i="3" s="1"/>
  <c r="M389" i="3" s="1"/>
  <c r="G423" i="3"/>
  <c r="I423" i="3" s="1"/>
  <c r="K423" i="3" s="1"/>
  <c r="M423" i="3" s="1"/>
  <c r="I424" i="3"/>
  <c r="K424" i="3" s="1"/>
  <c r="M424" i="3" s="1"/>
  <c r="G474" i="3"/>
  <c r="I475" i="3"/>
  <c r="K475" i="3" s="1"/>
  <c r="M475" i="3" s="1"/>
  <c r="I522" i="3"/>
  <c r="K522" i="3" s="1"/>
  <c r="M522" i="3" s="1"/>
  <c r="I557" i="3"/>
  <c r="K557" i="3" s="1"/>
  <c r="M557" i="3" s="1"/>
  <c r="I558" i="3"/>
  <c r="K558" i="3" s="1"/>
  <c r="M558" i="3" s="1"/>
  <c r="I587" i="3"/>
  <c r="K587" i="3" s="1"/>
  <c r="M587" i="3" s="1"/>
  <c r="I588" i="3"/>
  <c r="K588" i="3" s="1"/>
  <c r="M588" i="3" s="1"/>
  <c r="G609" i="3"/>
  <c r="I610" i="3"/>
  <c r="K610" i="3" s="1"/>
  <c r="M610" i="3" s="1"/>
  <c r="G638" i="3"/>
  <c r="I639" i="3"/>
  <c r="K639" i="3" s="1"/>
  <c r="M639" i="3" s="1"/>
  <c r="G686" i="3"/>
  <c r="G685" i="3" s="1"/>
  <c r="G684" i="3" s="1"/>
  <c r="I687" i="3"/>
  <c r="K687" i="3" s="1"/>
  <c r="M687" i="3" s="1"/>
  <c r="G72" i="3"/>
  <c r="I73" i="3"/>
  <c r="K73" i="3" s="1"/>
  <c r="M73" i="3" s="1"/>
  <c r="G182" i="3"/>
  <c r="I182" i="3" s="1"/>
  <c r="K182" i="3" s="1"/>
  <c r="M182" i="3" s="1"/>
  <c r="I183" i="3"/>
  <c r="K183" i="3" s="1"/>
  <c r="M183" i="3" s="1"/>
  <c r="G331" i="3"/>
  <c r="I331" i="3" s="1"/>
  <c r="K331" i="3" s="1"/>
  <c r="M331" i="3" s="1"/>
  <c r="I335" i="3"/>
  <c r="K335" i="3" s="1"/>
  <c r="M335" i="3" s="1"/>
  <c r="G376" i="3"/>
  <c r="I377" i="3"/>
  <c r="K377" i="3" s="1"/>
  <c r="M377" i="3" s="1"/>
  <c r="G392" i="3"/>
  <c r="I393" i="3"/>
  <c r="K393" i="3" s="1"/>
  <c r="M393" i="3" s="1"/>
  <c r="G453" i="3"/>
  <c r="I454" i="3"/>
  <c r="K454" i="3" s="1"/>
  <c r="M454" i="3" s="1"/>
  <c r="I491" i="3"/>
  <c r="K491" i="3" s="1"/>
  <c r="M491" i="3" s="1"/>
  <c r="I570" i="3"/>
  <c r="K570" i="3" s="1"/>
  <c r="M570" i="3" s="1"/>
  <c r="I595" i="3"/>
  <c r="K595" i="3" s="1"/>
  <c r="M595" i="3" s="1"/>
  <c r="I596" i="3"/>
  <c r="K596" i="3" s="1"/>
  <c r="M596" i="3" s="1"/>
  <c r="G615" i="3"/>
  <c r="I616" i="3"/>
  <c r="K616" i="3" s="1"/>
  <c r="M616" i="3" s="1"/>
  <c r="G649" i="3"/>
  <c r="I650" i="3"/>
  <c r="K650" i="3" s="1"/>
  <c r="M650" i="3" s="1"/>
  <c r="G697" i="3"/>
  <c r="I697" i="3" s="1"/>
  <c r="K697" i="3" s="1"/>
  <c r="M697" i="3" s="1"/>
  <c r="I698" i="3"/>
  <c r="K698" i="3" s="1"/>
  <c r="M698" i="3" s="1"/>
  <c r="G713" i="3"/>
  <c r="I714" i="3"/>
  <c r="K714" i="3" s="1"/>
  <c r="M714" i="3" s="1"/>
  <c r="G342" i="3"/>
  <c r="I342" i="3" s="1"/>
  <c r="K342" i="3" s="1"/>
  <c r="M342" i="3" s="1"/>
  <c r="I343" i="3"/>
  <c r="K343" i="3" s="1"/>
  <c r="M343" i="3" s="1"/>
  <c r="G169" i="3"/>
  <c r="I170" i="3"/>
  <c r="K170" i="3" s="1"/>
  <c r="M170" i="3" s="1"/>
  <c r="G467" i="3"/>
  <c r="I468" i="3"/>
  <c r="K468" i="3" s="1"/>
  <c r="M468" i="3" s="1"/>
  <c r="G446" i="3"/>
  <c r="I447" i="3"/>
  <c r="K447" i="3" s="1"/>
  <c r="M447" i="3" s="1"/>
  <c r="G199" i="3"/>
  <c r="I199" i="3" s="1"/>
  <c r="K199" i="3" s="1"/>
  <c r="M199" i="3" s="1"/>
  <c r="I526" i="3"/>
  <c r="K526" i="3" s="1"/>
  <c r="M526" i="3" s="1"/>
  <c r="I527" i="3"/>
  <c r="K527" i="3" s="1"/>
  <c r="M527" i="3" s="1"/>
  <c r="I530" i="3"/>
  <c r="K530" i="3" s="1"/>
  <c r="G412" i="3" l="1"/>
  <c r="G411" i="3" s="1"/>
  <c r="I143" i="3"/>
  <c r="K143" i="3" s="1"/>
  <c r="M143" i="3" s="1"/>
  <c r="I351" i="3"/>
  <c r="K351" i="3" s="1"/>
  <c r="M351" i="3" s="1"/>
  <c r="M350" i="3" s="1"/>
  <c r="K355" i="3"/>
  <c r="M355" i="3" s="1"/>
  <c r="I175" i="3"/>
  <c r="K175" i="3" s="1"/>
  <c r="M175" i="3" s="1"/>
  <c r="K179" i="3"/>
  <c r="M179" i="3" s="1"/>
  <c r="I586" i="3"/>
  <c r="K586" i="3" s="1"/>
  <c r="M586" i="3" s="1"/>
  <c r="G115" i="3"/>
  <c r="G114" i="3" s="1"/>
  <c r="I114" i="3" s="1"/>
  <c r="K114" i="3" s="1"/>
  <c r="M114" i="3" s="1"/>
  <c r="I551" i="3"/>
  <c r="K551" i="3" s="1"/>
  <c r="M551" i="3" s="1"/>
  <c r="G123" i="3"/>
  <c r="I123" i="3" s="1"/>
  <c r="K123" i="3" s="1"/>
  <c r="M123" i="3" s="1"/>
  <c r="G675" i="3"/>
  <c r="G674" i="3" s="1"/>
  <c r="I174" i="3"/>
  <c r="K174" i="3" s="1"/>
  <c r="M174" i="3" s="1"/>
  <c r="G173" i="3"/>
  <c r="I173" i="3" s="1"/>
  <c r="K173" i="3" s="1"/>
  <c r="M173" i="3" s="1"/>
  <c r="G215" i="3"/>
  <c r="I215" i="3" s="1"/>
  <c r="K215" i="3" s="1"/>
  <c r="M215" i="3" s="1"/>
  <c r="G255" i="3"/>
  <c r="G129" i="3"/>
  <c r="G128" i="3" s="1"/>
  <c r="I128" i="3" s="1"/>
  <c r="K128" i="3" s="1"/>
  <c r="M128" i="3" s="1"/>
  <c r="G55" i="3"/>
  <c r="I55" i="3" s="1"/>
  <c r="K55" i="3" s="1"/>
  <c r="M55" i="3" s="1"/>
  <c r="G312" i="3"/>
  <c r="I312" i="3" s="1"/>
  <c r="K312" i="3" s="1"/>
  <c r="M312" i="3" s="1"/>
  <c r="I591" i="3"/>
  <c r="K591" i="3" s="1"/>
  <c r="M591" i="3" s="1"/>
  <c r="G614" i="3"/>
  <c r="I615" i="3"/>
  <c r="K615" i="3" s="1"/>
  <c r="M615" i="3" s="1"/>
  <c r="I569" i="3"/>
  <c r="K569" i="3" s="1"/>
  <c r="M569" i="3" s="1"/>
  <c r="G452" i="3"/>
  <c r="I453" i="3"/>
  <c r="K453" i="3" s="1"/>
  <c r="M453" i="3" s="1"/>
  <c r="G375" i="3"/>
  <c r="I376" i="3"/>
  <c r="K376" i="3" s="1"/>
  <c r="M376" i="3" s="1"/>
  <c r="I686" i="3"/>
  <c r="K686" i="3" s="1"/>
  <c r="M686" i="3" s="1"/>
  <c r="G608" i="3"/>
  <c r="I609" i="3"/>
  <c r="K609" i="3" s="1"/>
  <c r="M609" i="3" s="1"/>
  <c r="G473" i="3"/>
  <c r="I473" i="3" s="1"/>
  <c r="K473" i="3" s="1"/>
  <c r="M473" i="3" s="1"/>
  <c r="I474" i="3"/>
  <c r="K474" i="3" s="1"/>
  <c r="M474" i="3" s="1"/>
  <c r="G387" i="3"/>
  <c r="I387" i="3" s="1"/>
  <c r="K387" i="3" s="1"/>
  <c r="M387" i="3" s="1"/>
  <c r="I388" i="3"/>
  <c r="K388" i="3" s="1"/>
  <c r="M388" i="3" s="1"/>
  <c r="G226" i="3"/>
  <c r="I226" i="3" s="1"/>
  <c r="K226" i="3" s="1"/>
  <c r="M226" i="3" s="1"/>
  <c r="I227" i="3"/>
  <c r="K227" i="3" s="1"/>
  <c r="M227" i="3" s="1"/>
  <c r="G340" i="3"/>
  <c r="I340" i="3" s="1"/>
  <c r="K340" i="3" s="1"/>
  <c r="M340" i="3" s="1"/>
  <c r="G737" i="3"/>
  <c r="I738" i="3"/>
  <c r="K738" i="3" s="1"/>
  <c r="M738" i="3" s="1"/>
  <c r="G633" i="3"/>
  <c r="I633" i="3" s="1"/>
  <c r="K633" i="3" s="1"/>
  <c r="M633" i="3" s="1"/>
  <c r="I634" i="3"/>
  <c r="K634" i="3" s="1"/>
  <c r="M634" i="3" s="1"/>
  <c r="I580" i="3"/>
  <c r="K580" i="3" s="1"/>
  <c r="M580" i="3" s="1"/>
  <c r="I517" i="3"/>
  <c r="K517" i="3" s="1"/>
  <c r="M517" i="3" s="1"/>
  <c r="G400" i="3"/>
  <c r="I401" i="3"/>
  <c r="K401" i="3" s="1"/>
  <c r="G137" i="3"/>
  <c r="I138" i="3"/>
  <c r="K138" i="3" s="1"/>
  <c r="M138" i="3" s="1"/>
  <c r="G85" i="3"/>
  <c r="I92" i="3"/>
  <c r="G667" i="3"/>
  <c r="I668" i="3"/>
  <c r="K668" i="3" s="1"/>
  <c r="M668" i="3" s="1"/>
  <c r="I600" i="3"/>
  <c r="K600" i="3" s="1"/>
  <c r="M600" i="3" s="1"/>
  <c r="G456" i="3"/>
  <c r="I456" i="3" s="1"/>
  <c r="K456" i="3" s="1"/>
  <c r="M456" i="3" s="1"/>
  <c r="I457" i="3"/>
  <c r="K457" i="3" s="1"/>
  <c r="M457" i="3" s="1"/>
  <c r="G395" i="3"/>
  <c r="I395" i="3" s="1"/>
  <c r="K395" i="3" s="1"/>
  <c r="M395" i="3" s="1"/>
  <c r="I396" i="3"/>
  <c r="K396" i="3" s="1"/>
  <c r="M396" i="3" s="1"/>
  <c r="G81" i="3"/>
  <c r="I82" i="3"/>
  <c r="K82" i="3" s="1"/>
  <c r="M82" i="3" s="1"/>
  <c r="G307" i="3"/>
  <c r="I308" i="3"/>
  <c r="K308" i="3" s="1"/>
  <c r="M308" i="3" s="1"/>
  <c r="G109" i="3"/>
  <c r="I109" i="3" s="1"/>
  <c r="K109" i="3" s="1"/>
  <c r="M109" i="3" s="1"/>
  <c r="I110" i="3"/>
  <c r="K110" i="3" s="1"/>
  <c r="M110" i="3" s="1"/>
  <c r="G122" i="3"/>
  <c r="I122" i="3" s="1"/>
  <c r="K122" i="3" s="1"/>
  <c r="M122" i="3" s="1"/>
  <c r="G142" i="3"/>
  <c r="I713" i="3"/>
  <c r="K713" i="3" s="1"/>
  <c r="M713" i="3" s="1"/>
  <c r="G712" i="3"/>
  <c r="I712" i="3" s="1"/>
  <c r="K712" i="3" s="1"/>
  <c r="M712" i="3" s="1"/>
  <c r="G648" i="3"/>
  <c r="I649" i="3"/>
  <c r="K649" i="3" s="1"/>
  <c r="M649" i="3" s="1"/>
  <c r="I490" i="3"/>
  <c r="K490" i="3" s="1"/>
  <c r="M490" i="3" s="1"/>
  <c r="M486" i="3" s="1"/>
  <c r="M478" i="3" s="1"/>
  <c r="G391" i="3"/>
  <c r="I391" i="3" s="1"/>
  <c r="K391" i="3" s="1"/>
  <c r="M391" i="3" s="1"/>
  <c r="I392" i="3"/>
  <c r="K392" i="3" s="1"/>
  <c r="M392" i="3" s="1"/>
  <c r="G71" i="3"/>
  <c r="G62" i="3" s="1"/>
  <c r="I72" i="3"/>
  <c r="K72" i="3" s="1"/>
  <c r="M72" i="3" s="1"/>
  <c r="G637" i="3"/>
  <c r="I637" i="3" s="1"/>
  <c r="K637" i="3" s="1"/>
  <c r="M637" i="3" s="1"/>
  <c r="I638" i="3"/>
  <c r="K638" i="3" s="1"/>
  <c r="M638" i="3" s="1"/>
  <c r="I521" i="3"/>
  <c r="I18" i="3"/>
  <c r="K18" i="3" s="1"/>
  <c r="M18" i="3" s="1"/>
  <c r="G17" i="3"/>
  <c r="I17" i="3" s="1"/>
  <c r="K17" i="3" s="1"/>
  <c r="M17" i="3" s="1"/>
  <c r="I605" i="3"/>
  <c r="K605" i="3" s="1"/>
  <c r="M605" i="3" s="1"/>
  <c r="G438" i="3"/>
  <c r="I439" i="3"/>
  <c r="K439" i="3" s="1"/>
  <c r="M439" i="3" s="1"/>
  <c r="G383" i="3"/>
  <c r="I383" i="3" s="1"/>
  <c r="K383" i="3" s="1"/>
  <c r="M383" i="3" s="1"/>
  <c r="I384" i="3"/>
  <c r="K384" i="3" s="1"/>
  <c r="M384" i="3" s="1"/>
  <c r="G190" i="3"/>
  <c r="I190" i="3" s="1"/>
  <c r="K190" i="3" s="1"/>
  <c r="M190" i="3" s="1"/>
  <c r="I191" i="3"/>
  <c r="K191" i="3" s="1"/>
  <c r="M191" i="3" s="1"/>
  <c r="G706" i="3"/>
  <c r="I707" i="3"/>
  <c r="K707" i="3" s="1"/>
  <c r="M707" i="3" s="1"/>
  <c r="I626" i="3"/>
  <c r="I572" i="3"/>
  <c r="K572" i="3" s="1"/>
  <c r="M572" i="3" s="1"/>
  <c r="I573" i="3"/>
  <c r="K573" i="3" s="1"/>
  <c r="M573" i="3" s="1"/>
  <c r="G432" i="3"/>
  <c r="I433" i="3"/>
  <c r="K433" i="3" s="1"/>
  <c r="M433" i="3" s="1"/>
  <c r="G379" i="3"/>
  <c r="I379" i="3" s="1"/>
  <c r="K379" i="3" s="1"/>
  <c r="M379" i="3" s="1"/>
  <c r="I380" i="3"/>
  <c r="K380" i="3" s="1"/>
  <c r="M380" i="3" s="1"/>
  <c r="I251" i="3"/>
  <c r="I47" i="3"/>
  <c r="G33" i="3"/>
  <c r="G32" i="3" s="1"/>
  <c r="I34" i="3"/>
  <c r="K34" i="3" s="1"/>
  <c r="M34" i="3" s="1"/>
  <c r="G349" i="3"/>
  <c r="I350" i="3"/>
  <c r="K350" i="3" s="1"/>
  <c r="G341" i="3"/>
  <c r="I341" i="3" s="1"/>
  <c r="K341" i="3" s="1"/>
  <c r="M341" i="3" s="1"/>
  <c r="G445" i="3"/>
  <c r="I446" i="3"/>
  <c r="K446" i="3" s="1"/>
  <c r="M446" i="3" s="1"/>
  <c r="G168" i="3"/>
  <c r="I169" i="3"/>
  <c r="K169" i="3" s="1"/>
  <c r="M169" i="3" s="1"/>
  <c r="G466" i="3"/>
  <c r="I467" i="3"/>
  <c r="K467" i="3" s="1"/>
  <c r="M467" i="3" s="1"/>
  <c r="I608" i="3" l="1"/>
  <c r="K608" i="3" s="1"/>
  <c r="M608" i="3" s="1"/>
  <c r="G603" i="3"/>
  <c r="I603" i="3" s="1"/>
  <c r="K603" i="3" s="1"/>
  <c r="M603" i="3" s="1"/>
  <c r="I307" i="3"/>
  <c r="K307" i="3" s="1"/>
  <c r="M307" i="3" s="1"/>
  <c r="G306" i="3"/>
  <c r="I412" i="3"/>
  <c r="K412" i="3" s="1"/>
  <c r="M412" i="3" s="1"/>
  <c r="K47" i="3"/>
  <c r="I42" i="3"/>
  <c r="I255" i="3"/>
  <c r="K255" i="3" s="1"/>
  <c r="M255" i="3" s="1"/>
  <c r="G235" i="3"/>
  <c r="G234" i="3" s="1"/>
  <c r="I129" i="3"/>
  <c r="K129" i="3" s="1"/>
  <c r="M129" i="3" s="1"/>
  <c r="K626" i="3"/>
  <c r="I625" i="3"/>
  <c r="K251" i="3"/>
  <c r="I236" i="3"/>
  <c r="K521" i="3"/>
  <c r="M521" i="3" s="1"/>
  <c r="I520" i="3"/>
  <c r="K520" i="3" s="1"/>
  <c r="M520" i="3" s="1"/>
  <c r="I91" i="3"/>
  <c r="K91" i="3" s="1"/>
  <c r="M91" i="3" s="1"/>
  <c r="K92" i="3"/>
  <c r="M92" i="3" s="1"/>
  <c r="I585" i="3"/>
  <c r="K585" i="3" s="1"/>
  <c r="M585" i="3" s="1"/>
  <c r="G54" i="3"/>
  <c r="I54" i="3" s="1"/>
  <c r="K54" i="3" s="1"/>
  <c r="M54" i="3" s="1"/>
  <c r="I552" i="3"/>
  <c r="K552" i="3" s="1"/>
  <c r="M552" i="3" s="1"/>
  <c r="G339" i="3"/>
  <c r="G338" i="3" s="1"/>
  <c r="I675" i="3"/>
  <c r="K675" i="3" s="1"/>
  <c r="M675" i="3" s="1"/>
  <c r="I115" i="3"/>
  <c r="K115" i="3" s="1"/>
  <c r="M115" i="3" s="1"/>
  <c r="G711" i="3"/>
  <c r="I711" i="3" s="1"/>
  <c r="K711" i="3" s="1"/>
  <c r="M711" i="3" s="1"/>
  <c r="I590" i="3"/>
  <c r="K590" i="3" s="1"/>
  <c r="M590" i="3" s="1"/>
  <c r="G198" i="3"/>
  <c r="G197" i="3" s="1"/>
  <c r="G108" i="3"/>
  <c r="I108" i="3" s="1"/>
  <c r="K108" i="3" s="1"/>
  <c r="M108" i="3" s="1"/>
  <c r="I33" i="3"/>
  <c r="G431" i="3"/>
  <c r="I431" i="3" s="1"/>
  <c r="K431" i="3" s="1"/>
  <c r="M431" i="3" s="1"/>
  <c r="I432" i="3"/>
  <c r="K432" i="3" s="1"/>
  <c r="M432" i="3" s="1"/>
  <c r="G624" i="3"/>
  <c r="G623" i="3" s="1"/>
  <c r="G437" i="3"/>
  <c r="I438" i="3"/>
  <c r="K438" i="3" s="1"/>
  <c r="M438" i="3" s="1"/>
  <c r="G673" i="3"/>
  <c r="G672" i="3" s="1"/>
  <c r="G671" i="3" s="1"/>
  <c r="I674" i="3"/>
  <c r="K674" i="3" s="1"/>
  <c r="M674" i="3" s="1"/>
  <c r="G647" i="3"/>
  <c r="I648" i="3"/>
  <c r="K648" i="3" s="1"/>
  <c r="M648" i="3" s="1"/>
  <c r="I599" i="3"/>
  <c r="K599" i="3" s="1"/>
  <c r="M599" i="3" s="1"/>
  <c r="G399" i="3"/>
  <c r="I399" i="3" s="1"/>
  <c r="K399" i="3" s="1"/>
  <c r="I400" i="3"/>
  <c r="K400" i="3" s="1"/>
  <c r="I579" i="3"/>
  <c r="K579" i="3" s="1"/>
  <c r="M579" i="3" s="1"/>
  <c r="G736" i="3"/>
  <c r="I736" i="3" s="1"/>
  <c r="K736" i="3" s="1"/>
  <c r="M736" i="3" s="1"/>
  <c r="I737" i="3"/>
  <c r="K737" i="3" s="1"/>
  <c r="M737" i="3" s="1"/>
  <c r="G472" i="3"/>
  <c r="I472" i="3" s="1"/>
  <c r="K472" i="3" s="1"/>
  <c r="M472" i="3" s="1"/>
  <c r="G141" i="3"/>
  <c r="I141" i="3" s="1"/>
  <c r="K141" i="3" s="1"/>
  <c r="M141" i="3" s="1"/>
  <c r="I142" i="3"/>
  <c r="K142" i="3" s="1"/>
  <c r="M142" i="3" s="1"/>
  <c r="I375" i="3"/>
  <c r="K375" i="3" s="1"/>
  <c r="M375" i="3" s="1"/>
  <c r="G374" i="3"/>
  <c r="I568" i="3"/>
  <c r="K568" i="3" s="1"/>
  <c r="M568" i="3" s="1"/>
  <c r="G172" i="3"/>
  <c r="I172" i="3" s="1"/>
  <c r="K172" i="3" s="1"/>
  <c r="M172" i="3" s="1"/>
  <c r="G41" i="3"/>
  <c r="I41" i="3" s="1"/>
  <c r="K41" i="3" s="1"/>
  <c r="M41" i="3" s="1"/>
  <c r="G705" i="3"/>
  <c r="I706" i="3"/>
  <c r="K706" i="3" s="1"/>
  <c r="M706" i="3" s="1"/>
  <c r="I604" i="3"/>
  <c r="K604" i="3" s="1"/>
  <c r="M604" i="3" s="1"/>
  <c r="I71" i="3"/>
  <c r="G80" i="3"/>
  <c r="I80" i="3" s="1"/>
  <c r="K80" i="3" s="1"/>
  <c r="M80" i="3" s="1"/>
  <c r="I81" i="3"/>
  <c r="K81" i="3" s="1"/>
  <c r="M81" i="3" s="1"/>
  <c r="G666" i="3"/>
  <c r="I667" i="3"/>
  <c r="K667" i="3" s="1"/>
  <c r="M667" i="3" s="1"/>
  <c r="G136" i="3"/>
  <c r="I136" i="3" s="1"/>
  <c r="K136" i="3" s="1"/>
  <c r="M136" i="3" s="1"/>
  <c r="I137" i="3"/>
  <c r="K137" i="3" s="1"/>
  <c r="M137" i="3" s="1"/>
  <c r="I516" i="3"/>
  <c r="K516" i="3" s="1"/>
  <c r="M516" i="3" s="1"/>
  <c r="I685" i="3"/>
  <c r="G451" i="3"/>
  <c r="I452" i="3"/>
  <c r="K452" i="3" s="1"/>
  <c r="M452" i="3" s="1"/>
  <c r="G613" i="3"/>
  <c r="I614" i="3"/>
  <c r="K614" i="3" s="1"/>
  <c r="M614" i="3" s="1"/>
  <c r="G410" i="3"/>
  <c r="I411" i="3"/>
  <c r="K411" i="3" s="1"/>
  <c r="M411" i="3" s="1"/>
  <c r="G348" i="3"/>
  <c r="I349" i="3"/>
  <c r="K349" i="3" s="1"/>
  <c r="M349" i="3" s="1"/>
  <c r="I85" i="3"/>
  <c r="K85" i="3" s="1"/>
  <c r="M85" i="3" s="1"/>
  <c r="G465" i="3"/>
  <c r="I466" i="3"/>
  <c r="K466" i="3" s="1"/>
  <c r="M466" i="3" s="1"/>
  <c r="G167" i="3"/>
  <c r="I168" i="3"/>
  <c r="K168" i="3" s="1"/>
  <c r="M168" i="3" s="1"/>
  <c r="G444" i="3"/>
  <c r="I445" i="3"/>
  <c r="K445" i="3" s="1"/>
  <c r="M445" i="3" s="1"/>
  <c r="I613" i="3" l="1"/>
  <c r="K613" i="3" s="1"/>
  <c r="M613" i="3" s="1"/>
  <c r="G583" i="3"/>
  <c r="G576" i="3" s="1"/>
  <c r="K71" i="3"/>
  <c r="I62" i="3"/>
  <c r="K33" i="3"/>
  <c r="I32" i="3"/>
  <c r="K236" i="3"/>
  <c r="M236" i="3" s="1"/>
  <c r="M251" i="3"/>
  <c r="G373" i="3"/>
  <c r="K625" i="3"/>
  <c r="M625" i="3" s="1"/>
  <c r="M626" i="3"/>
  <c r="K42" i="3"/>
  <c r="M42" i="3" s="1"/>
  <c r="M47" i="3"/>
  <c r="I235" i="3"/>
  <c r="I234" i="3" s="1"/>
  <c r="K685" i="3"/>
  <c r="I684" i="3"/>
  <c r="I339" i="3"/>
  <c r="K339" i="3" s="1"/>
  <c r="M339" i="3" s="1"/>
  <c r="I584" i="3"/>
  <c r="K584" i="3" s="1"/>
  <c r="M584" i="3" s="1"/>
  <c r="I198" i="3"/>
  <c r="K198" i="3" s="1"/>
  <c r="M198" i="3" s="1"/>
  <c r="I567" i="3"/>
  <c r="K567" i="3" s="1"/>
  <c r="M567" i="3" s="1"/>
  <c r="I578" i="3"/>
  <c r="K578" i="3" s="1"/>
  <c r="M578" i="3" s="1"/>
  <c r="I598" i="3"/>
  <c r="K598" i="3" s="1"/>
  <c r="M598" i="3" s="1"/>
  <c r="G646" i="3"/>
  <c r="I647" i="3"/>
  <c r="K647" i="3" s="1"/>
  <c r="M647" i="3" s="1"/>
  <c r="G436" i="3"/>
  <c r="I436" i="3" s="1"/>
  <c r="K436" i="3" s="1"/>
  <c r="M436" i="3" s="1"/>
  <c r="I437" i="3"/>
  <c r="K437" i="3" s="1"/>
  <c r="M437" i="3" s="1"/>
  <c r="G127" i="3"/>
  <c r="I624" i="3"/>
  <c r="G79" i="3"/>
  <c r="I79" i="3" s="1"/>
  <c r="K79" i="3" s="1"/>
  <c r="M79" i="3" s="1"/>
  <c r="G450" i="3"/>
  <c r="I450" i="3" s="1"/>
  <c r="K450" i="3" s="1"/>
  <c r="M450" i="3" s="1"/>
  <c r="I451" i="3"/>
  <c r="K451" i="3" s="1"/>
  <c r="M451" i="3" s="1"/>
  <c r="I515" i="3"/>
  <c r="K515" i="3" s="1"/>
  <c r="M515" i="3" s="1"/>
  <c r="G665" i="3"/>
  <c r="I666" i="3"/>
  <c r="K666" i="3" s="1"/>
  <c r="M666" i="3" s="1"/>
  <c r="G704" i="3"/>
  <c r="I704" i="3" s="1"/>
  <c r="K704" i="3" s="1"/>
  <c r="M704" i="3" s="1"/>
  <c r="I705" i="3"/>
  <c r="K705" i="3" s="1"/>
  <c r="M705" i="3" s="1"/>
  <c r="I374" i="3"/>
  <c r="I673" i="3"/>
  <c r="G31" i="3"/>
  <c r="I306" i="3"/>
  <c r="K306" i="3" s="1"/>
  <c r="M306" i="3" s="1"/>
  <c r="G305" i="3"/>
  <c r="I305" i="3" s="1"/>
  <c r="K305" i="3" s="1"/>
  <c r="M305" i="3" s="1"/>
  <c r="G196" i="3"/>
  <c r="I197" i="3"/>
  <c r="K197" i="3" s="1"/>
  <c r="M197" i="3" s="1"/>
  <c r="G409" i="3"/>
  <c r="I410" i="3"/>
  <c r="K410" i="3" s="1"/>
  <c r="M410" i="3" s="1"/>
  <c r="G347" i="3"/>
  <c r="I348" i="3"/>
  <c r="K348" i="3" s="1"/>
  <c r="M348" i="3" s="1"/>
  <c r="G166" i="3"/>
  <c r="I167" i="3"/>
  <c r="K167" i="3" s="1"/>
  <c r="M167" i="3" s="1"/>
  <c r="G337" i="3"/>
  <c r="I337" i="3" s="1"/>
  <c r="K337" i="3" s="1"/>
  <c r="M337" i="3" s="1"/>
  <c r="I338" i="3"/>
  <c r="K338" i="3" s="1"/>
  <c r="M338" i="3" s="1"/>
  <c r="G464" i="3"/>
  <c r="G460" i="3" s="1"/>
  <c r="I465" i="3"/>
  <c r="K465" i="3" s="1"/>
  <c r="M465" i="3" s="1"/>
  <c r="G443" i="3"/>
  <c r="I444" i="3"/>
  <c r="K444" i="3" s="1"/>
  <c r="M444" i="3" s="1"/>
  <c r="K235" i="3" l="1"/>
  <c r="K234" i="3" s="1"/>
  <c r="M234" i="3" s="1"/>
  <c r="K374" i="3"/>
  <c r="I373" i="3"/>
  <c r="M33" i="3"/>
  <c r="K32" i="3"/>
  <c r="M32" i="3" s="1"/>
  <c r="K684" i="3"/>
  <c r="M684" i="3" s="1"/>
  <c r="M685" i="3"/>
  <c r="M71" i="3"/>
  <c r="K62" i="3"/>
  <c r="M62" i="3" s="1"/>
  <c r="I672" i="3"/>
  <c r="I671" i="3" s="1"/>
  <c r="K673" i="3"/>
  <c r="I623" i="3"/>
  <c r="K623" i="3" s="1"/>
  <c r="M623" i="3" s="1"/>
  <c r="K624" i="3"/>
  <c r="M624" i="3" s="1"/>
  <c r="I576" i="3"/>
  <c r="K576" i="3" s="1"/>
  <c r="M576" i="3" s="1"/>
  <c r="I566" i="3"/>
  <c r="K566" i="3" s="1"/>
  <c r="M566" i="3" s="1"/>
  <c r="I550" i="3"/>
  <c r="K550" i="3" s="1"/>
  <c r="M550" i="3" s="1"/>
  <c r="I31" i="3"/>
  <c r="K31" i="3" s="1"/>
  <c r="M31" i="3" s="1"/>
  <c r="G30" i="3"/>
  <c r="G622" i="3"/>
  <c r="I622" i="3" s="1"/>
  <c r="K622" i="3" s="1"/>
  <c r="M622" i="3" s="1"/>
  <c r="I196" i="3"/>
  <c r="K196" i="3" s="1"/>
  <c r="M196" i="3" s="1"/>
  <c r="G195" i="3"/>
  <c r="I195" i="3" s="1"/>
  <c r="K195" i="3" s="1"/>
  <c r="M195" i="3" s="1"/>
  <c r="G372" i="3"/>
  <c r="I372" i="3" s="1"/>
  <c r="K372" i="3" s="1"/>
  <c r="G664" i="3"/>
  <c r="I665" i="3"/>
  <c r="K665" i="3" s="1"/>
  <c r="M665" i="3" s="1"/>
  <c r="I127" i="3"/>
  <c r="K127" i="3" s="1"/>
  <c r="M127" i="3" s="1"/>
  <c r="G107" i="3"/>
  <c r="I646" i="3"/>
  <c r="K646" i="3" s="1"/>
  <c r="M646" i="3" s="1"/>
  <c r="G645" i="3"/>
  <c r="I645" i="3" s="1"/>
  <c r="K645" i="3" s="1"/>
  <c r="M645" i="3" s="1"/>
  <c r="I577" i="3"/>
  <c r="K577" i="3" s="1"/>
  <c r="M577" i="3" s="1"/>
  <c r="I514" i="3"/>
  <c r="K514" i="3" s="1"/>
  <c r="M514" i="3" s="1"/>
  <c r="G471" i="3"/>
  <c r="G408" i="3"/>
  <c r="I408" i="3" s="1"/>
  <c r="K408" i="3" s="1"/>
  <c r="M408" i="3" s="1"/>
  <c r="I409" i="3"/>
  <c r="K409" i="3" s="1"/>
  <c r="M409" i="3" s="1"/>
  <c r="I347" i="3"/>
  <c r="K347" i="3" s="1"/>
  <c r="M347" i="3" s="1"/>
  <c r="I464" i="3"/>
  <c r="G442" i="3"/>
  <c r="I442" i="3" s="1"/>
  <c r="K442" i="3" s="1"/>
  <c r="M442" i="3" s="1"/>
  <c r="I443" i="3"/>
  <c r="K443" i="3" s="1"/>
  <c r="M443" i="3" s="1"/>
  <c r="G165" i="3"/>
  <c r="I166" i="3"/>
  <c r="K166" i="3" s="1"/>
  <c r="M166" i="3" s="1"/>
  <c r="M235" i="3" l="1"/>
  <c r="K672" i="3"/>
  <c r="M673" i="3"/>
  <c r="K373" i="3"/>
  <c r="M374" i="3"/>
  <c r="G194" i="3"/>
  <c r="I194" i="3" s="1"/>
  <c r="K194" i="3" s="1"/>
  <c r="M194" i="3" s="1"/>
  <c r="I460" i="3"/>
  <c r="K460" i="3" s="1"/>
  <c r="M460" i="3" s="1"/>
  <c r="K464" i="3"/>
  <c r="M464" i="3" s="1"/>
  <c r="I583" i="3"/>
  <c r="K583" i="3" s="1"/>
  <c r="M583" i="3" s="1"/>
  <c r="G663" i="3"/>
  <c r="I663" i="3" s="1"/>
  <c r="K663" i="3" s="1"/>
  <c r="M663" i="3" s="1"/>
  <c r="I664" i="3"/>
  <c r="K664" i="3" s="1"/>
  <c r="M664" i="3" s="1"/>
  <c r="G106" i="3"/>
  <c r="I106" i="3" s="1"/>
  <c r="K106" i="3" s="1"/>
  <c r="M106" i="3" s="1"/>
  <c r="I107" i="3"/>
  <c r="K107" i="3" s="1"/>
  <c r="M107" i="3" s="1"/>
  <c r="G346" i="3"/>
  <c r="I346" i="3" s="1"/>
  <c r="K346" i="3" s="1"/>
  <c r="I471" i="3"/>
  <c r="K471" i="3" s="1"/>
  <c r="M471" i="3" s="1"/>
  <c r="I30" i="3"/>
  <c r="K30" i="3" s="1"/>
  <c r="M30" i="3" s="1"/>
  <c r="G29" i="3"/>
  <c r="G16" i="3" s="1"/>
  <c r="I165" i="3"/>
  <c r="K165" i="3" s="1"/>
  <c r="M165" i="3" s="1"/>
  <c r="G164" i="3"/>
  <c r="G449" i="3"/>
  <c r="M372" i="3" l="1"/>
  <c r="M346" i="3" s="1"/>
  <c r="M345" i="3" s="1"/>
  <c r="G345" i="3"/>
  <c r="I345" i="3" s="1"/>
  <c r="K345" i="3" s="1"/>
  <c r="K671" i="3"/>
  <c r="M671" i="3" s="1"/>
  <c r="M672" i="3"/>
  <c r="G470" i="3"/>
  <c r="I470" i="3" s="1"/>
  <c r="K470" i="3" s="1"/>
  <c r="M470" i="3" s="1"/>
  <c r="I29" i="3"/>
  <c r="K29" i="3" s="1"/>
  <c r="M29" i="3" s="1"/>
  <c r="I16" i="3"/>
  <c r="K16" i="3" s="1"/>
  <c r="M16" i="3" s="1"/>
  <c r="I164" i="3"/>
  <c r="K164" i="3" s="1"/>
  <c r="M164" i="3" s="1"/>
  <c r="G105" i="3"/>
  <c r="I449" i="3"/>
  <c r="K449" i="3" s="1"/>
  <c r="M449" i="3" s="1"/>
  <c r="G407" i="3"/>
  <c r="I407" i="3" s="1"/>
  <c r="K407" i="3" s="1"/>
  <c r="M407" i="3" s="1"/>
  <c r="I105" i="3" l="1"/>
  <c r="K105" i="3" s="1"/>
  <c r="M105" i="3" s="1"/>
  <c r="G104" i="3"/>
  <c r="G15" i="3" s="1"/>
  <c r="I104" i="3" l="1"/>
  <c r="I15" i="3" l="1"/>
  <c r="K15" i="3" s="1"/>
  <c r="K104" i="3"/>
  <c r="M104" i="3" s="1"/>
  <c r="M15" i="3" s="1"/>
</calcChain>
</file>

<file path=xl/sharedStrings.xml><?xml version="1.0" encoding="utf-8"?>
<sst xmlns="http://schemas.openxmlformats.org/spreadsheetml/2006/main" count="7076" uniqueCount="679">
  <si>
    <t>Субсидии на долевое финансирование подготовки документов территориального планирования</t>
  </si>
  <si>
    <t>Субвенции на оплату жилищно-коммунальных услуг отдельным категориям граждан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</si>
  <si>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</si>
  <si>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</si>
  <si>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</si>
  <si>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</si>
  <si>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Субвенция на реализацию Закона РТ "О мерах социальной поддержки ветеранов труда и тружеников тыла"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</si>
  <si>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</si>
  <si>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Иные межбюджетные трансферты</t>
  </si>
  <si>
    <t>Сумма на 2018 год</t>
  </si>
  <si>
    <t xml:space="preserve">                           муниципального района </t>
  </si>
  <si>
    <t xml:space="preserve">                          "Бай-Тайгинский кожуун Республики Тыва"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</si>
  <si>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</si>
  <si>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</si>
  <si>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</si>
  <si>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</si>
  <si>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</si>
  <si>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</si>
  <si>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</si>
  <si>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В С Е Г О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</si>
  <si>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</si>
  <si>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>001</t>
  </si>
  <si>
    <t>КУЛЬТУРА, КИНЕМАТОГРАФИЯ</t>
  </si>
  <si>
    <t>08</t>
  </si>
  <si>
    <t>Культура</t>
  </si>
  <si>
    <t>01</t>
  </si>
  <si>
    <t>02 0 00 00000</t>
  </si>
  <si>
    <t>Подпрограмма "Библиотечное обслуживание населения"</t>
  </si>
  <si>
    <t>02 1 00 00000</t>
  </si>
  <si>
    <t>Обеспечение деятельности муниципальных учреждений (оказание услуг)</t>
  </si>
  <si>
    <t>02 1 01 00590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</si>
  <si>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</si>
  <si>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</si>
  <si>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</si>
  <si>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</si>
  <si>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</si>
  <si>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</si>
  <si>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"Организация досуга и предоставление услуг организаций культуры"</t>
  </si>
  <si>
    <t>02 2 00 00000</t>
  </si>
  <si>
    <t>Учреждения культуры и мероприятия в сфере культуры и кинематографии</t>
  </si>
  <si>
    <t>02 2 01 00590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</si>
  <si>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</si>
  <si>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</si>
  <si>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</si>
  <si>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</si>
  <si>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</si>
  <si>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Подпрограмма "Создание условий для реализации муниципальной программы"</t>
  </si>
  <si>
    <t>02 5 00 00000</t>
  </si>
  <si>
    <t>Реализация мероприятий в сфере культуры, не отнесенных к другим подпрограммам муниципальной программы</t>
  </si>
  <si>
    <t>02 5 02 70200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</si>
  <si>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</si>
  <si>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</si>
  <si>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</si>
  <si>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</si>
  <si>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</si>
  <si>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</si>
  <si>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88 0 00 00000</t>
  </si>
  <si>
    <t>Льготы ЖКУ сельским специалистам учреждений культуры</t>
  </si>
  <si>
    <t>88 2 00 76240</t>
  </si>
  <si>
    <t>Другие вопросы в области культуры, кинематографии</t>
  </si>
  <si>
    <t>04</t>
  </si>
  <si>
    <t>Подпрограмма "Развитие туризма в Бай-Тайгинском кожууне"</t>
  </si>
  <si>
    <t>02 4 00 00000</t>
  </si>
  <si>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Развитие туристско-рекреационного комплекса на территории Бай-Тайгинского кожууна;</t>
    </r>
  </si>
  <si>
    <t>02 4 01 70200</t>
  </si>
  <si>
    <t>Обеспечение деятельности Управления культуры администрации Бай-Тайгинского кожууна</t>
  </si>
  <si>
    <t>02 5 01 00000</t>
  </si>
  <si>
    <t>02 5 01 00110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</si>
  <si>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</si>
  <si>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</si>
  <si>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</si>
  <si>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</si>
  <si>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</si>
  <si>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</si>
  <si>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</si>
  <si>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</si>
  <si>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</si>
  <si>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02 5 02 00000</t>
  </si>
  <si>
    <t>02 5 02 00110</t>
  </si>
  <si>
    <t>02 5 02 00190</t>
  </si>
  <si>
    <t>Управление труда и социального развития администрации муниципального района "Бай-Тайгинский кожуун Республики Тыва"</t>
  </si>
  <si>
    <t>002</t>
  </si>
  <si>
    <t xml:space="preserve">  </t>
  </si>
  <si>
    <t xml:space="preserve">         </t>
  </si>
  <si>
    <t xml:space="preserve">   </t>
  </si>
  <si>
    <t>Социальная политика</t>
  </si>
  <si>
    <t>10</t>
  </si>
  <si>
    <t>Социальное обеспечение населения</t>
  </si>
  <si>
    <t>03</t>
  </si>
  <si>
    <t>04 0 00 00000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</si>
  <si>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</si>
  <si>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04 1 00 00000</t>
  </si>
  <si>
    <t>Обеспечение реализации Закона РТ "О порядке назначения и выплаты ежемесячного пособия на ребенка"</t>
  </si>
  <si>
    <t>04 1 01 00000</t>
  </si>
  <si>
    <t>Ежемесячное пособие на ребенка</t>
  </si>
  <si>
    <t>04 1 01 76070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</si>
  <si>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</si>
  <si>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</si>
  <si>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</si>
  <si>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</si>
  <si>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Предоставление государственных пособий лицам, не подлежащим  обязательному социальному страхованию на случай временной нетрудоспособности и в связи с  материнством и лицам, уволенными в связи с ликвидацией организаций</t>
  </si>
  <si>
    <t>04 1 02 00000</t>
  </si>
  <si>
    <t>04 1 02 53800</t>
  </si>
  <si>
    <t>Предоставление гражданам субсидий на оплату жилого помещения и коммунальных услуг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</si>
  <si>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</si>
  <si>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</si>
  <si>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</si>
  <si>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</si>
  <si>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</si>
  <si>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</si>
  <si>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</si>
  <si>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</si>
  <si>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</si>
  <si>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04 2 01 76060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</si>
  <si>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</si>
  <si>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</si>
  <si>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</si>
  <si>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</si>
  <si>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</si>
  <si>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</si>
  <si>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Другие вопросы в области социальной политики</t>
  </si>
  <si>
    <t>06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</si>
  <si>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</si>
  <si>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04 1 03 00000</t>
  </si>
  <si>
    <t>04 1 03 76040</t>
  </si>
  <si>
    <t>Подпрограмма "Обеспечение реализации муниципальной программы"</t>
  </si>
  <si>
    <t>04 4 00 00000</t>
  </si>
  <si>
    <t>Обеспечение деятельности Управления труда и социального развития администрации Бай-Тайгинского кожууна</t>
  </si>
  <si>
    <t>04 4 01 00000</t>
  </si>
  <si>
    <t>Расходы на выплаты по оплате труда работников органов местного самоуправления</t>
  </si>
  <si>
    <t>04 4 01 00110</t>
  </si>
  <si>
    <t>120</t>
  </si>
  <si>
    <t>121</t>
  </si>
  <si>
    <t>04 4 01 00190</t>
  </si>
  <si>
    <t>800</t>
  </si>
  <si>
    <t>Уплата прочих налогов, сборов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</si>
  <si>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</si>
  <si>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</si>
  <si>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</si>
  <si>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004</t>
  </si>
  <si>
    <t>ОБРАЗОВАНИЕ</t>
  </si>
  <si>
    <t>07</t>
  </si>
  <si>
    <t>Дошкольное образование</t>
  </si>
  <si>
    <t>01 0 00 00000</t>
  </si>
  <si>
    <t>Подпрограмма "Развитие дошкольного образования"</t>
  </si>
  <si>
    <t>01 1 00 00000</t>
  </si>
  <si>
    <t>01 1 00 00590</t>
  </si>
  <si>
    <t>01 1 00 76020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</si>
  <si>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</si>
  <si>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01 8 00 00000</t>
  </si>
  <si>
    <t>01 8 00 76140</t>
  </si>
  <si>
    <t>Общее образование</t>
  </si>
  <si>
    <t>02</t>
  </si>
  <si>
    <t>Подпрограмма "Развитие общего образования"</t>
  </si>
  <si>
    <t>01 2 00 00000</t>
  </si>
  <si>
    <t>01 2 00 00590</t>
  </si>
  <si>
    <t>852</t>
  </si>
  <si>
    <t>01 2 00 76020</t>
  </si>
  <si>
    <t>Другие вопросы в области образования</t>
  </si>
  <si>
    <t>09</t>
  </si>
  <si>
    <t>01 9 00 00000</t>
  </si>
  <si>
    <t>Обеспечение деятельности Управления образования муниципального района "Бай-Тайгинский кожуун РТ"</t>
  </si>
  <si>
    <t>01 9 01 00110</t>
  </si>
  <si>
    <t>Организация деятельности централизованной бухгалтерии</t>
  </si>
  <si>
    <t>01 9 02 00000</t>
  </si>
  <si>
    <t>01 9 02 00110</t>
  </si>
  <si>
    <t>01 9 02 00190</t>
  </si>
  <si>
    <t>Реализация мероприятий в сфере образования и воспитания, не отнесенных к другим подпрограммам муниципальной программы</t>
  </si>
  <si>
    <t>01 9 03 72900</t>
  </si>
  <si>
    <t>Премии и гранты</t>
  </si>
  <si>
    <t>Охрана семьи и детства</t>
  </si>
  <si>
    <t xml:space="preserve">04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</si>
  <si>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</si>
  <si>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01 1 07 00000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</si>
  <si>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</si>
  <si>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01 1 07 76090</t>
  </si>
  <si>
    <t>МУНИЦИПАЛЬНОЕ УЧРЕЖДЕНИЕ УПРАВЛЕНИЕ СЕЛЬСКОГО ХОЗЯЙСТВА БАЙ-ТАЙГИНСКОГО КОЖУУНА</t>
  </si>
  <si>
    <t>006</t>
  </si>
  <si>
    <t>НАЦИОНАЛЬНАЯ ЭКОНОМИКА</t>
  </si>
  <si>
    <t>Сельское хозяйство и рыболовство</t>
  </si>
  <si>
    <t>05</t>
  </si>
  <si>
    <t>03 0 00 00000</t>
  </si>
  <si>
    <t>03 5 00 00000</t>
  </si>
  <si>
    <t>Обеспечение деятельности Управления сельского хозяйства администрации Бай-Тайгинского кожууна</t>
  </si>
  <si>
    <t>03 5 01 00000</t>
  </si>
  <si>
    <t>03 5 01 00110</t>
  </si>
  <si>
    <t>Иные выплаты персоналу государственных (муниципальных) органов, за исключением фонда оплаты труда</t>
  </si>
  <si>
    <t>03 5 01 00190</t>
  </si>
  <si>
    <t>122</t>
  </si>
  <si>
    <t>Другие вопросы в области национальной экономики</t>
  </si>
  <si>
    <t>12</t>
  </si>
  <si>
    <t>Подпрограмма "Развитие отраслей сельского хозяйства"</t>
  </si>
  <si>
    <t>03 1 00 00000</t>
  </si>
  <si>
    <t>Развитие отрасли растениеводства, переработки и реализации продукции растениеводства</t>
  </si>
  <si>
    <t>03 1 01 70200</t>
  </si>
  <si>
    <t>Развитие ветеринарии и обеспечение эпизоотического благополучия территории Бай-Тайгинского кожууна на территории Бай-Тайгинского кожууна</t>
  </si>
  <si>
    <t>03 1 06 70200</t>
  </si>
  <si>
    <t>Регулирование численности волков</t>
  </si>
  <si>
    <t>03 1 07 70200</t>
  </si>
  <si>
    <t>Организация мероприятий по проведении праздников животноводов "Наадым-2016" и дня работников сельского хозяйства</t>
  </si>
  <si>
    <t>03 1 08 70200</t>
  </si>
  <si>
    <t>Уничтожение дикорастущей конопли</t>
  </si>
  <si>
    <t>03 1 09 70200</t>
  </si>
  <si>
    <t>Подпрограмма " Поддержка малых форм хозяйствования"</t>
  </si>
  <si>
    <t>03 2 00 00000</t>
  </si>
  <si>
    <t>Поддержка начинающим фермерам"</t>
  </si>
  <si>
    <t>03 2 01 50530</t>
  </si>
  <si>
    <t>Подпрограмма "Устойчивое развитие сельских территорий Бай-Тайгинского кожууна</t>
  </si>
  <si>
    <t>03 3 00 00000</t>
  </si>
  <si>
    <t>Улучшение жилищных условий граждан, проживающих в сельской местности, в том числе молодых специалистов</t>
  </si>
  <si>
    <t>03 3 01 75110</t>
  </si>
  <si>
    <t>ФИНАНСОВОЕ УПРАВЛЕНИЕ АДМИНИСТРАЦИИ МУНИЦИПАЛЬНОГО РАЙОНА "БАЙ-ТАЙГИНСКИЙ КОЖУУН РЕСПУБЛИКИ ТЫВА"</t>
  </si>
  <si>
    <t>007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</si>
  <si>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</si>
  <si>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</si>
  <si>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05 0 00 00000</t>
  </si>
  <si>
    <t>05 3 00 00000</t>
  </si>
  <si>
    <t>Обеспечение деятельности Финансового управления администрации Бай-Тайгинского кожууна</t>
  </si>
  <si>
    <t>05 3 01 00000</t>
  </si>
  <si>
    <t>05 3 01 00100</t>
  </si>
  <si>
    <t>05 3 01 00110</t>
  </si>
  <si>
    <t>05 3 01 00190</t>
  </si>
  <si>
    <t>Другие общегосударственные вопросы</t>
  </si>
  <si>
    <t>13</t>
  </si>
  <si>
    <t>97 0 00 00000</t>
  </si>
  <si>
    <t>97 0 00 76050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</si>
  <si>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</si>
  <si>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</si>
  <si>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</si>
  <si>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</si>
  <si>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97 0 00 51180</t>
  </si>
  <si>
    <t>500</t>
  </si>
  <si>
    <t>530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</si>
  <si>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</si>
  <si>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</si>
  <si>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долгом"</t>
  </si>
  <si>
    <t>05 2 00 00000</t>
  </si>
  <si>
    <t>Исполнение обязательств по обслуживанию муниципального долга в соответствии с программой муниципальных заимствований муниципального района 2Бай-Тайгиснкий кожуун Республики Тыва" и заключенными конрактами (соглашениями)</t>
  </si>
  <si>
    <t>05 2 03 70030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</si>
  <si>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</si>
  <si>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</si>
  <si>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</si>
  <si>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</si>
  <si>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</si>
  <si>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78 7 00 00000</t>
  </si>
  <si>
    <t>Выравнивание бюджетной обеспеченности сельских (городских ) поселений из районного фонда финансовой поддержки</t>
  </si>
  <si>
    <t>78 7 00 70010</t>
  </si>
  <si>
    <t>Дотации</t>
  </si>
  <si>
    <t>510</t>
  </si>
  <si>
    <t xml:space="preserve"> Дотации на выравнивание бюджетной обеспеченности</t>
  </si>
  <si>
    <t>511</t>
  </si>
  <si>
    <t>Иные дотации</t>
  </si>
  <si>
    <t>78 7 00 70020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</si>
  <si>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</si>
  <si>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</si>
  <si>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78 7 00 75060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</si>
  <si>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</si>
  <si>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АДМИНИСТРАЦИЯ МУНИЦИПАЛЬНОГО РАЙОНА  "БАЙ-ТАЙГИНСКИЙ КОЖУУН РЕСПУБЛИКИ ТЫВА"</t>
  </si>
  <si>
    <t>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</si>
  <si>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</si>
  <si>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администрации муниципального образования</t>
  </si>
  <si>
    <t>78 5 00 00000</t>
  </si>
  <si>
    <t>78 5 00 00110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</si>
  <si>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</si>
  <si>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</si>
  <si>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</si>
  <si>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78 6 00 00190</t>
  </si>
  <si>
    <t>17 0 00 00000</t>
  </si>
  <si>
    <t>Повышение профессиональной компетентности муниципальных служащих и лиц, включенных  в резерв управленческих кадров Бай-Тайгинского кожууна</t>
  </si>
  <si>
    <t>17 0 04 70200</t>
  </si>
  <si>
    <t>Членский взнос Ассоциации "Совет муниципальных образований"</t>
  </si>
  <si>
    <t>78 8 00 70200</t>
  </si>
  <si>
    <t>97 0 00 76130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</si>
  <si>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</si>
  <si>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</si>
  <si>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</si>
  <si>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</si>
  <si>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77 7 00 70160</t>
  </si>
  <si>
    <t>08 0 00 00000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</si>
  <si>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</si>
  <si>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08 0 02 70080</t>
  </si>
  <si>
    <t>Другие вопросы в области национальной безопасности и правоохранительной деятельности</t>
  </si>
  <si>
    <t>09 0 00 00000</t>
  </si>
  <si>
    <t>Обеспечение общественного порядка и противодействие преступности в Бай-Тайгинском кожууне</t>
  </si>
  <si>
    <t>09 0 01 70200</t>
  </si>
  <si>
    <t>Профилактика безнадзорности и правонарушений несовершеннолетних в Бай-Тайгинском кожууне</t>
  </si>
  <si>
    <t>09 0 02 70200</t>
  </si>
  <si>
    <t>Национальная экономика</t>
  </si>
  <si>
    <t>Дорожное хозяйство (дорожные фонды)</t>
  </si>
  <si>
    <t>14 0 03 70140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</si>
  <si>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</si>
  <si>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07 0 00 00000</t>
  </si>
  <si>
    <t>Подпрограмма "Развитие инвестиционной привлекательности и улучшения инвестиционного климата Бай-Тайгинского кожууна"</t>
  </si>
  <si>
    <t>07 1 00 00000</t>
  </si>
  <si>
    <t>Создание благоприятной административной среды для инвесторов</t>
  </si>
  <si>
    <t>07 1 03 70200</t>
  </si>
  <si>
    <t>Подпрограмма "Развитие малого и среднего предпринимательства в Бай-Тайгинском кожууне"</t>
  </si>
  <si>
    <t>07 2 00 00000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</si>
  <si>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</si>
  <si>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07 2 02 70200</t>
  </si>
  <si>
    <t>10 0 00 00000</t>
  </si>
  <si>
    <t>Организация эффективного управления земельными ресурсами на территории Бай-Тайгинского кожууна"</t>
  </si>
  <si>
    <t>10 0 03 70200</t>
  </si>
  <si>
    <t>19 0 00 00000</t>
  </si>
  <si>
    <t>19 0 01 75030</t>
  </si>
  <si>
    <t>Разработка карта (план) населенных пунктов Бай-Тайгинского кожууна</t>
  </si>
  <si>
    <t>19 0 02 70200</t>
  </si>
  <si>
    <t>16 0 00 00000</t>
  </si>
  <si>
    <t>Переход во всех муниципальных учреждениях района к использованию энергосберегающих приборов освещения вместо ламп накаливания</t>
  </si>
  <si>
    <t>16 0 05 70150</t>
  </si>
  <si>
    <t>Жилищно-коммунальное хозяйство</t>
  </si>
  <si>
    <t>Благоустройство</t>
  </si>
  <si>
    <t>15 0 00 00000</t>
  </si>
  <si>
    <t>Подпрограмма "Комплексное развитие и модернизация систем коммунальной инфраструктуры в Бай-Тайгинском кожууне"</t>
  </si>
  <si>
    <t>15 0 01 70100</t>
  </si>
  <si>
    <t>Подпрограмма "Снабжение населения Бай-Тайгинского кожууна чистой водопроводной водой"</t>
  </si>
  <si>
    <t>15 0 02 70110</t>
  </si>
  <si>
    <t>Подпрограмма "Организация утилизации и переработки бытовых и промышленных отходов"</t>
  </si>
  <si>
    <t>15 0 03 70120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</si>
  <si>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</si>
  <si>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</si>
  <si>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97 0 00 76100</t>
  </si>
  <si>
    <t>Дополнительное образование детей</t>
  </si>
  <si>
    <t>Подпрограмма "Развитие дополнительного образования детей"</t>
  </si>
  <si>
    <t>01 3 00 00000</t>
  </si>
  <si>
    <t>Учреждения по внешкольной работе с детьми</t>
  </si>
  <si>
    <t>01 3 00 00590</t>
  </si>
  <si>
    <t>11 0 00 00000</t>
  </si>
  <si>
    <t>Подпрограмма "Поддержка молодой семьи и организация досуговой деятельности молодожи"</t>
  </si>
  <si>
    <t>11 0 02 70200</t>
  </si>
  <si>
    <t>Здравоохранение</t>
  </si>
  <si>
    <t>Другие вопросы в области здравоохранения</t>
  </si>
  <si>
    <t>06 0 00 00000</t>
  </si>
  <si>
    <t>Подпрограмма "Создание условий для оказания медицинской помощи населению, профилактика заболеваний и формирование здорового образа жизни"</t>
  </si>
  <si>
    <t>06 1 00 00000</t>
  </si>
  <si>
    <t>Реализация на территории муниципального образования мероприятий по профилактике заболеваний и формированию здрового образа жизни в соответсвии законом РТ</t>
  </si>
  <si>
    <t>06 1 05 70200</t>
  </si>
  <si>
    <t>Социальное обеспечение  населения</t>
  </si>
  <si>
    <t>18 0 00 00000</t>
  </si>
  <si>
    <t>Обеспечение жильем молодых семей</t>
  </si>
  <si>
    <t>18 0 00 05402</t>
  </si>
  <si>
    <t>Субсидии гражданам на приобретение жилья</t>
  </si>
  <si>
    <t>Физическая культура и спорт</t>
  </si>
  <si>
    <t>11</t>
  </si>
  <si>
    <t>Другие вопросы в области физической культуры и спорта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</si>
  <si>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</si>
  <si>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</si>
  <si>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</si>
  <si>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Средства массовой информации</t>
  </si>
  <si>
    <t xml:space="preserve"> Периодическая печать и издательства</t>
  </si>
  <si>
    <t>13 0 00 00000</t>
  </si>
  <si>
    <t>Развитие средств массовой информации в Бай-Тайгинском кожууне</t>
  </si>
  <si>
    <t>13 0 03 70200</t>
  </si>
  <si>
    <t>ХУРАЛ ПРЕДСТАВИТЕЛЕЙ МУНИЦИПАЛЬНОГО РАЙОНА "БАЙ-ТАЙГИНСКИЙ КОЖУУН РТ"</t>
  </si>
  <si>
    <t>025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</si>
  <si>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</si>
  <si>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</si>
  <si>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мунициального образования</t>
  </si>
  <si>
    <t>79 6 00 00000</t>
  </si>
  <si>
    <t>79 6 00 00110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</si>
  <si>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</si>
  <si>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79 7 00 00000</t>
  </si>
  <si>
    <t>79 7 00 00110</t>
  </si>
  <si>
    <t>79 7 00 00190</t>
  </si>
  <si>
    <t>КОНТРОЛЬНО-СЧЕТНАЯ ПАЛАТА МУНИЦИПАЛЬНОГО РАЙОНА "БАЙ-ТАЙГИНСКИЙ КОЖУУН РТ"</t>
  </si>
  <si>
    <t>026</t>
  </si>
  <si>
    <t>Контрольно-счетный орган</t>
  </si>
  <si>
    <t>79 8 00 00000</t>
  </si>
  <si>
    <t>79 8 00 00110</t>
  </si>
  <si>
    <t>79 8 00 00190</t>
  </si>
  <si>
    <t>ВЕДОМСТВЕННАЯ СТРУКТУРА РАСХОДОВ БЮДЖЕТА НА 2018 ГОД</t>
  </si>
  <si>
    <t xml:space="preserve">                           на 2018 год и плановый приод 2019-2020 годов."</t>
  </si>
  <si>
    <t>Молодежная политика</t>
  </si>
  <si>
    <t>Заместитель Хурала Представителей</t>
  </si>
  <si>
    <t>Подпрограмма "Отдых и оздоровление  детей"</t>
  </si>
  <si>
    <t>01 5 00 00000</t>
  </si>
  <si>
    <t>Организация отдыха детей в каникулярное время</t>
  </si>
  <si>
    <t>01 5 01 00000</t>
  </si>
  <si>
    <t>01 5 01 75040</t>
  </si>
  <si>
    <t>Уплата иных платежей</t>
  </si>
  <si>
    <t>Иные выплаты персоналу учреждений, за исключением фонда оплаты труда</t>
  </si>
  <si>
    <t>01 2 00 L0970</t>
  </si>
  <si>
    <t>Субсидии бюджетным учреждениям на иные цели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</si>
  <si>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</si>
  <si>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Судебная система</t>
  </si>
  <si>
    <t>97 0 00 51200</t>
  </si>
  <si>
    <t xml:space="preserve">Социальные выплаты гражданам, кроме публичных нормативных
социальных выплат
</t>
  </si>
  <si>
    <t>Стипендии</t>
  </si>
  <si>
    <t>Закупка товаров, работ и услуг для государственных (муниципальных) нужд</t>
  </si>
  <si>
    <t>Пособия, компенсации и иные социальные выплаты
гражданам, кроме публичных нормативных обязательств</t>
  </si>
  <si>
    <t>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</si>
  <si>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</si>
  <si>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</si>
  <si>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Субвенции на реализацию общих образовательных учреждений</t>
  </si>
  <si>
    <t>Субвенции на реализацию дошкольных образовательных учреждений</t>
  </si>
  <si>
    <t>Субвенции на составление (изменение)списков кандидатов в присяжные заседатели федеральных судов общей юрисдикции в Республике Тыва на 2018 год</t>
  </si>
  <si>
    <t>Субвенции на обеспечение предоставления гражданам субсидий на оплату жилого помещения и коммунальных услуг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</si>
  <si>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дете» на 2018 год</t>
  </si>
  <si>
    <t>Субвенции на осуществление государственных полномочий по созданию, организации и обеспечению деятельности административных комиссий в Республике Тыва</t>
  </si>
  <si>
    <t>Субвенции на осуществление переданных полномочий по комиссии по делам несовершеннолетних и защите их прав</t>
  </si>
  <si>
    <t>Субвенции на реализацию Закона Республики Тыва «О погребении и похоронном деле в Республике Тыва» на 2018 год</t>
  </si>
  <si>
    <t xml:space="preserve"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 </t>
  </si>
  <si>
    <t>Субсидии на организацию отдыха и оздоровления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</si>
  <si>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</si>
  <si>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78 9 00 70200</t>
  </si>
  <si>
    <t>Резервные средства администации</t>
  </si>
  <si>
    <t xml:space="preserve">                           Приложение № 7</t>
  </si>
  <si>
    <t xml:space="preserve">                           от "     "  _____________  2017 года № ______</t>
  </si>
  <si>
    <t>Прочая закупка товаров, работ и услуг</t>
  </si>
  <si>
    <t xml:space="preserve">                          к Решению хурала представителей</t>
  </si>
  <si>
    <t>Муниципальная программа "Развитие культуры на 2018-2020 годы"</t>
  </si>
  <si>
    <t>Муниципальная программа "Социальная поддержка граждан в Бай-Тайгинском кожууне на 2018-2020 годы"</t>
  </si>
  <si>
    <t>Муниципальная программа "Развитие образования на 2018-2020 годы муниципального района "Бай-Тайгинский кожуун Республики Тыва""</t>
  </si>
  <si>
    <t>Подпрограмма "Обеспечение реализации муниципальной программы "Развитие образования на 2018-2020 годы муниципального района "Бай-Тайгинский кожуун Республика Тыва"</t>
  </si>
  <si>
    <t>Муниципальная программа "Развитие образования на 2018-2020 годы муниципального района "Бай-Тайгинский кожуун РТ""</t>
  </si>
  <si>
    <t>Муниципальная программа  "Развитие сельского хозяйства и регулирование рынков сельскохозяйственной продукции в Бай-Тайгинском кожууне на 2018-2020 годы"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</si>
  <si>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2018-2020 годы"</t>
  </si>
  <si>
    <t>Муниципальная программа "Управление муниципальными финансами муниципального района "Бай-Тайгинский кожуун РТ" на 2018-2020гг"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</si>
  <si>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</si>
  <si>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"Управление муниципальными финансами муниципального района "Бай-Тайгинский кожуун РТ" на 2018-2020 гг"</t>
  </si>
  <si>
    <t>Муниципальная программа "Развитие муниципальной службы и резерва управленческих кадров муниципального района Бай-Тайгинский кожуун Республики Тыва " на 2018-2020 годы"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</si>
  <si>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годы"</t>
  </si>
  <si>
    <t>Муниципальная программа "Обеспечение общественного порядка и противодействие преступности в Бай-Тайгинском кожууне на 2018-2020 годы"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</si>
  <si>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2018-2020 годы"</t>
  </si>
  <si>
    <t>Муниципальная программа "Создание благоприятных условий  для ведения бизнеса в Бай-Тайгинском кожууне на 2018 – 2020 годы"</t>
  </si>
  <si>
    <t>Муниципальная программа "Управление муниципальным имуществом и земельными ресурсами муниципального района "Бай-Тайгинский кожуун Республики Тыва" на 2018-2020 годы</t>
  </si>
  <si>
    <t>Муниципальная программа "Территориальное развитие Бай-Тайгинского кожууна в 2018 – 2020 годы"</t>
  </si>
  <si>
    <t>Муниципальная программа "Энергосбережение и повышение энергетической эффективности на 2018-2020 годы"</t>
  </si>
  <si>
    <t>Муниципальная программа "Повышение эффективности надежности функционирования жилищно-коммунального хозяйства в Бай-Тайгинском кожууне на 2018-2020 годы"</t>
  </si>
  <si>
    <t>Муниципальная программа "Реализация молодежной политики муниципального района "Бай-Тайгинский кожуун Республики Тыва" на 2018-2020 годы</t>
  </si>
  <si>
    <t>Муниципальная программа "Сохранение и формирование здорового образа жизни населения в Бай-Тайгинском кожууне на 2018-2020гг"</t>
  </si>
  <si>
    <t>Муниципальная программа "Обеспечение жителей Бай-Тайгинского кожууна доступным и комфортным жильем на 2018-2020 годы"</t>
  </si>
  <si>
    <t>Муниципальная программа "Развитие физической культуры и спорта в муниципальном районе "Бай-Тайгинский кожуун Республики Тыва" на 2018-2020 годы"</t>
  </si>
  <si>
    <t>Муниципальная программа "Развитие информационного общества и средств массовой информации в Бай-тайгинском кожууне на 2018-2020 годы"</t>
  </si>
  <si>
    <t>88 4 00 55730</t>
  </si>
  <si>
    <t>Субвенции на выплату ежемесячных пособий на первого ребенка рожденного с 1 января 2018 года, в соответствии</t>
  </si>
  <si>
    <t>88 3 00 L4670</t>
  </si>
  <si>
    <t>88 1 00 L5190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</si>
  <si>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</si>
  <si>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поддержку отрасли культуры</t>
  </si>
  <si>
    <t>88 5 00 L5110</t>
  </si>
  <si>
    <t>88 6 00 L5550</t>
  </si>
  <si>
    <t>Субсидии на поддержку муниципальных программ  формирования современной городской среды на 2018 год</t>
  </si>
  <si>
    <t xml:space="preserve">                           Приложение № 9</t>
  </si>
  <si>
    <t>к Решению хурала представителей</t>
  </si>
  <si>
    <t xml:space="preserve">                           от "     "  _____________  2017 года № ___</t>
  </si>
  <si>
    <t>РАСПРЕДЕЛЕНИЕ</t>
  </si>
  <si>
    <t>бюджетных ассигнований на реализацию муниципальных программ Бай-Тайгинского кожууна на 2018 год и плановый период 2019-2020 годы</t>
  </si>
  <si>
    <t>№ п/п</t>
  </si>
  <si>
    <t>Разработчики</t>
  </si>
  <si>
    <t>Наименование программ</t>
  </si>
  <si>
    <t>Утвержденный план на 2018 год</t>
  </si>
  <si>
    <t>Утвержденный план на 2017 год</t>
  </si>
  <si>
    <t xml:space="preserve">ВСЕГО </t>
  </si>
  <si>
    <t>Развитие образования на 2018-2020 годы муниципального района "Бай-Тайгинский кожуун Республики Тыва"</t>
  </si>
  <si>
    <t>1.1. Подпрограмма "Развитие дошкольного образования"</t>
  </si>
  <si>
    <t>1.2. Подпрограмма "Развитие общего образования"</t>
  </si>
  <si>
    <t>1.3. Подпрограмма "Развитие дополнительного образования детей"</t>
  </si>
  <si>
    <t>1.5. Подпрограмма "Отдых и оздоровление 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</si>
  <si>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</si>
  <si>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1.9. Подпрограмма "Обеспечение реализации муниципальной программы "Развитие образования на 2018-2020 годы муниципального района "Бай-Тайгинский кожуун РТ"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</si>
  <si>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</si>
  <si>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Развитие культуры на 2018-2020 годы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</si>
  <si>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</si>
  <si>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</si>
  <si>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2.3. Подпрограмма "Реализация национальной политики, развитие местного народного творчества"</t>
  </si>
  <si>
    <t>2.4. Подпрограмма "Развитие туризма в Бай-Тайгинском кожууне"</t>
  </si>
  <si>
    <t>2.5. Подпрограмма "Создание условий для реализации муниципальной программы"</t>
  </si>
  <si>
    <t>Муниципальное учреждение Управление сельского хозяйства Бай-Тайгинского кожууна</t>
  </si>
  <si>
    <t>Развитие сельского хозяйства и регулирование рынков сельскохозяйственной продукции в Бай-Тайгинском кожууне на 2018-2020 годы</t>
  </si>
  <si>
    <t>3.1. Подпрограмма "Развитие отраслей сельского хозяйства"</t>
  </si>
  <si>
    <t>3.2. Подпрограмма "Поддержка малых форм хозяйствования"</t>
  </si>
  <si>
    <t>3.3. Подпрограмма "Устойчивое развитие сельских территорий Бай-Тайгинского кожууна"</t>
  </si>
  <si>
    <t>3.5. Подпрограмма "Обеспечение реализации муниципальной программы"</t>
  </si>
  <si>
    <t>Социальная поддержка граждан в Бай-Тайгинском кожууне на 2018-2020 годы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</si>
  <si>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</si>
  <si>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</si>
  <si>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</si>
  <si>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Финансовое управление администрации муниципального района "Бай-Тайгинский кожуун Республики Тыва"</t>
  </si>
  <si>
    <t>Управление муниципальными финансами муниципального района "Бай-Тайгинский кожуун РТ" на 2018-2020 годы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</si>
  <si>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</si>
  <si>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5.2. Управление муниципальным долгом</t>
  </si>
  <si>
    <t>Администрация муниципального района "Бай-Тайгинский кожуун Республики Тыва"</t>
  </si>
  <si>
    <t>Сохранение и формирование здорового образа жизни населения в Бай-Тайгинском кожууне на 2018-2020 гг</t>
  </si>
  <si>
    <t>Создание благоприятных условий для ведения бизнеса в Бай-Тайгинском кожууне  на 2018-2020 годы</t>
  </si>
  <si>
    <t xml:space="preserve">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</t>
  </si>
  <si>
    <t>Обеспечение общественного порядка и противодействие преступности на территории муниципального района "Бай-Тайгинский кожуун республики Тыва" на 2018-2020гг.</t>
  </si>
  <si>
    <t>9.1. Подпрограмма"Обеспечение общественного порядка и противодействие преступности в Бай-Тайгинском кожууне"</t>
  </si>
  <si>
    <t>9.2. Подпрограмма "Профилактика безнадзорности и правонарушений несовершеннолетних в Бай-Тайгинском кожууне"</t>
  </si>
  <si>
    <t>Управление муниципальным имуществом и земельными ресурсами муниципального района "Бай-Тайгинский кожуун РТ" на 2018-2020 годы</t>
  </si>
  <si>
    <t>Реализация молодежной политики  муниципального района "Бай-Тайгинский кожуун РТ" на 2018-2020 гг</t>
  </si>
  <si>
    <t>Развитие физической культуры и спорта в муниципальном районе "Бай-Тайгинский кожуун Республики Тыва на 2018-2020 годы"</t>
  </si>
  <si>
    <t>Развитие информационного общества и средств массовой информации в Бай-Тайгинском кожууне на 2018-2020 годы</t>
  </si>
  <si>
    <t>Развитие и функционирование дорожно-транспортного хозяйства муниципального района "Бай-Тайгинский кожуун РТ" на 2018-2020 годы</t>
  </si>
  <si>
    <t>Повышение эффективности надежности функционирования жилищно-коммунального хозяйства в Бай-Тайгинском кожууне на 2018-2020 годы</t>
  </si>
  <si>
    <t>Энергосбережение и повышение энергетической эффективности на 2018-2020 годы</t>
  </si>
  <si>
    <t>Развитие муниципальной службы и резерва управленческих кадров муниципального района "Бай-Тайгинский кожуун РТ" на 2018-2020  годы</t>
  </si>
  <si>
    <t>Обеспечение жителей Бай-Тайгинского кожууна доступным и комфортным жильем на 2018-2020 годы</t>
  </si>
  <si>
    <t>Территориальное развитие Бай-Тайгинского кожууна в 2018 – 2020 годы</t>
  </si>
  <si>
    <t xml:space="preserve">                                                                                   Приложение № 5</t>
  </si>
  <si>
    <t xml:space="preserve">                                                                                  к Решению хурала представителей</t>
  </si>
  <si>
    <t xml:space="preserve">                                                                                   муниципального района </t>
  </si>
  <si>
    <t xml:space="preserve">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</si>
  <si>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                                           от "    " ____________ 2017 года №_____ </t>
  </si>
  <si>
    <t xml:space="preserve">                                                                                   на 2018 год и плановый приод 2019-2020 годов."</t>
  </si>
  <si>
    <t>РАСПРЕДЕЛЕНИЕ БЮДЖЕТНЫХ АССИГНОВАНИЙ ПО РАЗДЕЛАМ И ПОДРАЗДЕЛАМ, ЦЕЛЕВЫМ</t>
  </si>
  <si>
    <t xml:space="preserve"> СТАТЬЯМ И ВИДАМ РАСХОДОВ КЛАССИФИКАЦИИ РАСХОДОВ БЮДЖЕТА НА 2018 ГОД</t>
  </si>
  <si>
    <t>Секретарь Хурала Представителей</t>
  </si>
  <si>
    <t>Закупка товаров, работ и услуг для обеспечения государственных (муниципальных) нужд</t>
  </si>
  <si>
    <t>Иные выплаты персоналу, за исключением фонда оплаты труда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</si>
  <si>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</si>
  <si>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бюджетам муниципальных районов на осуществление полномочий  первичного воинского учета на территориях, где отсутствуют военные комиссариаты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</si>
  <si>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годы"</t>
  </si>
  <si>
    <t>Программа "Развитие сельского хозяйства и продовольственного рынка РТ на 2013-2020гг."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</si>
  <si>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</si>
  <si>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образования на 2018-2020 годы муниципального района "Бай-Тайгинский кожуун Республики Тыва"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</si>
  <si>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</si>
  <si>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 xml:space="preserve"> Иные выплаты персоналу учреждений, за исключением фонда оплаты труда</t>
  </si>
  <si>
    <t>Обеспечение деятельности (оказание услуг) подведомственных учреждений</t>
  </si>
  <si>
    <t>Социальное обеспечение и  иные выплаты населению</t>
  </si>
  <si>
    <t>Субвенции на осуществление переданных полномочий по комиссии по делам несовершеннолетних</t>
  </si>
  <si>
    <t>Культура и кинематография</t>
  </si>
  <si>
    <t>Муниципальная программа "Социальная поддержка граждан в Бай-Тайгинском кожууне на 2018-2020годы"</t>
  </si>
  <si>
    <t>Муниципальная программа "Обеспечение жителей Бай-Тайгинского кожууна доступным и комфортным жильем на 2018-2020годы"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</si>
  <si>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</si>
  <si>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</si>
  <si>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Обслуживание государственного  (муниципального) долга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</si>
  <si>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(2014-2020 годы) на 2018 год</t>
  </si>
  <si>
    <t>Изменение "+,-"</t>
  </si>
  <si>
    <t>Сумма с учетом изменений</t>
  </si>
  <si>
    <t xml:space="preserve">                          "О внесении изменений в  бюджет муниципального района</t>
  </si>
  <si>
    <t xml:space="preserve">                          "О внесении изменений в бюджет муниципального района</t>
  </si>
  <si>
    <t xml:space="preserve">                                                                                  "О внесении изменений в бюджет муниципального района</t>
  </si>
  <si>
    <t>ВСЕГО:</t>
  </si>
  <si>
    <t xml:space="preserve">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</si>
  <si>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к Решению хурала представителей</t>
  </si>
  <si>
    <t xml:space="preserve">                                                       муниципального района </t>
  </si>
  <si>
    <t xml:space="preserve">                                                                                         "Бай-Тайгинский кожуун Республики Тыва"</t>
  </si>
  <si>
    <t xml:space="preserve">                                                      от "     " ___________ 2017 года № ___</t>
  </si>
  <si>
    <t xml:space="preserve">        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</si>
  <si>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            на 2018 год  и плановый период 2019-2020 годов"</t>
  </si>
  <si>
    <t>ПОСТУПЛЕНИЯ ДОХОДОВ, В ТОМ ЧИСЛЕ БЕЗВОЗМЕЗДНЫЕ ПОСТУПЛЕНИЯ, ПОЛУЧАЕМЫЕ ИЗ РЕСПУБЛИКАНСКОГО БЮДЖЕТА НА 2018 ГОД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</si>
  <si>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</si>
  <si>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</si>
  <si>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</si>
  <si>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</si>
  <si>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</si>
  <si>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</si>
  <si>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</si>
  <si>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</si>
  <si>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</si>
  <si>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</si>
  <si>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 на товары (работы,услуги), реализуемые на территории Российской Федерации</t>
  </si>
  <si>
    <t xml:space="preserve"> 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</si>
  <si>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</si>
  <si>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</si>
  <si>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</si>
  <si>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1 05 03000 02 0000 110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</si>
  <si>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</si>
  <si>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</si>
  <si>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</si>
  <si>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</si>
  <si>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</si>
  <si>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</si>
  <si>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</si>
  <si>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</si>
  <si>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</si>
  <si>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</si>
  <si>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</si>
  <si>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</si>
  <si>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</si>
  <si>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</si>
  <si>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</si>
  <si>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</si>
  <si>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</si>
  <si>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</si>
  <si>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</si>
  <si>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</si>
  <si>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</si>
  <si>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</si>
  <si>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</si>
  <si>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(РАБОТ) И КОМПЕНСАЦИИ ЗАТРАТ ГОСУДАРСТВА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</si>
  <si>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</si>
  <si>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</si>
  <si>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</si>
  <si>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</si>
  <si>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</si>
  <si>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</si>
  <si>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</si>
  <si>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</si>
  <si>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</si>
  <si>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</si>
  <si>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</si>
  <si>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</si>
  <si>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</si>
  <si>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</si>
  <si>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</si>
  <si>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</si>
  <si>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</si>
  <si>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</si>
  <si>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</si>
  <si>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</si>
  <si>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</si>
  <si>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</si>
  <si>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2 02 15001 05 0000 151</t>
  </si>
  <si>
    <t xml:space="preserve">Дотации бюджетам муниципальных районов на выравнивание бюджетной обеспеченности </t>
  </si>
  <si>
    <t>2 02 15002 05 0000 151</t>
  </si>
  <si>
    <t xml:space="preserve">Дотации бюджетам муниципальных районов на  поддержку мер по обеспечению сбалансированности бюджетов 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</si>
  <si>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</si>
  <si>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</si>
  <si>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</si>
  <si>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</si>
  <si>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</si>
  <si>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</si>
  <si>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Субсидии на мероприятия по проведению оздоровительной кампании детей</t>
  </si>
  <si>
    <t>Субсидии на ремонт автомобильных дорог общего пользования населенных пунктов за счет средств дорожного фонда</t>
  </si>
  <si>
    <t>Субсидии на создание в общеобразовательных организациях,расположенных в сельской местности,условий для занятий физической культурой и спортом</t>
  </si>
  <si>
    <t>2 02 30000 00 0000 151</t>
  </si>
  <si>
    <t>Субвенции бюджетам бюджетной системы Российской Федерации</t>
  </si>
  <si>
    <t>2 02 30013 05 0000 151</t>
  </si>
  <si>
    <t>Субвенции бюджетам муниципальных районов на обеспечение мер социальной поддержки реабилитированных лиц, признанных пострадавшими от политических репрессий</t>
  </si>
  <si>
    <t>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</si>
  <si>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</si>
  <si>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</si>
  <si>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</si>
  <si>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</si>
  <si>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реализацию Закона Республики Тыва "О погребении и похоронном деле в Республике Тыва"</t>
  </si>
  <si>
    <t>Субвенции на реализацию Закона Республики Тыва "О порядке назначения выплаты ежемесячного пособия на ребенка"</t>
  </si>
  <si>
    <t>Субвенция на обеспечение равной доступности услуг общественного транспорта для отдельных категорий граждан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</si>
  <si>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</si>
  <si>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</si>
  <si>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2 02 35118 05 0000 151</t>
  </si>
  <si>
    <t>2 02 35120 05 0000 151</t>
  </si>
  <si>
    <t>Субвенции бюджетам муниципальных районов по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</si>
  <si>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2 02 35250 05 0000 151</t>
  </si>
  <si>
    <t>Субвенции бюджетам муниципальных районов на оплату жилищно-коммунальных услуг отдельным категориям граждан</t>
  </si>
  <si>
    <t>2 02 35380 05 0000 151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</si>
  <si>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</si>
  <si>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2 02 40000 00 0000 151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</si>
  <si>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</si>
  <si>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</si>
  <si>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</si>
  <si>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</si>
  <si>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 xml:space="preserve">2 02 40014 05 0000 151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</si>
  <si>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</si>
  <si>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2 02 40025 02 0000 151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</si>
  <si>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</si>
  <si>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 xml:space="preserve">ИТОГО ДОХОДОВ </t>
  </si>
  <si>
    <t>изменение
" +, -"</t>
  </si>
  <si>
    <t>Сумма с 
изменением</t>
  </si>
  <si>
    <t>2 02 25558 05 0000 151</t>
  </si>
  <si>
    <t>Субсидии бюджетам муниципальных районов на обеспечение развития и укрепления материально-технической базы домов культуры на 2018 год</t>
  </si>
  <si>
    <t>2 02 25555 05 0000 151</t>
  </si>
  <si>
    <t>Субсидии на поддержку муниципальных программ формирования современной городской среды на 2018 год</t>
  </si>
  <si>
    <t>2 02 25519 05 0000 151</t>
  </si>
  <si>
    <t>Субсидии на поддержку отрасли культуры на 2018 год</t>
  </si>
  <si>
    <t>2 02 35573 05 0000 151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</si>
  <si>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</si>
  <si>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                                                                                          "О внесении изменений в бюджет муниципального района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</si>
  <si>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</si>
  <si>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</si>
  <si>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Субсидии на реализацию мероприятий по обеспечению жильем молодых семей на 2018год</t>
  </si>
  <si>
    <t>88 7 00 L4970</t>
  </si>
  <si>
    <t>Субсидии на реализацию мероприятий по обеспечению жильем молодых семей на 2018г</t>
  </si>
  <si>
    <t>План на 2018 год</t>
  </si>
  <si>
    <t>Уточненный план 2018г</t>
  </si>
  <si>
    <t>Иные выплаты населению</t>
  </si>
  <si>
    <t>15 0 01 L5550</t>
  </si>
  <si>
    <t>18 0 00 L4970</t>
  </si>
  <si>
    <t>01 2 00 R0970</t>
  </si>
  <si>
    <t>02 2 01 L4670</t>
  </si>
  <si>
    <t>02 1 01 L5190</t>
  </si>
  <si>
    <t>Субсидии автономным учреждениям на иные цели</t>
  </si>
  <si>
    <t>Уточненный план</t>
  </si>
  <si>
    <t>Социальные выплаты гражданам, кроме публичных нормативных вылат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</si>
  <si>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</si>
  <si>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функций органов местного самоуправления (УСХ)</t>
  </si>
  <si>
    <t xml:space="preserve">Расходы на обеспечение функций органов местного самоуправления </t>
  </si>
  <si>
    <t>04 1 06 55730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</si>
</sst>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[$-F800]dddd\,\ mmmm\ dd\,\ yyyy"/>
  </numFmts>
  <fonts count="3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24">
    <xf numFmtId="0" fontId="0" fillId="0" borderId="0" xfId="0"/>
    <xf numFmtId="0" fontId="5" fillId="2" borderId="0" xfId="0" applyFont="1" applyFill="1" applyAlignment="1"/>
    <xf numFmtId="0" fontId="2" fillId="2" borderId="0" xfId="0" applyFont="1" applyFill="1"/>
    <xf numFmtId="0" fontId="6" fillId="2" borderId="0" xfId="0" applyFont="1" applyFill="1" applyAlignment="1"/>
    <xf numFmtId="0" fontId="6" fillId="2" borderId="0" xfId="0" applyNumberFormat="1" applyFont="1" applyFill="1" applyBorder="1" applyAlignment="1">
      <alignment horizontal="right" wrapText="1"/>
    </xf>
    <xf numFmtId="0" fontId="5" fillId="2" borderId="0" xfId="0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horizontal="center" wrapText="1"/>
    </xf>
    <xf numFmtId="49" fontId="6" fillId="2" borderId="1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6" fillId="2" borderId="1" xfId="1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wrapText="1"/>
    </xf>
    <xf numFmtId="3" fontId="6" fillId="2" borderId="1" xfId="1" applyNumberFormat="1" applyFont="1" applyFill="1" applyBorder="1" applyAlignment="1">
      <alignment horizontal="center" wrapText="1"/>
    </xf>
    <xf numFmtId="0" fontId="6" fillId="2" borderId="0" xfId="1" applyFont="1" applyFill="1"/>
    <xf numFmtId="0" fontId="5" fillId="2" borderId="1" xfId="0" applyNumberFormat="1" applyFont="1" applyFill="1" applyBorder="1" applyAlignment="1">
      <alignment horizontal="left" vertical="center" wrapText="1"/>
    </xf>
    <xf numFmtId="0" fontId="8" fillId="2" borderId="0" xfId="1" applyFont="1" applyFill="1"/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top" wrapText="1"/>
    </xf>
    <xf numFmtId="0" fontId="9" fillId="2" borderId="0" xfId="1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/>
    <xf numFmtId="49" fontId="6" fillId="2" borderId="1" xfId="1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/>
    <xf numFmtId="165" fontId="6" fillId="2" borderId="0" xfId="0" applyNumberFormat="1" applyFont="1" applyFill="1" applyBorder="1"/>
    <xf numFmtId="0" fontId="6" fillId="2" borderId="3" xfId="0" applyFont="1" applyFill="1" applyBorder="1" applyAlignment="1"/>
    <xf numFmtId="0" fontId="6" fillId="2" borderId="3" xfId="0" applyNumberFormat="1" applyFont="1" applyFill="1" applyBorder="1" applyAlignment="1">
      <alignment horizontal="right" wrapText="1"/>
    </xf>
    <xf numFmtId="0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wrapText="1"/>
    </xf>
    <xf numFmtId="49" fontId="7" fillId="2" borderId="1" xfId="1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justify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2" fillId="0" borderId="0" xfId="4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164" fontId="12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" fontId="4" fillId="0" borderId="1" xfId="5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2" borderId="0" xfId="0" applyFont="1" applyFill="1" applyBorder="1"/>
    <xf numFmtId="0" fontId="1" fillId="2" borderId="0" xfId="0" applyFont="1" applyFill="1"/>
    <xf numFmtId="0" fontId="6" fillId="2" borderId="0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/>
    </xf>
    <xf numFmtId="0" fontId="14" fillId="2" borderId="0" xfId="0" applyFont="1" applyFill="1"/>
    <xf numFmtId="0" fontId="7" fillId="2" borderId="0" xfId="0" applyFont="1" applyFill="1"/>
    <xf numFmtId="4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6" fillId="2" borderId="1" xfId="4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wrapText="1"/>
    </xf>
    <xf numFmtId="0" fontId="15" fillId="0" borderId="1" xfId="4" applyFont="1" applyFill="1" applyBorder="1" applyAlignment="1">
      <alignment horizontal="left" vertical="center" wrapText="1"/>
    </xf>
    <xf numFmtId="164" fontId="16" fillId="0" borderId="1" xfId="4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" fontId="16" fillId="0" borderId="1" xfId="5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5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164" fontId="12" fillId="0" borderId="5" xfId="5" applyNumberFormat="1" applyFont="1" applyFill="1" applyBorder="1" applyAlignment="1">
      <alignment horizontal="center" vertical="center" wrapText="1"/>
    </xf>
    <xf numFmtId="4" fontId="12" fillId="0" borderId="5" xfId="5" applyNumberFormat="1" applyFont="1" applyFill="1" applyBorder="1" applyAlignment="1">
      <alignment horizontal="center" vertical="center" wrapText="1"/>
    </xf>
    <xf numFmtId="0" fontId="21" fillId="0" borderId="0" xfId="7" applyFont="1" applyFill="1"/>
    <xf numFmtId="167" fontId="21" fillId="0" borderId="0" xfId="7" applyNumberFormat="1" applyFont="1" applyFill="1"/>
    <xf numFmtId="0" fontId="2" fillId="0" borderId="0" xfId="7" applyFont="1" applyFill="1"/>
    <xf numFmtId="164" fontId="22" fillId="0" borderId="0" xfId="0" applyNumberFormat="1" applyFont="1" applyFill="1" applyAlignment="1">
      <alignment horizontal="center"/>
    </xf>
    <xf numFmtId="0" fontId="23" fillId="0" borderId="0" xfId="7" applyFont="1" applyFill="1"/>
    <xf numFmtId="0" fontId="14" fillId="0" borderId="0" xfId="7" applyFont="1" applyFill="1"/>
    <xf numFmtId="164" fontId="2" fillId="0" borderId="0" xfId="7" applyNumberFormat="1" applyFont="1" applyFill="1" applyAlignment="1">
      <alignment horizontal="center"/>
    </xf>
    <xf numFmtId="0" fontId="14" fillId="0" borderId="1" xfId="7" applyFont="1" applyFill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 wrapText="1"/>
    </xf>
    <xf numFmtId="0" fontId="24" fillId="0" borderId="0" xfId="7" applyFont="1" applyFill="1"/>
    <xf numFmtId="0" fontId="14" fillId="0" borderId="1" xfId="7" applyFont="1" applyFill="1" applyBorder="1" applyAlignment="1">
      <alignment horizontal="center" vertical="top" wrapText="1"/>
    </xf>
    <xf numFmtId="0" fontId="14" fillId="0" borderId="1" xfId="7" applyFont="1" applyFill="1" applyBorder="1" applyAlignment="1">
      <alignment vertical="top" wrapText="1"/>
    </xf>
    <xf numFmtId="164" fontId="23" fillId="0" borderId="1" xfId="5" applyNumberFormat="1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top" wrapText="1"/>
    </xf>
    <xf numFmtId="0" fontId="2" fillId="0" borderId="1" xfId="7" applyFont="1" applyFill="1" applyBorder="1" applyAlignment="1">
      <alignment vertical="top" wrapText="1"/>
    </xf>
    <xf numFmtId="164" fontId="21" fillId="0" borderId="1" xfId="5" applyNumberFormat="1" applyFont="1" applyFill="1" applyBorder="1" applyAlignment="1">
      <alignment horizontal="center" vertical="center" wrapText="1"/>
    </xf>
    <xf numFmtId="3" fontId="14" fillId="0" borderId="1" xfId="7" applyNumberFormat="1" applyFont="1" applyFill="1" applyBorder="1" applyAlignment="1">
      <alignment horizontal="center" vertical="top" wrapText="1"/>
    </xf>
    <xf numFmtId="0" fontId="25" fillId="0" borderId="1" xfId="7" applyFont="1" applyFill="1" applyBorder="1" applyAlignment="1">
      <alignment vertical="top" wrapText="1"/>
    </xf>
    <xf numFmtId="164" fontId="26" fillId="0" borderId="1" xfId="5" applyNumberFormat="1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vertical="top" wrapText="1"/>
    </xf>
    <xf numFmtId="164" fontId="28" fillId="0" borderId="1" xfId="5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1" fillId="0" borderId="0" xfId="0" applyFont="1" applyFill="1"/>
    <xf numFmtId="0" fontId="29" fillId="0" borderId="0" xfId="0" applyFont="1" applyFill="1"/>
    <xf numFmtId="0" fontId="2" fillId="0" borderId="0" xfId="0" applyFont="1"/>
    <xf numFmtId="0" fontId="25" fillId="0" borderId="1" xfId="0" applyFont="1" applyFill="1" applyBorder="1" applyAlignment="1">
      <alignment horizontal="justify" vertical="top" wrapText="1"/>
    </xf>
    <xf numFmtId="164" fontId="2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 vertical="center"/>
    </xf>
    <xf numFmtId="0" fontId="30" fillId="0" borderId="1" xfId="7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vertical="top" wrapText="1"/>
    </xf>
    <xf numFmtId="164" fontId="3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2" borderId="1" xfId="7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vertical="top" wrapText="1"/>
    </xf>
    <xf numFmtId="164" fontId="2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0" fontId="2" fillId="0" borderId="1" xfId="1" applyNumberFormat="1" applyFont="1" applyFill="1" applyBorder="1" applyAlignment="1">
      <alignment horizontal="left" vertical="center" wrapText="1"/>
    </xf>
    <xf numFmtId="164" fontId="2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7" fillId="0" borderId="1" xfId="1" applyFont="1" applyFill="1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30" fillId="0" borderId="1" xfId="2" applyFont="1" applyFill="1" applyBorder="1" applyAlignment="1">
      <alignment vertical="top" wrapText="1"/>
    </xf>
    <xf numFmtId="164" fontId="29" fillId="2" borderId="1" xfId="0" applyNumberFormat="1" applyFont="1" applyFill="1" applyBorder="1" applyAlignment="1">
      <alignment horizontal="center" vertical="center"/>
    </xf>
    <xf numFmtId="0" fontId="23" fillId="0" borderId="1" xfId="7" applyFont="1" applyFill="1" applyBorder="1" applyAlignment="1">
      <alignment horizontal="center" vertical="top" wrapText="1"/>
    </xf>
    <xf numFmtId="0" fontId="25" fillId="0" borderId="1" xfId="7" applyFont="1" applyFill="1" applyBorder="1" applyAlignment="1">
      <alignment horizontal="justify" vertical="top" wrapText="1"/>
    </xf>
    <xf numFmtId="0" fontId="2" fillId="0" borderId="0" xfId="7" applyFont="1" applyFill="1" applyAlignment="1">
      <alignment horizontal="justify"/>
    </xf>
    <xf numFmtId="164" fontId="21" fillId="0" borderId="0" xfId="7" applyNumberFormat="1" applyFont="1" applyFill="1" applyAlignment="1">
      <alignment horizontal="center"/>
    </xf>
    <xf numFmtId="164" fontId="21" fillId="0" borderId="0" xfId="7" applyNumberFormat="1" applyFont="1" applyFill="1"/>
    <xf numFmtId="0" fontId="2" fillId="2" borderId="1" xfId="0" applyFont="1" applyFill="1" applyBorder="1"/>
    <xf numFmtId="0" fontId="14" fillId="0" borderId="1" xfId="7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166" fontId="12" fillId="0" borderId="1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164" fontId="12" fillId="0" borderId="5" xfId="5" applyNumberFormat="1" applyFont="1" applyFill="1" applyBorder="1" applyAlignment="1">
      <alignment horizontal="center" vertical="center" wrapText="1"/>
    </xf>
    <xf numFmtId="4" fontId="4" fillId="0" borderId="5" xfId="5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wrapText="1"/>
    </xf>
    <xf numFmtId="166" fontId="4" fillId="0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4" fontId="12" fillId="2" borderId="1" xfId="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4" fontId="4" fillId="2" borderId="5" xfId="5" applyNumberFormat="1" applyFont="1" applyFill="1" applyBorder="1" applyAlignment="1">
      <alignment horizontal="center" vertical="center" wrapText="1"/>
    </xf>
    <xf numFmtId="164" fontId="4" fillId="0" borderId="5" xfId="5" applyNumberFormat="1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horizontal="center" vertical="center"/>
    </xf>
    <xf numFmtId="164" fontId="23" fillId="0" borderId="1" xfId="7" applyNumberFormat="1" applyFont="1" applyFill="1" applyBorder="1"/>
    <xf numFmtId="164" fontId="21" fillId="0" borderId="1" xfId="7" applyNumberFormat="1" applyFont="1" applyFill="1" applyBorder="1"/>
    <xf numFmtId="0" fontId="21" fillId="0" borderId="1" xfId="7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4" fontId="23" fillId="0" borderId="1" xfId="7" applyNumberFormat="1" applyFont="1" applyFill="1" applyBorder="1" applyAlignment="1">
      <alignment horizontal="center" vertical="center"/>
    </xf>
    <xf numFmtId="164" fontId="21" fillId="0" borderId="1" xfId="7" applyNumberFormat="1" applyFont="1" applyFill="1" applyBorder="1" applyAlignment="1">
      <alignment vertical="center"/>
    </xf>
    <xf numFmtId="164" fontId="23" fillId="0" borderId="1" xfId="7" applyNumberFormat="1" applyFont="1" applyFill="1" applyBorder="1" applyAlignment="1">
      <alignment vertical="center"/>
    </xf>
    <xf numFmtId="0" fontId="23" fillId="0" borderId="1" xfId="7" applyFont="1" applyFill="1" applyBorder="1" applyAlignment="1">
      <alignment horizontal="center"/>
    </xf>
    <xf numFmtId="164" fontId="21" fillId="0" borderId="1" xfId="7" applyNumberFormat="1" applyFont="1" applyFill="1" applyBorder="1" applyAlignment="1">
      <alignment horizontal="center" vertical="center"/>
    </xf>
    <xf numFmtId="166" fontId="23" fillId="0" borderId="1" xfId="7" applyNumberFormat="1" applyFont="1" applyFill="1" applyBorder="1"/>
    <xf numFmtId="0" fontId="32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6" fontId="4" fillId="0" borderId="5" xfId="5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/>
    <xf numFmtId="166" fontId="4" fillId="0" borderId="1" xfId="0" applyNumberFormat="1" applyFont="1" applyFill="1" applyBorder="1" applyAlignment="1">
      <alignment horizont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12" fillId="0" borderId="5" xfId="5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4" fontId="2" fillId="2" borderId="0" xfId="0" applyNumberFormat="1" applyFont="1" applyFill="1"/>
    <xf numFmtId="166" fontId="6" fillId="2" borderId="1" xfId="1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6" fontId="7" fillId="3" borderId="1" xfId="0" applyNumberFormat="1" applyFont="1" applyFill="1" applyBorder="1" applyAlignment="1">
      <alignment horizontal="center" wrapText="1"/>
    </xf>
    <xf numFmtId="164" fontId="12" fillId="0" borderId="5" xfId="5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wrapText="1"/>
    </xf>
    <xf numFmtId="166" fontId="4" fillId="2" borderId="5" xfId="5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166" fontId="7" fillId="2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164" fontId="14" fillId="2" borderId="0" xfId="0" applyNumberFormat="1" applyFont="1" applyFill="1"/>
    <xf numFmtId="164" fontId="21" fillId="0" borderId="0" xfId="0" applyNumberFormat="1" applyFont="1" applyFill="1"/>
    <xf numFmtId="166" fontId="23" fillId="0" borderId="1" xfId="7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14" fillId="0" borderId="0" xfId="7" applyFont="1" applyFill="1" applyAlignment="1">
      <alignment horizontal="center" wrapText="1"/>
    </xf>
    <xf numFmtId="0" fontId="6" fillId="2" borderId="0" xfId="0" applyFont="1" applyFill="1" applyAlignment="1">
      <alignment horizontal="right"/>
    </xf>
    <xf numFmtId="0" fontId="7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164" fontId="12" fillId="0" borderId="4" xfId="5" applyNumberFormat="1" applyFont="1" applyFill="1" applyBorder="1" applyAlignment="1">
      <alignment horizontal="center" vertical="center" wrapText="1"/>
    </xf>
    <xf numFmtId="164" fontId="12" fillId="0" borderId="5" xfId="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right" vertical="top" wrapText="1"/>
    </xf>
    <xf numFmtId="0" fontId="12" fillId="0" borderId="0" xfId="4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12" fillId="0" borderId="1" xfId="4" applyFont="1" applyFill="1" applyBorder="1" applyAlignment="1">
      <alignment horizontal="center" vertical="center" wrapText="1"/>
    </xf>
    <xf numFmtId="164" fontId="12" fillId="0" borderId="1" xfId="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6" applyFont="1" applyAlignment="1">
      <alignment horizontal="right"/>
    </xf>
  </cellXfs>
  <cellStyles count="9">
    <cellStyle name="Обычный" xfId="0" builtinId="0"/>
    <cellStyle name="Обычный 2" xfId="3"/>
    <cellStyle name="Обычный 3" xfId="1"/>
    <cellStyle name="Обычный_Взаимные Москв 9мес2006" xfId="2"/>
    <cellStyle name="Обычный_Инвестиц.программа на 2005г. для Минфина по новой структк" xfId="4"/>
    <cellStyle name="Обычный_прил.финпом" xfId="6"/>
    <cellStyle name="Обычный_Проект бюджета на 2012,2013,2014гг.кож.Приложения" xfId="8"/>
    <cellStyle name="Обычный_республиканский  2005 г" xfId="7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9;&#1088;&#1077;&#1089;&#1086;&#1083;&#1086;&#1074;&#1085;&#1072;\Desktop\&#1055;&#1056;&#1054;&#1045;&#1050;&#1058;%20&#1041;&#1070;&#1044;&#1046;&#1045;&#1058;&#1040;%20&#1085;&#1072;%202018&#1075;\&#1055;&#1088;&#1086;&#1077;&#1082;&#1090;%20&#1073;&#1102;&#1076;&#1078;&#1077;&#1090;&#1072;%20&#1085;&#1072;%202018%20&#1075;&#1086;&#1076;\&#1088;&#1077;&#1096;&#1077;&#1085;&#1080;&#1077;\&#1055;&#1088;&#1080;&#1083;.%20&#1073;&#1102;&#1076;&#1078;&#1077;&#1090;&#1072;%202018&#1075;%20&#1080;%20&#1087;&#1083;&#1072;&#1085;%20&#1085;&#1072;%202019-2020&#1093;&#1093;%20&#1075;%2012.01.18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1 норм"/>
      <sheetName val="Пр 2 доход на 2018г"/>
      <sheetName val="Пр 3 доход на 2019-2020гг"/>
      <sheetName val="Пр 4 админ. доход"/>
      <sheetName val="Пр 5 функ 2018г"/>
      <sheetName val="Пр 6 функ"/>
      <sheetName val="ПР 7 ведом"/>
      <sheetName val="ПР 8 ведом"/>
      <sheetName val="ПР 9 КЦП"/>
      <sheetName val="ПР 10 КЦП"/>
      <sheetName val="Пр 11 райФПП"/>
      <sheetName val="Пр 12 райФПП"/>
      <sheetName val="Пр 13 сбалан"/>
      <sheetName val="Пр 14 сбалан"/>
      <sheetName val="Пр 15 Алк"/>
      <sheetName val="Пр 16 Алк"/>
      <sheetName val="Пр 17 Вус"/>
      <sheetName val="Пр 18 Вус"/>
      <sheetName val="Пр 19 комм"/>
      <sheetName val="Пр 20 комм"/>
      <sheetName val="Пр 22 впмд"/>
      <sheetName val="Пр 23 обяз"/>
    </sheetNames>
    <sheetDataSet>
      <sheetData sheetId="0"/>
      <sheetData sheetId="1"/>
      <sheetData sheetId="2"/>
      <sheetData sheetId="3"/>
      <sheetData sheetId="4"/>
      <sheetData sheetId="5"/>
      <sheetData sheetId="6">
        <row r="535">
          <cell r="G535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topLeftCell="A12" zoomScaleNormal="100" workbookViewId="0">
      <pane xSplit="2" ySplit="1" topLeftCell="C13" activePane="bottomRight" state="frozen"/>
      <selection activeCell="A12" sqref="A12"/>
      <selection pane="topRight" activeCell="C12" sqref="C12"/>
      <selection pane="bottomLeft" activeCell="A13" sqref="A13"/>
      <selection pane="bottomRight" activeCell="M27" sqref="M27"/>
    </sheetView>
  </sheetViews>
  <sheetFormatPr defaultRowHeight="15" x14ac:dyDescent="0.25"/>
  <cols>
    <col min="1" max="1" width="21.5703125" style="175" customWidth="1"/>
    <col min="2" max="2" width="52.85546875" style="177" customWidth="1"/>
    <col min="3" max="3" width="14.140625" style="227" hidden="1" customWidth="1"/>
    <col min="4" max="4" width="12.28515625" style="175" hidden="1" customWidth="1"/>
    <col min="5" max="5" width="12.5703125" style="175" hidden="1" customWidth="1"/>
    <col min="6" max="6" width="9.140625" style="175" hidden="1" customWidth="1"/>
    <col min="7" max="7" width="13" style="175" hidden="1" customWidth="1"/>
    <col min="8" max="8" width="0" style="175" hidden="1" customWidth="1"/>
    <col min="9" max="9" width="11.28515625" style="175" customWidth="1"/>
    <col min="10" max="10" width="9.140625" style="175"/>
    <col min="11" max="11" width="10.140625" style="175" bestFit="1" customWidth="1"/>
    <col min="12" max="12" width="12.5703125" style="175" customWidth="1"/>
    <col min="13" max="13" width="10.140625" style="175" customWidth="1"/>
    <col min="14" max="16384" width="9.140625" style="175"/>
  </cols>
  <sheetData>
    <row r="1" spans="1:11" x14ac:dyDescent="0.25">
      <c r="A1" s="302" t="s">
        <v>534</v>
      </c>
      <c r="B1" s="302"/>
      <c r="C1" s="302"/>
    </row>
    <row r="2" spans="1:11" x14ac:dyDescent="0.25">
      <c r="A2" s="302" t="s">
        <v>535</v>
      </c>
      <c r="B2" s="302"/>
      <c r="C2" s="302"/>
    </row>
    <row r="3" spans="1:11" x14ac:dyDescent="0.25">
      <c r="A3" s="302" t="s">
        <v>536</v>
      </c>
      <c r="B3" s="302"/>
      <c r="C3" s="302"/>
    </row>
    <row r="4" spans="1:11" x14ac:dyDescent="0.25">
      <c r="A4" s="302" t="s">
        <v>537</v>
      </c>
      <c r="B4" s="302"/>
      <c r="C4" s="302"/>
    </row>
    <row r="5" spans="1:11" x14ac:dyDescent="0.25">
      <c r="A5" s="302" t="s">
        <v>538</v>
      </c>
      <c r="B5" s="302"/>
      <c r="C5" s="302"/>
    </row>
    <row r="6" spans="1:11" x14ac:dyDescent="0.25">
      <c r="A6" s="302" t="s">
        <v>658</v>
      </c>
      <c r="B6" s="302"/>
      <c r="C6" s="302"/>
    </row>
    <row r="7" spans="1:11" x14ac:dyDescent="0.25">
      <c r="A7" s="302" t="s">
        <v>539</v>
      </c>
      <c r="B7" s="302"/>
      <c r="C7" s="302"/>
    </row>
    <row r="8" spans="1:11" x14ac:dyDescent="0.25">
      <c r="A8" s="302" t="s">
        <v>540</v>
      </c>
      <c r="B8" s="302"/>
      <c r="C8" s="302"/>
    </row>
    <row r="9" spans="1:11" ht="15.75" x14ac:dyDescent="0.25">
      <c r="A9" s="176"/>
      <c r="C9" s="178"/>
    </row>
    <row r="10" spans="1:11" ht="15" customHeight="1" x14ac:dyDescent="0.25">
      <c r="A10" s="303" t="s">
        <v>541</v>
      </c>
      <c r="B10" s="303"/>
      <c r="C10" s="303"/>
    </row>
    <row r="11" spans="1:11" x14ac:dyDescent="0.25">
      <c r="A11" s="179"/>
      <c r="B11" s="180"/>
      <c r="C11" s="181" t="s">
        <v>542</v>
      </c>
    </row>
    <row r="12" spans="1:11" s="184" customFormat="1" ht="38.25" x14ac:dyDescent="0.2">
      <c r="A12" s="182" t="s">
        <v>543</v>
      </c>
      <c r="B12" s="182" t="s">
        <v>544</v>
      </c>
      <c r="C12" s="183" t="s">
        <v>9</v>
      </c>
      <c r="D12" s="230" t="s">
        <v>648</v>
      </c>
      <c r="E12" s="183" t="s">
        <v>9</v>
      </c>
      <c r="F12" s="230" t="s">
        <v>648</v>
      </c>
      <c r="G12" s="183" t="s">
        <v>9</v>
      </c>
      <c r="H12" s="230" t="s">
        <v>648</v>
      </c>
      <c r="I12" s="230" t="s">
        <v>673</v>
      </c>
      <c r="J12" s="230" t="s">
        <v>648</v>
      </c>
      <c r="K12" s="230" t="s">
        <v>649</v>
      </c>
    </row>
    <row r="13" spans="1:11" s="184" customFormat="1" ht="14.25" x14ac:dyDescent="0.2">
      <c r="A13" s="185" t="s">
        <v>545</v>
      </c>
      <c r="B13" s="186" t="s">
        <v>546</v>
      </c>
      <c r="C13" s="187">
        <f>C14+C16+C17+C21+C23+C24+C25+C28+C30+C33+C35+C36</f>
        <v>32088</v>
      </c>
      <c r="D13" s="256">
        <f>D14+D16+D17+D21+D23+D24+D25+D28+D30+D33+D35+D36</f>
        <v>240</v>
      </c>
      <c r="E13" s="257">
        <f>C13+D13</f>
        <v>32328</v>
      </c>
      <c r="F13" s="256">
        <f>F14+F16+F17+F21+F23+F24+F25+F28+F30+F33+F35+F36</f>
        <v>0</v>
      </c>
      <c r="G13" s="257">
        <f>E13+F13</f>
        <v>32328</v>
      </c>
      <c r="H13" s="256">
        <f>H14+H16+H17+H21+H23+H24+H25+H28+H30+H33+H35+H36</f>
        <v>0</v>
      </c>
      <c r="I13" s="268">
        <f>G13+H13</f>
        <v>32328</v>
      </c>
      <c r="J13" s="256">
        <f>J14+J16+J17+J21+J23+J24+J25+J28+J30+J33+J35+J36</f>
        <v>3001</v>
      </c>
      <c r="K13" s="268">
        <f>I13+J13</f>
        <v>35329</v>
      </c>
    </row>
    <row r="14" spans="1:11" s="184" customFormat="1" ht="14.25" x14ac:dyDescent="0.2">
      <c r="A14" s="185" t="s">
        <v>547</v>
      </c>
      <c r="B14" s="186" t="s">
        <v>548</v>
      </c>
      <c r="C14" s="187">
        <f>SUM(C15:C15)</f>
        <v>23336</v>
      </c>
      <c r="D14" s="256">
        <f>D15</f>
        <v>0</v>
      </c>
      <c r="E14" s="257">
        <f t="shared" ref="E14:E83" si="0">C14+D14</f>
        <v>23336</v>
      </c>
      <c r="F14" s="256">
        <f>F15</f>
        <v>0</v>
      </c>
      <c r="G14" s="257">
        <f t="shared" ref="G14:G77" si="1">E14+F14</f>
        <v>23336</v>
      </c>
      <c r="H14" s="256">
        <f>H15</f>
        <v>0</v>
      </c>
      <c r="I14" s="268">
        <f t="shared" ref="I14:I77" si="2">G14+H14</f>
        <v>23336</v>
      </c>
      <c r="J14" s="256">
        <f>J15</f>
        <v>2272</v>
      </c>
      <c r="K14" s="268">
        <f t="shared" ref="K14:K77" si="3">I14+J14</f>
        <v>25608</v>
      </c>
    </row>
    <row r="15" spans="1:11" s="184" customFormat="1" x14ac:dyDescent="0.25">
      <c r="A15" s="188" t="s">
        <v>549</v>
      </c>
      <c r="B15" s="189" t="s">
        <v>550</v>
      </c>
      <c r="C15" s="190">
        <v>23336</v>
      </c>
      <c r="D15" s="259"/>
      <c r="E15" s="258">
        <f t="shared" si="0"/>
        <v>23336</v>
      </c>
      <c r="F15" s="259"/>
      <c r="G15" s="258">
        <f t="shared" si="1"/>
        <v>23336</v>
      </c>
      <c r="H15" s="259"/>
      <c r="I15" s="272">
        <f t="shared" si="2"/>
        <v>23336</v>
      </c>
      <c r="J15" s="259">
        <v>2272</v>
      </c>
      <c r="K15" s="268">
        <f t="shared" si="3"/>
        <v>25608</v>
      </c>
    </row>
    <row r="16" spans="1:11" s="184" customFormat="1" ht="25.5" x14ac:dyDescent="0.2">
      <c r="A16" s="185" t="s">
        <v>551</v>
      </c>
      <c r="B16" s="186" t="s">
        <v>552</v>
      </c>
      <c r="C16" s="187">
        <v>3809</v>
      </c>
      <c r="D16" s="256">
        <v>0</v>
      </c>
      <c r="E16" s="257">
        <f t="shared" si="0"/>
        <v>3809</v>
      </c>
      <c r="F16" s="256">
        <v>0</v>
      </c>
      <c r="G16" s="257">
        <f t="shared" si="1"/>
        <v>3809</v>
      </c>
      <c r="H16" s="256">
        <v>0</v>
      </c>
      <c r="I16" s="268">
        <f t="shared" si="2"/>
        <v>3809</v>
      </c>
      <c r="J16" s="256">
        <v>669</v>
      </c>
      <c r="K16" s="268">
        <f t="shared" si="3"/>
        <v>4478</v>
      </c>
    </row>
    <row r="17" spans="1:11" s="184" customFormat="1" x14ac:dyDescent="0.2">
      <c r="A17" s="185" t="s">
        <v>553</v>
      </c>
      <c r="B17" s="186" t="s">
        <v>554</v>
      </c>
      <c r="C17" s="187">
        <f>SUM(C18+C19+C20)</f>
        <v>1013</v>
      </c>
      <c r="D17" s="259">
        <f>D18+D19+D20</f>
        <v>0</v>
      </c>
      <c r="E17" s="257">
        <f t="shared" si="0"/>
        <v>1013</v>
      </c>
      <c r="F17" s="259">
        <f>F18+F19+F20</f>
        <v>0</v>
      </c>
      <c r="G17" s="257">
        <f t="shared" si="1"/>
        <v>1013</v>
      </c>
      <c r="H17" s="256">
        <f>H18+H19+H20</f>
        <v>0</v>
      </c>
      <c r="I17" s="268">
        <f t="shared" si="2"/>
        <v>1013</v>
      </c>
      <c r="J17" s="256">
        <f>J18+J19+J20</f>
        <v>35</v>
      </c>
      <c r="K17" s="268">
        <f t="shared" si="3"/>
        <v>1048</v>
      </c>
    </row>
    <row r="18" spans="1:11" s="184" customFormat="1" ht="25.5" x14ac:dyDescent="0.25">
      <c r="A18" s="188" t="s">
        <v>555</v>
      </c>
      <c r="B18" s="189" t="s">
        <v>556</v>
      </c>
      <c r="C18" s="190">
        <v>807</v>
      </c>
      <c r="D18" s="259">
        <v>0</v>
      </c>
      <c r="E18" s="258">
        <f t="shared" si="0"/>
        <v>807</v>
      </c>
      <c r="F18" s="259">
        <v>0</v>
      </c>
      <c r="G18" s="258">
        <f t="shared" si="1"/>
        <v>807</v>
      </c>
      <c r="H18" s="259">
        <v>0</v>
      </c>
      <c r="I18" s="272">
        <f t="shared" si="2"/>
        <v>807</v>
      </c>
      <c r="J18" s="259">
        <v>-4</v>
      </c>
      <c r="K18" s="268">
        <f t="shared" si="3"/>
        <v>803</v>
      </c>
    </row>
    <row r="19" spans="1:11" s="184" customFormat="1" x14ac:dyDescent="0.25">
      <c r="A19" s="188" t="s">
        <v>557</v>
      </c>
      <c r="B19" s="189" t="s">
        <v>558</v>
      </c>
      <c r="C19" s="190">
        <v>96</v>
      </c>
      <c r="D19" s="259">
        <v>0</v>
      </c>
      <c r="E19" s="258">
        <f t="shared" si="0"/>
        <v>96</v>
      </c>
      <c r="F19" s="259">
        <v>0</v>
      </c>
      <c r="G19" s="258">
        <f t="shared" si="1"/>
        <v>96</v>
      </c>
      <c r="H19" s="259">
        <v>0</v>
      </c>
      <c r="I19" s="272">
        <f t="shared" si="2"/>
        <v>96</v>
      </c>
      <c r="J19" s="259">
        <v>35</v>
      </c>
      <c r="K19" s="268">
        <f t="shared" si="3"/>
        <v>131</v>
      </c>
    </row>
    <row r="20" spans="1:11" s="184" customFormat="1" ht="25.5" x14ac:dyDescent="0.25">
      <c r="A20" s="188" t="s">
        <v>559</v>
      </c>
      <c r="B20" s="189" t="s">
        <v>560</v>
      </c>
      <c r="C20" s="190">
        <v>110</v>
      </c>
      <c r="D20" s="259">
        <v>0</v>
      </c>
      <c r="E20" s="258">
        <f t="shared" si="0"/>
        <v>110</v>
      </c>
      <c r="F20" s="259">
        <v>0</v>
      </c>
      <c r="G20" s="258">
        <f t="shared" si="1"/>
        <v>110</v>
      </c>
      <c r="H20" s="259">
        <v>0</v>
      </c>
      <c r="I20" s="272">
        <f t="shared" si="2"/>
        <v>110</v>
      </c>
      <c r="J20" s="259">
        <v>4</v>
      </c>
      <c r="K20" s="268">
        <f t="shared" si="3"/>
        <v>114</v>
      </c>
    </row>
    <row r="21" spans="1:11" s="184" customFormat="1" ht="14.25" x14ac:dyDescent="0.2">
      <c r="A21" s="185" t="s">
        <v>561</v>
      </c>
      <c r="B21" s="186" t="s">
        <v>562</v>
      </c>
      <c r="C21" s="187">
        <f>C22</f>
        <v>917</v>
      </c>
      <c r="D21" s="256">
        <f>D22</f>
        <v>63</v>
      </c>
      <c r="E21" s="257">
        <f t="shared" si="0"/>
        <v>980</v>
      </c>
      <c r="F21" s="256">
        <f>F22</f>
        <v>0</v>
      </c>
      <c r="G21" s="257">
        <f t="shared" si="1"/>
        <v>980</v>
      </c>
      <c r="H21" s="256">
        <f>H22</f>
        <v>0</v>
      </c>
      <c r="I21" s="268">
        <f t="shared" si="2"/>
        <v>980</v>
      </c>
      <c r="J21" s="256">
        <f>J22</f>
        <v>-152</v>
      </c>
      <c r="K21" s="268">
        <f t="shared" si="3"/>
        <v>828</v>
      </c>
    </row>
    <row r="22" spans="1:11" s="184" customFormat="1" x14ac:dyDescent="0.25">
      <c r="A22" s="188" t="s">
        <v>563</v>
      </c>
      <c r="B22" s="189" t="s">
        <v>564</v>
      </c>
      <c r="C22" s="190">
        <v>917</v>
      </c>
      <c r="D22" s="259">
        <v>63</v>
      </c>
      <c r="E22" s="258">
        <f t="shared" si="0"/>
        <v>980</v>
      </c>
      <c r="F22" s="259"/>
      <c r="G22" s="258">
        <f t="shared" si="1"/>
        <v>980</v>
      </c>
      <c r="H22" s="259"/>
      <c r="I22" s="272">
        <f t="shared" si="2"/>
        <v>980</v>
      </c>
      <c r="J22" s="259">
        <v>-152</v>
      </c>
      <c r="K22" s="268">
        <f t="shared" si="3"/>
        <v>828</v>
      </c>
    </row>
    <row r="23" spans="1:11" s="184" customFormat="1" ht="14.25" x14ac:dyDescent="0.2">
      <c r="A23" s="191" t="s">
        <v>565</v>
      </c>
      <c r="B23" s="192" t="s">
        <v>566</v>
      </c>
      <c r="C23" s="193">
        <v>495</v>
      </c>
      <c r="D23" s="256">
        <v>177</v>
      </c>
      <c r="E23" s="257">
        <f t="shared" si="0"/>
        <v>672</v>
      </c>
      <c r="F23" s="256"/>
      <c r="G23" s="257">
        <f t="shared" si="1"/>
        <v>672</v>
      </c>
      <c r="H23" s="256"/>
      <c r="I23" s="268">
        <f t="shared" si="2"/>
        <v>672</v>
      </c>
      <c r="J23" s="256">
        <v>283</v>
      </c>
      <c r="K23" s="268">
        <f t="shared" si="3"/>
        <v>955</v>
      </c>
    </row>
    <row r="24" spans="1:11" s="184" customFormat="1" ht="38.25" x14ac:dyDescent="0.2">
      <c r="A24" s="185" t="s">
        <v>567</v>
      </c>
      <c r="B24" s="192" t="s">
        <v>568</v>
      </c>
      <c r="C24" s="193">
        <v>0</v>
      </c>
      <c r="D24" s="256">
        <v>0</v>
      </c>
      <c r="E24" s="257">
        <f t="shared" si="0"/>
        <v>0</v>
      </c>
      <c r="F24" s="256">
        <v>0</v>
      </c>
      <c r="G24" s="257">
        <f t="shared" si="1"/>
        <v>0</v>
      </c>
      <c r="H24" s="256">
        <v>0</v>
      </c>
      <c r="I24" s="268">
        <f t="shared" si="2"/>
        <v>0</v>
      </c>
      <c r="J24" s="256">
        <v>0</v>
      </c>
      <c r="K24" s="268">
        <f t="shared" si="3"/>
        <v>0</v>
      </c>
    </row>
    <row r="25" spans="1:11" s="184" customFormat="1" ht="38.25" x14ac:dyDescent="0.2">
      <c r="A25" s="185" t="s">
        <v>570</v>
      </c>
      <c r="B25" s="192" t="s">
        <v>571</v>
      </c>
      <c r="C25" s="193">
        <f>C26+C27</f>
        <v>770</v>
      </c>
      <c r="D25" s="256">
        <f>D26+D27</f>
        <v>0</v>
      </c>
      <c r="E25" s="257">
        <f t="shared" si="0"/>
        <v>770</v>
      </c>
      <c r="F25" s="256">
        <f>F26+F27</f>
        <v>0</v>
      </c>
      <c r="G25" s="257">
        <f t="shared" si="1"/>
        <v>770</v>
      </c>
      <c r="H25" s="256">
        <f>H26+H27</f>
        <v>0</v>
      </c>
      <c r="I25" s="268">
        <f t="shared" si="2"/>
        <v>770</v>
      </c>
      <c r="J25" s="256">
        <f>J26+J27</f>
        <v>-175</v>
      </c>
      <c r="K25" s="268">
        <f t="shared" si="3"/>
        <v>595</v>
      </c>
    </row>
    <row r="26" spans="1:11" s="184" customFormat="1" ht="63.75" x14ac:dyDescent="0.25">
      <c r="A26" s="188" t="s">
        <v>572</v>
      </c>
      <c r="B26" s="194" t="s">
        <v>573</v>
      </c>
      <c r="C26" s="195">
        <v>560</v>
      </c>
      <c r="D26" s="259">
        <v>0</v>
      </c>
      <c r="E26" s="258">
        <f t="shared" si="0"/>
        <v>560</v>
      </c>
      <c r="F26" s="259">
        <v>0</v>
      </c>
      <c r="G26" s="258">
        <f t="shared" si="1"/>
        <v>560</v>
      </c>
      <c r="H26" s="259">
        <v>0</v>
      </c>
      <c r="I26" s="272">
        <f t="shared" si="2"/>
        <v>560</v>
      </c>
      <c r="J26" s="259">
        <v>-235</v>
      </c>
      <c r="K26" s="268">
        <f t="shared" si="3"/>
        <v>325</v>
      </c>
    </row>
    <row r="27" spans="1:11" s="184" customFormat="1" ht="63.75" x14ac:dyDescent="0.25">
      <c r="A27" s="188" t="s">
        <v>574</v>
      </c>
      <c r="B27" s="194" t="s">
        <v>575</v>
      </c>
      <c r="C27" s="195">
        <v>210</v>
      </c>
      <c r="D27" s="259">
        <v>0</v>
      </c>
      <c r="E27" s="258">
        <f t="shared" si="0"/>
        <v>210</v>
      </c>
      <c r="F27" s="259">
        <v>0</v>
      </c>
      <c r="G27" s="258">
        <f t="shared" si="1"/>
        <v>210</v>
      </c>
      <c r="H27" s="259">
        <v>0</v>
      </c>
      <c r="I27" s="272">
        <f t="shared" si="2"/>
        <v>210</v>
      </c>
      <c r="J27" s="259">
        <v>60</v>
      </c>
      <c r="K27" s="268">
        <f t="shared" si="3"/>
        <v>270</v>
      </c>
    </row>
    <row r="28" spans="1:11" s="184" customFormat="1" ht="25.5" x14ac:dyDescent="0.2">
      <c r="A28" s="185" t="s">
        <v>576</v>
      </c>
      <c r="B28" s="192" t="s">
        <v>577</v>
      </c>
      <c r="C28" s="193">
        <f>SUM(C29)</f>
        <v>618</v>
      </c>
      <c r="D28" s="259">
        <f>D29</f>
        <v>0</v>
      </c>
      <c r="E28" s="257">
        <f t="shared" si="0"/>
        <v>618</v>
      </c>
      <c r="F28" s="256">
        <f>F29</f>
        <v>0</v>
      </c>
      <c r="G28" s="257">
        <f t="shared" si="1"/>
        <v>618</v>
      </c>
      <c r="H28" s="256">
        <f>H29</f>
        <v>0</v>
      </c>
      <c r="I28" s="268">
        <f t="shared" si="2"/>
        <v>618</v>
      </c>
      <c r="J28" s="256">
        <f>J29</f>
        <v>-91</v>
      </c>
      <c r="K28" s="268">
        <f t="shared" si="3"/>
        <v>527</v>
      </c>
    </row>
    <row r="29" spans="1:11" s="184" customFormat="1" x14ac:dyDescent="0.25">
      <c r="A29" s="188" t="s">
        <v>578</v>
      </c>
      <c r="B29" s="194" t="s">
        <v>579</v>
      </c>
      <c r="C29" s="195">
        <v>618</v>
      </c>
      <c r="D29" s="259">
        <v>0</v>
      </c>
      <c r="E29" s="258">
        <f t="shared" si="0"/>
        <v>618</v>
      </c>
      <c r="F29" s="259">
        <v>0</v>
      </c>
      <c r="G29" s="258">
        <f t="shared" si="1"/>
        <v>618</v>
      </c>
      <c r="H29" s="259">
        <v>0</v>
      </c>
      <c r="I29" s="272">
        <f t="shared" si="2"/>
        <v>618</v>
      </c>
      <c r="J29" s="259">
        <v>-91</v>
      </c>
      <c r="K29" s="268">
        <f t="shared" si="3"/>
        <v>527</v>
      </c>
    </row>
    <row r="30" spans="1:11" s="196" customFormat="1" ht="25.5" x14ac:dyDescent="0.25">
      <c r="A30" s="185" t="s">
        <v>580</v>
      </c>
      <c r="B30" s="192" t="s">
        <v>581</v>
      </c>
      <c r="C30" s="193">
        <f>C31</f>
        <v>0</v>
      </c>
      <c r="D30" s="260">
        <f>D31+D32</f>
        <v>0</v>
      </c>
      <c r="E30" s="257">
        <f t="shared" si="0"/>
        <v>0</v>
      </c>
      <c r="F30" s="260">
        <f>F31+F32</f>
        <v>0</v>
      </c>
      <c r="G30" s="258">
        <f t="shared" si="1"/>
        <v>0</v>
      </c>
      <c r="H30" s="260">
        <f>H31+H32</f>
        <v>0</v>
      </c>
      <c r="I30" s="272">
        <f t="shared" si="2"/>
        <v>0</v>
      </c>
      <c r="J30" s="260">
        <f>J31+J32</f>
        <v>231</v>
      </c>
      <c r="K30" s="268">
        <f t="shared" si="3"/>
        <v>231</v>
      </c>
    </row>
    <row r="31" spans="1:11" s="197" customFormat="1" ht="25.5" x14ac:dyDescent="0.25">
      <c r="A31" s="188" t="s">
        <v>582</v>
      </c>
      <c r="B31" s="194" t="s">
        <v>583</v>
      </c>
      <c r="C31" s="195">
        <v>0</v>
      </c>
      <c r="D31" s="261">
        <v>0</v>
      </c>
      <c r="E31" s="258">
        <f t="shared" si="0"/>
        <v>0</v>
      </c>
      <c r="F31" s="261">
        <v>0</v>
      </c>
      <c r="G31" s="258">
        <f t="shared" si="1"/>
        <v>0</v>
      </c>
      <c r="H31" s="261">
        <v>0</v>
      </c>
      <c r="I31" s="272">
        <f t="shared" si="2"/>
        <v>0</v>
      </c>
      <c r="J31" s="261">
        <v>231</v>
      </c>
      <c r="K31" s="268">
        <f t="shared" si="3"/>
        <v>231</v>
      </c>
    </row>
    <row r="32" spans="1:11" s="198" customFormat="1" ht="25.5" x14ac:dyDescent="0.25">
      <c r="A32" s="188" t="s">
        <v>584</v>
      </c>
      <c r="B32" s="194" t="s">
        <v>585</v>
      </c>
      <c r="C32" s="195">
        <v>0</v>
      </c>
      <c r="D32" s="262">
        <v>0</v>
      </c>
      <c r="E32" s="258">
        <f t="shared" si="0"/>
        <v>0</v>
      </c>
      <c r="F32" s="262">
        <v>0</v>
      </c>
      <c r="G32" s="258">
        <f t="shared" si="1"/>
        <v>0</v>
      </c>
      <c r="H32" s="262">
        <v>0</v>
      </c>
      <c r="I32" s="272">
        <f t="shared" si="2"/>
        <v>0</v>
      </c>
      <c r="J32" s="262">
        <v>0</v>
      </c>
      <c r="K32" s="268">
        <f t="shared" si="3"/>
        <v>0</v>
      </c>
    </row>
    <row r="33" spans="1:13" s="197" customFormat="1" ht="25.5" x14ac:dyDescent="0.25">
      <c r="A33" s="185" t="s">
        <v>586</v>
      </c>
      <c r="B33" s="192" t="s">
        <v>587</v>
      </c>
      <c r="C33" s="193">
        <f>C34</f>
        <v>270</v>
      </c>
      <c r="D33" s="261">
        <f>D34</f>
        <v>0</v>
      </c>
      <c r="E33" s="257">
        <f t="shared" si="0"/>
        <v>270</v>
      </c>
      <c r="F33" s="260">
        <f>F34</f>
        <v>0</v>
      </c>
      <c r="G33" s="257">
        <f t="shared" si="1"/>
        <v>270</v>
      </c>
      <c r="H33" s="260">
        <f>H34</f>
        <v>0</v>
      </c>
      <c r="I33" s="268">
        <f t="shared" si="2"/>
        <v>270</v>
      </c>
      <c r="J33" s="260">
        <f>J34</f>
        <v>-41</v>
      </c>
      <c r="K33" s="268">
        <f t="shared" si="3"/>
        <v>229</v>
      </c>
    </row>
    <row r="34" spans="1:13" s="197" customFormat="1" ht="38.25" x14ac:dyDescent="0.25">
      <c r="A34" s="188" t="s">
        <v>588</v>
      </c>
      <c r="B34" s="194" t="s">
        <v>589</v>
      </c>
      <c r="C34" s="195">
        <v>270</v>
      </c>
      <c r="D34" s="261">
        <v>0</v>
      </c>
      <c r="E34" s="258">
        <f t="shared" si="0"/>
        <v>270</v>
      </c>
      <c r="F34" s="261">
        <v>0</v>
      </c>
      <c r="G34" s="258">
        <f t="shared" si="1"/>
        <v>270</v>
      </c>
      <c r="H34" s="261">
        <v>0</v>
      </c>
      <c r="I34" s="272">
        <f t="shared" si="2"/>
        <v>270</v>
      </c>
      <c r="J34" s="261">
        <v>-41</v>
      </c>
      <c r="K34" s="268">
        <f t="shared" si="3"/>
        <v>229</v>
      </c>
    </row>
    <row r="35" spans="1:13" s="198" customFormat="1" x14ac:dyDescent="0.25">
      <c r="A35" s="185" t="s">
        <v>590</v>
      </c>
      <c r="B35" s="192" t="s">
        <v>591</v>
      </c>
      <c r="C35" s="193">
        <v>360</v>
      </c>
      <c r="D35" s="262">
        <v>0</v>
      </c>
      <c r="E35" s="257">
        <f t="shared" si="0"/>
        <v>360</v>
      </c>
      <c r="F35" s="274">
        <v>0</v>
      </c>
      <c r="G35" s="257">
        <f t="shared" si="1"/>
        <v>360</v>
      </c>
      <c r="H35" s="274">
        <v>0</v>
      </c>
      <c r="I35" s="268">
        <f t="shared" si="2"/>
        <v>360</v>
      </c>
      <c r="J35" s="274">
        <v>-30</v>
      </c>
      <c r="K35" s="268">
        <f t="shared" si="3"/>
        <v>330</v>
      </c>
    </row>
    <row r="36" spans="1:13" s="199" customFormat="1" x14ac:dyDescent="0.2">
      <c r="A36" s="185" t="s">
        <v>592</v>
      </c>
      <c r="B36" s="192" t="s">
        <v>593</v>
      </c>
      <c r="C36" s="193">
        <f>C38</f>
        <v>500</v>
      </c>
      <c r="D36" s="263">
        <v>0</v>
      </c>
      <c r="E36" s="257">
        <f t="shared" si="0"/>
        <v>500</v>
      </c>
      <c r="F36" s="275">
        <v>0</v>
      </c>
      <c r="G36" s="257">
        <f t="shared" si="1"/>
        <v>500</v>
      </c>
      <c r="H36" s="275">
        <v>0</v>
      </c>
      <c r="I36" s="268">
        <f t="shared" si="2"/>
        <v>500</v>
      </c>
      <c r="J36" s="275">
        <v>0</v>
      </c>
      <c r="K36" s="268">
        <f t="shared" si="3"/>
        <v>500</v>
      </c>
    </row>
    <row r="37" spans="1:13" s="197" customFormat="1" ht="25.5" x14ac:dyDescent="0.25">
      <c r="A37" s="188" t="s">
        <v>594</v>
      </c>
      <c r="B37" s="194" t="s">
        <v>595</v>
      </c>
      <c r="C37" s="193">
        <v>0</v>
      </c>
      <c r="D37" s="261">
        <v>0</v>
      </c>
      <c r="E37" s="258">
        <f t="shared" si="0"/>
        <v>0</v>
      </c>
      <c r="F37" s="261">
        <v>0</v>
      </c>
      <c r="G37" s="258">
        <f t="shared" si="1"/>
        <v>0</v>
      </c>
      <c r="H37" s="261">
        <v>0</v>
      </c>
      <c r="I37" s="272">
        <f t="shared" si="2"/>
        <v>0</v>
      </c>
      <c r="J37" s="261">
        <v>0</v>
      </c>
      <c r="K37" s="268">
        <f t="shared" si="3"/>
        <v>0</v>
      </c>
    </row>
    <row r="38" spans="1:13" s="197" customFormat="1" x14ac:dyDescent="0.25">
      <c r="A38" s="188" t="s">
        <v>596</v>
      </c>
      <c r="B38" s="194" t="s">
        <v>597</v>
      </c>
      <c r="C38" s="195">
        <v>500</v>
      </c>
      <c r="D38" s="261">
        <v>0</v>
      </c>
      <c r="E38" s="258">
        <f t="shared" si="0"/>
        <v>500</v>
      </c>
      <c r="F38" s="261">
        <v>0</v>
      </c>
      <c r="G38" s="258">
        <f t="shared" si="1"/>
        <v>500</v>
      </c>
      <c r="H38" s="261">
        <v>0</v>
      </c>
      <c r="I38" s="272">
        <f t="shared" si="2"/>
        <v>500</v>
      </c>
      <c r="J38" s="261">
        <v>0</v>
      </c>
      <c r="K38" s="268">
        <f t="shared" si="3"/>
        <v>500</v>
      </c>
    </row>
    <row r="39" spans="1:13" s="197" customFormat="1" x14ac:dyDescent="0.25">
      <c r="A39" s="185" t="s">
        <v>598</v>
      </c>
      <c r="B39" s="200" t="s">
        <v>599</v>
      </c>
      <c r="C39" s="201">
        <f>SUM(C40)</f>
        <v>466435.39999999997</v>
      </c>
      <c r="D39" s="264">
        <f>D40</f>
        <v>8157.4</v>
      </c>
      <c r="E39" s="257">
        <f t="shared" si="0"/>
        <v>474592.8</v>
      </c>
      <c r="F39" s="264">
        <f>F40</f>
        <v>18829.246999999999</v>
      </c>
      <c r="G39" s="273">
        <f>E39+F39</f>
        <v>493422.04699999996</v>
      </c>
      <c r="H39" s="264">
        <f>H40</f>
        <v>12.262</v>
      </c>
      <c r="I39" s="268">
        <f t="shared" si="2"/>
        <v>493434.30899999995</v>
      </c>
      <c r="J39" s="264">
        <f>J40</f>
        <v>37795.484999999993</v>
      </c>
      <c r="K39" s="268">
        <f t="shared" si="3"/>
        <v>531229.79399999999</v>
      </c>
      <c r="M39" s="299"/>
    </row>
    <row r="40" spans="1:13" s="197" customFormat="1" ht="25.5" x14ac:dyDescent="0.25">
      <c r="A40" s="188" t="s">
        <v>600</v>
      </c>
      <c r="B40" s="202" t="s">
        <v>601</v>
      </c>
      <c r="C40" s="203">
        <f>SUM(C41+C44+C57+C78)</f>
        <v>466435.39999999997</v>
      </c>
      <c r="D40" s="203">
        <f t="shared" ref="D40:I40" si="4">SUM(D41+D44+D57+D78)</f>
        <v>8157.4</v>
      </c>
      <c r="E40" s="203">
        <f t="shared" si="4"/>
        <v>474592.8</v>
      </c>
      <c r="F40" s="203">
        <f t="shared" si="4"/>
        <v>18829.246999999999</v>
      </c>
      <c r="G40" s="203">
        <f t="shared" si="4"/>
        <v>493422.04700000002</v>
      </c>
      <c r="H40" s="203">
        <f t="shared" si="4"/>
        <v>12.262</v>
      </c>
      <c r="I40" s="203">
        <f t="shared" si="4"/>
        <v>493434.30900000001</v>
      </c>
      <c r="J40" s="203">
        <f t="shared" ref="J40" si="5">SUM(J41+J44+J57+J78)</f>
        <v>37795.484999999993</v>
      </c>
      <c r="K40" s="268">
        <f t="shared" si="3"/>
        <v>531229.79399999999</v>
      </c>
    </row>
    <row r="41" spans="1:13" s="197" customFormat="1" ht="27" x14ac:dyDescent="0.25">
      <c r="A41" s="204" t="s">
        <v>602</v>
      </c>
      <c r="B41" s="205" t="s">
        <v>603</v>
      </c>
      <c r="C41" s="206">
        <f>SUM(C42:C43)</f>
        <v>145853.5</v>
      </c>
      <c r="D41" s="265">
        <f>D42+D43</f>
        <v>0</v>
      </c>
      <c r="E41" s="257">
        <f t="shared" si="0"/>
        <v>145853.5</v>
      </c>
      <c r="F41" s="265">
        <f>F42+F43</f>
        <v>0</v>
      </c>
      <c r="G41" s="257">
        <f t="shared" si="1"/>
        <v>145853.5</v>
      </c>
      <c r="H41" s="265">
        <f>H42+H43</f>
        <v>0</v>
      </c>
      <c r="I41" s="268">
        <f t="shared" si="2"/>
        <v>145853.5</v>
      </c>
      <c r="J41" s="265">
        <f>J42+J43</f>
        <v>52802.5</v>
      </c>
      <c r="K41" s="268">
        <f t="shared" si="3"/>
        <v>198656</v>
      </c>
    </row>
    <row r="42" spans="1:13" s="198" customFormat="1" ht="25.5" x14ac:dyDescent="0.25">
      <c r="A42" s="188" t="s">
        <v>604</v>
      </c>
      <c r="B42" s="202" t="s">
        <v>605</v>
      </c>
      <c r="C42" s="203">
        <v>139163.5</v>
      </c>
      <c r="D42" s="266">
        <v>0</v>
      </c>
      <c r="E42" s="258">
        <f t="shared" si="0"/>
        <v>139163.5</v>
      </c>
      <c r="F42" s="266">
        <v>0</v>
      </c>
      <c r="G42" s="258">
        <f t="shared" si="1"/>
        <v>139163.5</v>
      </c>
      <c r="H42" s="266">
        <v>0</v>
      </c>
      <c r="I42" s="272">
        <f t="shared" si="2"/>
        <v>139163.5</v>
      </c>
      <c r="J42" s="266">
        <v>0</v>
      </c>
      <c r="K42" s="268">
        <f t="shared" si="3"/>
        <v>139163.5</v>
      </c>
    </row>
    <row r="43" spans="1:13" s="197" customFormat="1" ht="25.5" x14ac:dyDescent="0.25">
      <c r="A43" s="188" t="s">
        <v>606</v>
      </c>
      <c r="B43" s="202" t="s">
        <v>607</v>
      </c>
      <c r="C43" s="203">
        <v>6690</v>
      </c>
      <c r="D43" s="267">
        <v>0</v>
      </c>
      <c r="E43" s="258">
        <f t="shared" si="0"/>
        <v>6690</v>
      </c>
      <c r="F43" s="267">
        <v>0</v>
      </c>
      <c r="G43" s="258">
        <f t="shared" si="1"/>
        <v>6690</v>
      </c>
      <c r="H43" s="267">
        <v>0</v>
      </c>
      <c r="I43" s="272">
        <f t="shared" si="2"/>
        <v>6690</v>
      </c>
      <c r="J43" s="267">
        <v>52802.5</v>
      </c>
      <c r="K43" s="268">
        <f t="shared" si="3"/>
        <v>59492.5</v>
      </c>
    </row>
    <row r="44" spans="1:13" s="197" customFormat="1" ht="27" x14ac:dyDescent="0.25">
      <c r="A44" s="204" t="s">
        <v>608</v>
      </c>
      <c r="B44" s="205" t="s">
        <v>609</v>
      </c>
      <c r="C44" s="206">
        <f>C45+C47+C48</f>
        <v>20298.3</v>
      </c>
      <c r="D44" s="201">
        <f>D45+D46+D47+D48</f>
        <v>5006.7</v>
      </c>
      <c r="E44" s="268">
        <f t="shared" si="0"/>
        <v>25305</v>
      </c>
      <c r="F44" s="201">
        <f>F45+F46+F47+F48</f>
        <v>3292.7</v>
      </c>
      <c r="G44" s="257">
        <f t="shared" si="1"/>
        <v>28597.7</v>
      </c>
      <c r="H44" s="201">
        <f>H45+H46+H47+H48</f>
        <v>12.262</v>
      </c>
      <c r="I44" s="268">
        <f t="shared" si="2"/>
        <v>28609.962</v>
      </c>
      <c r="J44" s="201">
        <f>J45+J46+J47+J48</f>
        <v>-610.79999999999995</v>
      </c>
      <c r="K44" s="268">
        <f t="shared" si="3"/>
        <v>27999.162</v>
      </c>
    </row>
    <row r="45" spans="1:13" s="197" customFormat="1" ht="38.25" x14ac:dyDescent="0.25">
      <c r="A45" s="188" t="s">
        <v>650</v>
      </c>
      <c r="B45" s="202" t="s">
        <v>651</v>
      </c>
      <c r="C45" s="203">
        <v>0</v>
      </c>
      <c r="D45" s="261">
        <v>140</v>
      </c>
      <c r="E45" s="258">
        <f>C45+D45</f>
        <v>140</v>
      </c>
      <c r="F45" s="261"/>
      <c r="G45" s="258">
        <f t="shared" si="1"/>
        <v>140</v>
      </c>
      <c r="H45" s="261">
        <v>7.3680000000000003</v>
      </c>
      <c r="I45" s="272">
        <f t="shared" si="2"/>
        <v>147.36799999999999</v>
      </c>
      <c r="J45" s="261"/>
      <c r="K45" s="300">
        <f t="shared" si="3"/>
        <v>147.36799999999999</v>
      </c>
    </row>
    <row r="46" spans="1:13" s="197" customFormat="1" ht="25.5" x14ac:dyDescent="0.25">
      <c r="A46" s="188" t="s">
        <v>652</v>
      </c>
      <c r="B46" s="202" t="s">
        <v>653</v>
      </c>
      <c r="C46" s="203">
        <v>0</v>
      </c>
      <c r="D46" s="261">
        <v>3000</v>
      </c>
      <c r="E46" s="258">
        <f>C46+D46</f>
        <v>3000</v>
      </c>
      <c r="F46" s="261">
        <v>-1000</v>
      </c>
      <c r="G46" s="258">
        <f t="shared" si="1"/>
        <v>2000</v>
      </c>
      <c r="H46" s="261"/>
      <c r="I46" s="272">
        <f t="shared" si="2"/>
        <v>2000</v>
      </c>
      <c r="J46" s="261"/>
      <c r="K46" s="268">
        <f t="shared" si="3"/>
        <v>2000</v>
      </c>
    </row>
    <row r="47" spans="1:13" s="197" customFormat="1" x14ac:dyDescent="0.25">
      <c r="A47" s="188" t="s">
        <v>654</v>
      </c>
      <c r="B47" s="202" t="s">
        <v>655</v>
      </c>
      <c r="C47" s="203">
        <v>0</v>
      </c>
      <c r="D47" s="261">
        <v>76</v>
      </c>
      <c r="E47" s="258">
        <f>C47+D47</f>
        <v>76</v>
      </c>
      <c r="F47" s="261"/>
      <c r="G47" s="258">
        <f t="shared" si="1"/>
        <v>76</v>
      </c>
      <c r="H47" s="261">
        <v>4.8940000000000001</v>
      </c>
      <c r="I47" s="272">
        <f t="shared" si="2"/>
        <v>80.894000000000005</v>
      </c>
      <c r="J47" s="261"/>
      <c r="K47" s="300">
        <f t="shared" si="3"/>
        <v>80.894000000000005</v>
      </c>
    </row>
    <row r="48" spans="1:13" s="197" customFormat="1" x14ac:dyDescent="0.25">
      <c r="A48" s="188" t="s">
        <v>610</v>
      </c>
      <c r="B48" s="202" t="s">
        <v>611</v>
      </c>
      <c r="C48" s="203">
        <f>C49+C50+C51+C52+C53+C54+C55+C56</f>
        <v>20298.3</v>
      </c>
      <c r="D48" s="203">
        <f t="shared" ref="D48:F48" si="6">D49+D50+D51+D52+D53+D54+D55+D56</f>
        <v>1790.7</v>
      </c>
      <c r="E48" s="203">
        <f t="shared" si="6"/>
        <v>22089</v>
      </c>
      <c r="F48" s="203">
        <f t="shared" si="6"/>
        <v>4292.7</v>
      </c>
      <c r="G48" s="258">
        <f t="shared" si="1"/>
        <v>26381.7</v>
      </c>
      <c r="H48" s="203">
        <f t="shared" ref="H48:J48" si="7">H49+H50+H51+H52+H53+H54+H55+H56</f>
        <v>0</v>
      </c>
      <c r="I48" s="272">
        <f t="shared" si="2"/>
        <v>26381.7</v>
      </c>
      <c r="J48" s="203">
        <f t="shared" si="7"/>
        <v>-610.79999999999995</v>
      </c>
      <c r="K48" s="268">
        <f t="shared" si="3"/>
        <v>25770.9</v>
      </c>
    </row>
    <row r="49" spans="1:11" s="197" customFormat="1" ht="39.75" customHeight="1" x14ac:dyDescent="0.25">
      <c r="A49" s="188"/>
      <c r="B49" s="202" t="s">
        <v>527</v>
      </c>
      <c r="C49" s="203">
        <v>0</v>
      </c>
      <c r="D49" s="261">
        <v>1790.8</v>
      </c>
      <c r="E49" s="258">
        <f>C49+D49</f>
        <v>1790.8</v>
      </c>
      <c r="F49" s="261"/>
      <c r="G49" s="258">
        <f t="shared" si="1"/>
        <v>1790.8</v>
      </c>
      <c r="H49" s="261"/>
      <c r="I49" s="272">
        <f t="shared" si="2"/>
        <v>1790.8</v>
      </c>
      <c r="J49" s="261">
        <v>-610.79999999999995</v>
      </c>
      <c r="K49" s="268">
        <f t="shared" si="3"/>
        <v>1180</v>
      </c>
    </row>
    <row r="50" spans="1:11" s="197" customFormat="1" ht="39" x14ac:dyDescent="0.25">
      <c r="A50" s="188"/>
      <c r="B50" s="207" t="s">
        <v>612</v>
      </c>
      <c r="C50" s="203">
        <v>1145</v>
      </c>
      <c r="D50" s="267">
        <v>-0.1</v>
      </c>
      <c r="E50" s="258">
        <f t="shared" si="0"/>
        <v>1144.9000000000001</v>
      </c>
      <c r="F50" s="267"/>
      <c r="G50" s="258">
        <f t="shared" si="1"/>
        <v>1144.9000000000001</v>
      </c>
      <c r="H50" s="267"/>
      <c r="I50" s="272">
        <f t="shared" si="2"/>
        <v>1144.9000000000001</v>
      </c>
      <c r="J50" s="267"/>
      <c r="K50" s="268">
        <f t="shared" si="3"/>
        <v>1144.9000000000001</v>
      </c>
    </row>
    <row r="51" spans="1:11" s="197" customFormat="1" ht="80.25" customHeight="1" x14ac:dyDescent="0.25">
      <c r="A51" s="188"/>
      <c r="B51" s="202" t="s">
        <v>613</v>
      </c>
      <c r="C51" s="203">
        <v>15846.6</v>
      </c>
      <c r="D51" s="267">
        <v>0</v>
      </c>
      <c r="E51" s="258">
        <f t="shared" si="0"/>
        <v>15846.6</v>
      </c>
      <c r="F51" s="267"/>
      <c r="G51" s="258">
        <f t="shared" si="1"/>
        <v>15846.6</v>
      </c>
      <c r="H51" s="267"/>
      <c r="I51" s="272">
        <f t="shared" si="2"/>
        <v>15846.6</v>
      </c>
      <c r="J51" s="267"/>
      <c r="K51" s="268">
        <f t="shared" si="3"/>
        <v>15846.6</v>
      </c>
    </row>
    <row r="52" spans="1:11" s="197" customFormat="1" ht="25.5" x14ac:dyDescent="0.25">
      <c r="A52" s="188"/>
      <c r="B52" s="202" t="s">
        <v>0</v>
      </c>
      <c r="C52" s="203">
        <v>0</v>
      </c>
      <c r="D52" s="267">
        <v>0</v>
      </c>
      <c r="E52" s="258">
        <f t="shared" si="0"/>
        <v>0</v>
      </c>
      <c r="F52" s="267"/>
      <c r="G52" s="258">
        <f t="shared" si="1"/>
        <v>0</v>
      </c>
      <c r="H52" s="267"/>
      <c r="I52" s="272">
        <f t="shared" si="2"/>
        <v>0</v>
      </c>
      <c r="J52" s="267"/>
      <c r="K52" s="268">
        <f t="shared" si="3"/>
        <v>0</v>
      </c>
    </row>
    <row r="53" spans="1:11" s="197" customFormat="1" ht="29.25" customHeight="1" x14ac:dyDescent="0.25">
      <c r="A53" s="188"/>
      <c r="B53" s="202" t="s">
        <v>614</v>
      </c>
      <c r="C53" s="203">
        <v>1571.9</v>
      </c>
      <c r="D53" s="267">
        <v>0</v>
      </c>
      <c r="E53" s="258">
        <f t="shared" si="0"/>
        <v>1571.9</v>
      </c>
      <c r="F53" s="267">
        <v>0</v>
      </c>
      <c r="G53" s="258">
        <f t="shared" si="1"/>
        <v>1571.9</v>
      </c>
      <c r="H53" s="267">
        <v>0</v>
      </c>
      <c r="I53" s="272">
        <f t="shared" si="2"/>
        <v>1571.9</v>
      </c>
      <c r="J53" s="267">
        <v>0</v>
      </c>
      <c r="K53" s="268">
        <f t="shared" si="3"/>
        <v>1571.9</v>
      </c>
    </row>
    <row r="54" spans="1:11" s="197" customFormat="1" ht="41.25" customHeight="1" x14ac:dyDescent="0.25">
      <c r="A54" s="188"/>
      <c r="B54" s="202" t="s">
        <v>615</v>
      </c>
      <c r="C54" s="203">
        <v>0</v>
      </c>
      <c r="D54" s="267">
        <v>0</v>
      </c>
      <c r="E54" s="258">
        <f t="shared" si="0"/>
        <v>0</v>
      </c>
      <c r="F54" s="267">
        <v>0</v>
      </c>
      <c r="G54" s="258">
        <f t="shared" si="1"/>
        <v>0</v>
      </c>
      <c r="H54" s="267">
        <v>0</v>
      </c>
      <c r="I54" s="272">
        <f t="shared" si="2"/>
        <v>0</v>
      </c>
      <c r="J54" s="267">
        <v>0</v>
      </c>
      <c r="K54" s="268">
        <f t="shared" si="3"/>
        <v>0</v>
      </c>
    </row>
    <row r="55" spans="1:11" s="197" customFormat="1" ht="39.75" customHeight="1" x14ac:dyDescent="0.25">
      <c r="A55" s="188"/>
      <c r="B55" s="202" t="s">
        <v>616</v>
      </c>
      <c r="C55" s="203">
        <v>1734.8</v>
      </c>
      <c r="D55" s="267">
        <v>0</v>
      </c>
      <c r="E55" s="258">
        <f t="shared" si="0"/>
        <v>1734.8</v>
      </c>
      <c r="F55" s="267">
        <v>164.5</v>
      </c>
      <c r="G55" s="258">
        <f t="shared" si="1"/>
        <v>1899.3</v>
      </c>
      <c r="H55" s="267"/>
      <c r="I55" s="272">
        <f t="shared" si="2"/>
        <v>1899.3</v>
      </c>
      <c r="J55" s="267"/>
      <c r="K55" s="268">
        <f t="shared" si="3"/>
        <v>1899.3</v>
      </c>
    </row>
    <row r="56" spans="1:11" s="197" customFormat="1" ht="39.75" customHeight="1" x14ac:dyDescent="0.25">
      <c r="A56" s="188"/>
      <c r="B56" s="202" t="s">
        <v>663</v>
      </c>
      <c r="C56" s="203"/>
      <c r="D56" s="267"/>
      <c r="E56" s="258"/>
      <c r="F56" s="267">
        <v>4128.2</v>
      </c>
      <c r="G56" s="258">
        <f t="shared" si="1"/>
        <v>4128.2</v>
      </c>
      <c r="H56" s="267"/>
      <c r="I56" s="272">
        <f t="shared" si="2"/>
        <v>4128.2</v>
      </c>
      <c r="J56" s="267"/>
      <c r="K56" s="268">
        <f t="shared" si="3"/>
        <v>4128.2</v>
      </c>
    </row>
    <row r="57" spans="1:11" s="197" customFormat="1" ht="30.75" customHeight="1" x14ac:dyDescent="0.25">
      <c r="A57" s="204" t="s">
        <v>617</v>
      </c>
      <c r="B57" s="205" t="s">
        <v>618</v>
      </c>
      <c r="C57" s="206">
        <f>C58+C59+C60+C72+C73+C74+C75+C76</f>
        <v>299148.59999999998</v>
      </c>
      <c r="D57" s="265">
        <f>SUM(D58:D77)</f>
        <v>3150.7</v>
      </c>
      <c r="E57" s="257">
        <f t="shared" si="0"/>
        <v>302299.3</v>
      </c>
      <c r="F57" s="265">
        <f>SUM(F58:F77)</f>
        <v>15536.547</v>
      </c>
      <c r="G57" s="257">
        <f t="shared" si="1"/>
        <v>317835.84700000001</v>
      </c>
      <c r="H57" s="265">
        <f>SUM(H58:H77)</f>
        <v>0</v>
      </c>
      <c r="I57" s="268">
        <f t="shared" si="2"/>
        <v>317835.84700000001</v>
      </c>
      <c r="J57" s="265">
        <f>SUM(J58:J77)</f>
        <v>-14156.215000000002</v>
      </c>
      <c r="K57" s="268">
        <f t="shared" si="3"/>
        <v>303679.63199999998</v>
      </c>
    </row>
    <row r="58" spans="1:11" s="199" customFormat="1" ht="40.5" customHeight="1" x14ac:dyDescent="0.25">
      <c r="A58" s="208" t="s">
        <v>619</v>
      </c>
      <c r="B58" s="209" t="s">
        <v>620</v>
      </c>
      <c r="C58" s="210">
        <v>35.4</v>
      </c>
      <c r="D58" s="263">
        <v>0</v>
      </c>
      <c r="E58" s="269">
        <f t="shared" si="0"/>
        <v>35.4</v>
      </c>
      <c r="F58" s="263">
        <v>0</v>
      </c>
      <c r="G58" s="258">
        <f t="shared" si="1"/>
        <v>35.4</v>
      </c>
      <c r="H58" s="263">
        <v>0</v>
      </c>
      <c r="I58" s="272">
        <f t="shared" si="2"/>
        <v>35.4</v>
      </c>
      <c r="J58" s="263">
        <v>4.4000000000000004</v>
      </c>
      <c r="K58" s="268">
        <f t="shared" si="3"/>
        <v>39.799999999999997</v>
      </c>
    </row>
    <row r="59" spans="1:11" s="197" customFormat="1" ht="39" customHeight="1" x14ac:dyDescent="0.25">
      <c r="A59" s="208" t="s">
        <v>621</v>
      </c>
      <c r="B59" s="116" t="s">
        <v>622</v>
      </c>
      <c r="C59" s="203">
        <v>11633.4</v>
      </c>
      <c r="D59" s="261">
        <v>0</v>
      </c>
      <c r="E59" s="269">
        <f t="shared" si="0"/>
        <v>11633.4</v>
      </c>
      <c r="F59" s="261">
        <v>0</v>
      </c>
      <c r="G59" s="258">
        <f t="shared" si="1"/>
        <v>11633.4</v>
      </c>
      <c r="H59" s="261">
        <v>0</v>
      </c>
      <c r="I59" s="272">
        <f t="shared" si="2"/>
        <v>11633.4</v>
      </c>
      <c r="J59" s="261">
        <v>0</v>
      </c>
      <c r="K59" s="268">
        <f t="shared" si="3"/>
        <v>11633.4</v>
      </c>
    </row>
    <row r="60" spans="1:11" s="197" customFormat="1" ht="38.25" customHeight="1" x14ac:dyDescent="0.25">
      <c r="A60" s="188" t="s">
        <v>623</v>
      </c>
      <c r="B60" s="211" t="s">
        <v>624</v>
      </c>
      <c r="C60" s="212">
        <f>SUM(C61:C71)</f>
        <v>245642.4</v>
      </c>
      <c r="D60" s="261">
        <v>0</v>
      </c>
      <c r="E60" s="269">
        <f t="shared" si="0"/>
        <v>245642.4</v>
      </c>
      <c r="F60" s="261">
        <v>0</v>
      </c>
      <c r="G60" s="258">
        <f t="shared" si="1"/>
        <v>245642.4</v>
      </c>
      <c r="H60" s="261">
        <v>0</v>
      </c>
      <c r="I60" s="272">
        <f t="shared" si="2"/>
        <v>245642.4</v>
      </c>
      <c r="J60" s="261">
        <v>0</v>
      </c>
      <c r="K60" s="268">
        <f t="shared" si="3"/>
        <v>245642.4</v>
      </c>
    </row>
    <row r="61" spans="1:11" s="197" customFormat="1" ht="76.5" x14ac:dyDescent="0.25">
      <c r="A61" s="188"/>
      <c r="B61" s="211" t="s">
        <v>516</v>
      </c>
      <c r="C61" s="203">
        <v>223398</v>
      </c>
      <c r="D61" s="261">
        <v>0</v>
      </c>
      <c r="E61" s="269">
        <f t="shared" si="0"/>
        <v>223398</v>
      </c>
      <c r="F61" s="261">
        <v>14688</v>
      </c>
      <c r="G61" s="258">
        <f t="shared" si="1"/>
        <v>238086</v>
      </c>
      <c r="H61" s="261"/>
      <c r="I61" s="272">
        <f t="shared" si="2"/>
        <v>238086</v>
      </c>
      <c r="J61" s="261">
        <v>-14688</v>
      </c>
      <c r="K61" s="268">
        <f t="shared" si="3"/>
        <v>223398</v>
      </c>
    </row>
    <row r="62" spans="1:11" s="197" customFormat="1" ht="76.5" x14ac:dyDescent="0.25">
      <c r="A62" s="188"/>
      <c r="B62" s="211" t="s">
        <v>625</v>
      </c>
      <c r="C62" s="203">
        <v>6070.1</v>
      </c>
      <c r="D62" s="261">
        <v>0</v>
      </c>
      <c r="E62" s="269">
        <f t="shared" si="0"/>
        <v>6070.1</v>
      </c>
      <c r="F62" s="261">
        <v>222.7</v>
      </c>
      <c r="G62" s="258">
        <f t="shared" si="1"/>
        <v>6292.8</v>
      </c>
      <c r="H62" s="261"/>
      <c r="I62" s="272">
        <f t="shared" si="2"/>
        <v>6292.8</v>
      </c>
      <c r="J62" s="261"/>
      <c r="K62" s="268">
        <f t="shared" si="3"/>
        <v>6292.8</v>
      </c>
    </row>
    <row r="63" spans="1:11" s="197" customFormat="1" ht="43.5" customHeight="1" x14ac:dyDescent="0.25">
      <c r="A63" s="213"/>
      <c r="B63" s="207" t="s">
        <v>5</v>
      </c>
      <c r="C63" s="203">
        <v>7</v>
      </c>
      <c r="D63" s="261">
        <v>0</v>
      </c>
      <c r="E63" s="269">
        <f t="shared" si="0"/>
        <v>7</v>
      </c>
      <c r="F63" s="261">
        <v>0</v>
      </c>
      <c r="G63" s="258">
        <f t="shared" si="1"/>
        <v>7</v>
      </c>
      <c r="H63" s="261">
        <v>0</v>
      </c>
      <c r="I63" s="272">
        <f t="shared" si="2"/>
        <v>7</v>
      </c>
      <c r="J63" s="261">
        <v>0</v>
      </c>
      <c r="K63" s="268">
        <f t="shared" si="3"/>
        <v>7</v>
      </c>
    </row>
    <row r="64" spans="1:11" s="197" customFormat="1" ht="29.25" customHeight="1" x14ac:dyDescent="0.25">
      <c r="A64" s="188"/>
      <c r="B64" s="211" t="s">
        <v>626</v>
      </c>
      <c r="C64" s="203">
        <v>278.60000000000002</v>
      </c>
      <c r="D64" s="261">
        <v>0</v>
      </c>
      <c r="E64" s="269">
        <f t="shared" si="0"/>
        <v>278.60000000000002</v>
      </c>
      <c r="F64" s="261">
        <v>0</v>
      </c>
      <c r="G64" s="258">
        <f t="shared" si="1"/>
        <v>278.60000000000002</v>
      </c>
      <c r="H64" s="261">
        <v>0</v>
      </c>
      <c r="I64" s="272">
        <f t="shared" si="2"/>
        <v>278.60000000000002</v>
      </c>
      <c r="J64" s="261">
        <v>-121.4</v>
      </c>
      <c r="K64" s="268">
        <f t="shared" si="3"/>
        <v>157.20000000000002</v>
      </c>
    </row>
    <row r="65" spans="1:11" s="198" customFormat="1" ht="30" customHeight="1" x14ac:dyDescent="0.25">
      <c r="A65" s="188"/>
      <c r="B65" s="214" t="s">
        <v>6</v>
      </c>
      <c r="C65" s="203">
        <v>5090.3</v>
      </c>
      <c r="D65" s="262">
        <v>0</v>
      </c>
      <c r="E65" s="269">
        <f t="shared" si="0"/>
        <v>5090.3</v>
      </c>
      <c r="F65" s="262">
        <v>0</v>
      </c>
      <c r="G65" s="258">
        <f t="shared" si="1"/>
        <v>5090.3</v>
      </c>
      <c r="H65" s="262">
        <v>0</v>
      </c>
      <c r="I65" s="272">
        <f t="shared" si="2"/>
        <v>5090.3</v>
      </c>
      <c r="J65" s="262">
        <v>-104.5</v>
      </c>
      <c r="K65" s="268">
        <f t="shared" si="3"/>
        <v>4985.8</v>
      </c>
    </row>
    <row r="66" spans="1:11" s="197" customFormat="1" ht="41.25" customHeight="1" x14ac:dyDescent="0.25">
      <c r="A66" s="188"/>
      <c r="B66" s="211" t="s">
        <v>627</v>
      </c>
      <c r="C66" s="215">
        <v>7852.1</v>
      </c>
      <c r="D66" s="261">
        <v>0</v>
      </c>
      <c r="E66" s="269">
        <f t="shared" si="0"/>
        <v>7852.1</v>
      </c>
      <c r="F66" s="261">
        <v>0</v>
      </c>
      <c r="G66" s="258">
        <f t="shared" si="1"/>
        <v>7852.1</v>
      </c>
      <c r="H66" s="261">
        <v>0</v>
      </c>
      <c r="I66" s="272">
        <f t="shared" si="2"/>
        <v>7852.1</v>
      </c>
      <c r="J66" s="261">
        <v>-100</v>
      </c>
      <c r="K66" s="268">
        <f t="shared" si="3"/>
        <v>7752.1</v>
      </c>
    </row>
    <row r="67" spans="1:11" s="197" customFormat="1" ht="52.5" customHeight="1" x14ac:dyDescent="0.25">
      <c r="A67" s="188"/>
      <c r="B67" s="216" t="s">
        <v>525</v>
      </c>
      <c r="C67" s="203">
        <v>560.9</v>
      </c>
      <c r="D67" s="261">
        <v>0</v>
      </c>
      <c r="E67" s="269">
        <f t="shared" si="0"/>
        <v>560.9</v>
      </c>
      <c r="F67" s="261">
        <v>0</v>
      </c>
      <c r="G67" s="258">
        <f t="shared" si="1"/>
        <v>560.9</v>
      </c>
      <c r="H67" s="261">
        <v>0</v>
      </c>
      <c r="I67" s="272">
        <f t="shared" si="2"/>
        <v>560.9</v>
      </c>
      <c r="J67" s="261">
        <v>0</v>
      </c>
      <c r="K67" s="268">
        <f t="shared" si="3"/>
        <v>560.9</v>
      </c>
    </row>
    <row r="68" spans="1:11" s="179" customFormat="1" ht="27" customHeight="1" x14ac:dyDescent="0.25">
      <c r="A68" s="188"/>
      <c r="B68" s="211" t="s">
        <v>520</v>
      </c>
      <c r="C68" s="203">
        <v>433.2</v>
      </c>
      <c r="D68" s="256">
        <v>0</v>
      </c>
      <c r="E68" s="269">
        <f t="shared" si="0"/>
        <v>433.2</v>
      </c>
      <c r="F68" s="256">
        <v>0</v>
      </c>
      <c r="G68" s="258">
        <f t="shared" si="1"/>
        <v>433.2</v>
      </c>
      <c r="H68" s="256">
        <v>0</v>
      </c>
      <c r="I68" s="272">
        <f t="shared" si="2"/>
        <v>433.2</v>
      </c>
      <c r="J68" s="256">
        <v>0</v>
      </c>
      <c r="K68" s="268">
        <f t="shared" si="3"/>
        <v>433.2</v>
      </c>
    </row>
    <row r="69" spans="1:11" ht="39" customHeight="1" x14ac:dyDescent="0.25">
      <c r="A69" s="188"/>
      <c r="B69" s="211" t="s">
        <v>510</v>
      </c>
      <c r="C69" s="203">
        <v>393.9</v>
      </c>
      <c r="D69" s="259">
        <v>0</v>
      </c>
      <c r="E69" s="269">
        <f t="shared" si="0"/>
        <v>393.9</v>
      </c>
      <c r="F69" s="259">
        <v>0</v>
      </c>
      <c r="G69" s="258">
        <f t="shared" si="1"/>
        <v>393.9</v>
      </c>
      <c r="H69" s="259">
        <v>0</v>
      </c>
      <c r="I69" s="272">
        <f t="shared" si="2"/>
        <v>393.9</v>
      </c>
      <c r="J69" s="259">
        <v>0</v>
      </c>
      <c r="K69" s="268">
        <f t="shared" si="3"/>
        <v>393.9</v>
      </c>
    </row>
    <row r="70" spans="1:11" ht="54.75" customHeight="1" x14ac:dyDescent="0.25">
      <c r="A70" s="188"/>
      <c r="B70" s="211" t="s">
        <v>7</v>
      </c>
      <c r="C70" s="203">
        <v>1558.3</v>
      </c>
      <c r="D70" s="259">
        <v>0</v>
      </c>
      <c r="E70" s="269">
        <f t="shared" si="0"/>
        <v>1558.3</v>
      </c>
      <c r="F70" s="259">
        <v>0</v>
      </c>
      <c r="G70" s="258">
        <f t="shared" si="1"/>
        <v>1558.3</v>
      </c>
      <c r="H70" s="259">
        <v>0</v>
      </c>
      <c r="I70" s="272">
        <f t="shared" si="2"/>
        <v>1558.3</v>
      </c>
      <c r="J70" s="259">
        <v>0</v>
      </c>
      <c r="K70" s="268">
        <f t="shared" si="3"/>
        <v>1558.3</v>
      </c>
    </row>
    <row r="71" spans="1:11" ht="26.25" customHeight="1" x14ac:dyDescent="0.25">
      <c r="A71" s="188"/>
      <c r="B71" s="217" t="s">
        <v>628</v>
      </c>
      <c r="C71" s="203">
        <v>0</v>
      </c>
      <c r="D71" s="259">
        <v>0</v>
      </c>
      <c r="E71" s="269">
        <f t="shared" si="0"/>
        <v>0</v>
      </c>
      <c r="F71" s="259">
        <v>0</v>
      </c>
      <c r="G71" s="258">
        <f t="shared" si="1"/>
        <v>0</v>
      </c>
      <c r="H71" s="259">
        <v>0</v>
      </c>
      <c r="I71" s="272">
        <f t="shared" si="2"/>
        <v>0</v>
      </c>
      <c r="J71" s="259">
        <v>0</v>
      </c>
      <c r="K71" s="268">
        <f t="shared" si="3"/>
        <v>0</v>
      </c>
    </row>
    <row r="72" spans="1:11" ht="63.75" customHeight="1" x14ac:dyDescent="0.25">
      <c r="A72" s="208" t="s">
        <v>629</v>
      </c>
      <c r="B72" s="116" t="s">
        <v>630</v>
      </c>
      <c r="C72" s="203">
        <v>3629.7</v>
      </c>
      <c r="D72" s="259">
        <v>0</v>
      </c>
      <c r="E72" s="269">
        <f t="shared" si="0"/>
        <v>3629.7</v>
      </c>
      <c r="F72" s="259">
        <v>0</v>
      </c>
      <c r="G72" s="258">
        <f t="shared" si="1"/>
        <v>3629.7</v>
      </c>
      <c r="H72" s="259">
        <v>0</v>
      </c>
      <c r="I72" s="272">
        <f t="shared" si="2"/>
        <v>3629.7</v>
      </c>
      <c r="J72" s="259">
        <v>418.3</v>
      </c>
      <c r="K72" s="268">
        <f t="shared" si="3"/>
        <v>4048</v>
      </c>
    </row>
    <row r="73" spans="1:11" ht="43.5" customHeight="1" x14ac:dyDescent="0.25">
      <c r="A73" s="208" t="s">
        <v>631</v>
      </c>
      <c r="B73" s="218" t="s">
        <v>511</v>
      </c>
      <c r="C73" s="203">
        <v>762.6</v>
      </c>
      <c r="D73" s="259">
        <v>0</v>
      </c>
      <c r="E73" s="269">
        <f t="shared" si="0"/>
        <v>762.6</v>
      </c>
      <c r="F73" s="259">
        <v>0</v>
      </c>
      <c r="G73" s="258">
        <f t="shared" si="1"/>
        <v>762.6</v>
      </c>
      <c r="H73" s="259">
        <v>0</v>
      </c>
      <c r="I73" s="272">
        <f t="shared" si="2"/>
        <v>762.6</v>
      </c>
      <c r="J73" s="259">
        <v>538.6</v>
      </c>
      <c r="K73" s="268">
        <f t="shared" si="3"/>
        <v>1301.2</v>
      </c>
    </row>
    <row r="74" spans="1:11" ht="58.5" customHeight="1" x14ac:dyDescent="0.25">
      <c r="A74" s="208" t="s">
        <v>632</v>
      </c>
      <c r="B74" s="219" t="s">
        <v>633</v>
      </c>
      <c r="C74" s="203">
        <v>204</v>
      </c>
      <c r="D74" s="259">
        <v>0</v>
      </c>
      <c r="E74" s="269">
        <f t="shared" si="0"/>
        <v>204</v>
      </c>
      <c r="F74" s="259">
        <v>0</v>
      </c>
      <c r="G74" s="258">
        <f t="shared" si="1"/>
        <v>204</v>
      </c>
      <c r="H74" s="259">
        <v>0</v>
      </c>
      <c r="I74" s="272">
        <f t="shared" si="2"/>
        <v>204</v>
      </c>
      <c r="J74" s="259">
        <v>0</v>
      </c>
      <c r="K74" s="268">
        <f t="shared" si="3"/>
        <v>204</v>
      </c>
    </row>
    <row r="75" spans="1:11" ht="42.75" customHeight="1" x14ac:dyDescent="0.25">
      <c r="A75" s="208" t="s">
        <v>634</v>
      </c>
      <c r="B75" s="220" t="s">
        <v>635</v>
      </c>
      <c r="C75" s="203">
        <v>4161</v>
      </c>
      <c r="D75" s="259">
        <v>0</v>
      </c>
      <c r="E75" s="269">
        <f t="shared" si="0"/>
        <v>4161</v>
      </c>
      <c r="F75" s="259">
        <v>625.84699999999998</v>
      </c>
      <c r="G75" s="258">
        <f t="shared" si="1"/>
        <v>4786.8469999999998</v>
      </c>
      <c r="H75" s="259"/>
      <c r="I75" s="272">
        <f t="shared" si="2"/>
        <v>4786.8469999999998</v>
      </c>
      <c r="J75" s="259">
        <v>3313.2</v>
      </c>
      <c r="K75" s="268">
        <f t="shared" si="3"/>
        <v>8100.0469999999996</v>
      </c>
    </row>
    <row r="76" spans="1:11" ht="66.75" customHeight="1" x14ac:dyDescent="0.25">
      <c r="A76" s="208" t="s">
        <v>636</v>
      </c>
      <c r="B76" s="221" t="s">
        <v>637</v>
      </c>
      <c r="C76" s="203">
        <v>33080.1</v>
      </c>
      <c r="D76" s="259">
        <v>0</v>
      </c>
      <c r="E76" s="269">
        <f t="shared" si="0"/>
        <v>33080.1</v>
      </c>
      <c r="F76" s="259">
        <v>0</v>
      </c>
      <c r="G76" s="258">
        <f t="shared" si="1"/>
        <v>33080.1</v>
      </c>
      <c r="H76" s="259">
        <v>0</v>
      </c>
      <c r="I76" s="272">
        <f t="shared" si="2"/>
        <v>33080.1</v>
      </c>
      <c r="J76" s="259">
        <v>-3629</v>
      </c>
      <c r="K76" s="268">
        <f t="shared" si="3"/>
        <v>29451.1</v>
      </c>
    </row>
    <row r="77" spans="1:11" ht="52.5" customHeight="1" x14ac:dyDescent="0.25">
      <c r="A77" s="208" t="s">
        <v>656</v>
      </c>
      <c r="B77" s="231" t="s">
        <v>657</v>
      </c>
      <c r="C77" s="203">
        <v>0</v>
      </c>
      <c r="D77" s="259">
        <v>3150.7</v>
      </c>
      <c r="E77" s="269">
        <f t="shared" si="0"/>
        <v>3150.7</v>
      </c>
      <c r="F77" s="259"/>
      <c r="G77" s="258">
        <f t="shared" si="1"/>
        <v>3150.7</v>
      </c>
      <c r="H77" s="259"/>
      <c r="I77" s="272">
        <f t="shared" si="2"/>
        <v>3150.7</v>
      </c>
      <c r="J77" s="259">
        <v>212.185</v>
      </c>
      <c r="K77" s="268">
        <f t="shared" si="3"/>
        <v>3362.8849999999998</v>
      </c>
    </row>
    <row r="78" spans="1:11" x14ac:dyDescent="0.25">
      <c r="A78" s="204" t="s">
        <v>638</v>
      </c>
      <c r="B78" s="222" t="s">
        <v>8</v>
      </c>
      <c r="C78" s="206">
        <f>C81+C82+C80+C79</f>
        <v>1135</v>
      </c>
      <c r="D78" s="256">
        <f>D81+D82</f>
        <v>0</v>
      </c>
      <c r="E78" s="270">
        <f t="shared" si="0"/>
        <v>1135</v>
      </c>
      <c r="F78" s="256">
        <f>F81+F82</f>
        <v>0</v>
      </c>
      <c r="G78" s="257">
        <f t="shared" ref="G78:G83" si="8">E78+F78</f>
        <v>1135</v>
      </c>
      <c r="H78" s="256">
        <f>H81+H82</f>
        <v>0</v>
      </c>
      <c r="I78" s="268">
        <f t="shared" ref="I78:I83" si="9">G78+H78</f>
        <v>1135</v>
      </c>
      <c r="J78" s="256">
        <f>J81+J82</f>
        <v>-240</v>
      </c>
      <c r="K78" s="268">
        <f t="shared" ref="K78:K82" si="10">I78+J78</f>
        <v>895</v>
      </c>
    </row>
    <row r="79" spans="1:11" ht="64.5" hidden="1" x14ac:dyDescent="0.25">
      <c r="A79" s="213" t="s">
        <v>639</v>
      </c>
      <c r="B79" s="207" t="s">
        <v>640</v>
      </c>
      <c r="C79" s="210"/>
      <c r="D79" s="259"/>
      <c r="E79" s="269">
        <f t="shared" si="0"/>
        <v>0</v>
      </c>
      <c r="F79" s="259"/>
      <c r="G79" s="258">
        <f t="shared" si="8"/>
        <v>0</v>
      </c>
      <c r="H79" s="259"/>
      <c r="I79" s="272">
        <f t="shared" si="9"/>
        <v>0</v>
      </c>
      <c r="J79" s="259"/>
      <c r="K79" s="268">
        <f t="shared" si="10"/>
        <v>0</v>
      </c>
    </row>
    <row r="80" spans="1:11" ht="68.25" customHeight="1" x14ac:dyDescent="0.25">
      <c r="A80" s="188" t="s">
        <v>641</v>
      </c>
      <c r="B80" s="211" t="s">
        <v>642</v>
      </c>
      <c r="C80" s="203"/>
      <c r="D80" s="259"/>
      <c r="E80" s="269">
        <f t="shared" si="0"/>
        <v>0</v>
      </c>
      <c r="F80" s="259"/>
      <c r="G80" s="258">
        <f t="shared" si="8"/>
        <v>0</v>
      </c>
      <c r="H80" s="259"/>
      <c r="I80" s="272">
        <f t="shared" si="9"/>
        <v>0</v>
      </c>
      <c r="J80" s="259"/>
      <c r="K80" s="268">
        <f t="shared" si="10"/>
        <v>0</v>
      </c>
    </row>
    <row r="81" spans="1:11" ht="66.75" customHeight="1" x14ac:dyDescent="0.25">
      <c r="A81" s="188" t="s">
        <v>643</v>
      </c>
      <c r="B81" s="211" t="s">
        <v>644</v>
      </c>
      <c r="C81" s="223">
        <v>1135</v>
      </c>
      <c r="D81" s="259">
        <v>0</v>
      </c>
      <c r="E81" s="269">
        <f t="shared" si="0"/>
        <v>1135</v>
      </c>
      <c r="F81" s="259">
        <v>0</v>
      </c>
      <c r="G81" s="258">
        <f t="shared" si="8"/>
        <v>1135</v>
      </c>
      <c r="H81" s="259">
        <v>0</v>
      </c>
      <c r="I81" s="272">
        <f t="shared" si="9"/>
        <v>1135</v>
      </c>
      <c r="J81" s="259">
        <v>-240</v>
      </c>
      <c r="K81" s="268">
        <f t="shared" si="10"/>
        <v>895</v>
      </c>
    </row>
    <row r="82" spans="1:11" ht="51" x14ac:dyDescent="0.25">
      <c r="A82" s="188" t="s">
        <v>645</v>
      </c>
      <c r="B82" s="211" t="s">
        <v>646</v>
      </c>
      <c r="C82" s="203">
        <v>0</v>
      </c>
      <c r="D82" s="259">
        <v>0</v>
      </c>
      <c r="E82" s="269">
        <f t="shared" si="0"/>
        <v>0</v>
      </c>
      <c r="F82" s="259">
        <v>0</v>
      </c>
      <c r="G82" s="258">
        <f t="shared" si="8"/>
        <v>0</v>
      </c>
      <c r="H82" s="259">
        <v>0</v>
      </c>
      <c r="I82" s="272">
        <f t="shared" si="9"/>
        <v>0</v>
      </c>
      <c r="J82" s="259">
        <v>0</v>
      </c>
      <c r="K82" s="268">
        <f t="shared" si="10"/>
        <v>0</v>
      </c>
    </row>
    <row r="83" spans="1:11" x14ac:dyDescent="0.25">
      <c r="A83" s="224"/>
      <c r="B83" s="225" t="s">
        <v>647</v>
      </c>
      <c r="C83" s="201">
        <f>C39+C13</f>
        <v>498523.39999999997</v>
      </c>
      <c r="D83" s="271">
        <f>D13+D39</f>
        <v>8397.4</v>
      </c>
      <c r="E83" s="257">
        <f t="shared" si="0"/>
        <v>506920.8</v>
      </c>
      <c r="F83" s="271">
        <f>F13+F39</f>
        <v>18829.246999999999</v>
      </c>
      <c r="G83" s="257">
        <f t="shared" si="8"/>
        <v>525750.04700000002</v>
      </c>
      <c r="H83" s="271">
        <f>H13+H39</f>
        <v>12.262</v>
      </c>
      <c r="I83" s="268">
        <f t="shared" si="9"/>
        <v>525762.30900000001</v>
      </c>
      <c r="J83" s="271">
        <f>J13+J39</f>
        <v>40796.484999999993</v>
      </c>
      <c r="K83" s="268">
        <f>I83+J83</f>
        <v>566558.79399999999</v>
      </c>
    </row>
    <row r="84" spans="1:11" x14ac:dyDescent="0.25">
      <c r="B84" s="226"/>
      <c r="C84" s="227">
        <v>498523.4</v>
      </c>
      <c r="D84" s="228"/>
      <c r="K84" s="268"/>
    </row>
    <row r="85" spans="1:11" x14ac:dyDescent="0.25">
      <c r="B85" s="226"/>
      <c r="C85" s="227">
        <f>C84-C83</f>
        <v>0</v>
      </c>
      <c r="F85" s="175" t="s">
        <v>569</v>
      </c>
    </row>
    <row r="86" spans="1:11" s="227" customFormat="1" x14ac:dyDescent="0.25">
      <c r="A86" s="175"/>
      <c r="B86" s="226"/>
      <c r="D86" s="175"/>
      <c r="E86" s="175"/>
      <c r="F86" s="175"/>
      <c r="G86" s="175"/>
    </row>
    <row r="87" spans="1:11" s="227" customFormat="1" x14ac:dyDescent="0.25">
      <c r="A87" s="175"/>
      <c r="B87" s="226"/>
      <c r="D87" s="175"/>
      <c r="E87" s="175"/>
      <c r="F87" s="175"/>
      <c r="G87" s="175" t="s">
        <v>569</v>
      </c>
    </row>
    <row r="88" spans="1:11" s="227" customFormat="1" x14ac:dyDescent="0.25">
      <c r="A88" s="175"/>
      <c r="B88" s="226"/>
      <c r="D88" s="175"/>
      <c r="E88" s="175"/>
      <c r="F88" s="175"/>
      <c r="G88" s="175"/>
    </row>
    <row r="89" spans="1:11" s="227" customFormat="1" x14ac:dyDescent="0.25">
      <c r="A89" s="175"/>
      <c r="B89" s="226"/>
      <c r="D89" s="175"/>
      <c r="E89" s="175"/>
      <c r="F89" s="175"/>
      <c r="G89" s="175"/>
    </row>
    <row r="90" spans="1:11" s="227" customFormat="1" x14ac:dyDescent="0.25">
      <c r="A90" s="175"/>
      <c r="B90" s="226"/>
      <c r="D90" s="175"/>
      <c r="E90" s="175"/>
      <c r="F90" s="175"/>
      <c r="G90" s="175"/>
    </row>
    <row r="91" spans="1:11" s="227" customFormat="1" x14ac:dyDescent="0.25">
      <c r="A91" s="175"/>
      <c r="B91" s="226"/>
      <c r="D91" s="175"/>
      <c r="E91" s="175"/>
      <c r="F91" s="175"/>
      <c r="G91" s="175"/>
    </row>
    <row r="92" spans="1:11" s="227" customFormat="1" x14ac:dyDescent="0.25">
      <c r="A92" s="175"/>
      <c r="B92" s="226"/>
      <c r="D92" s="175"/>
      <c r="E92" s="175"/>
      <c r="F92" s="175"/>
      <c r="G92" s="175"/>
    </row>
    <row r="93" spans="1:11" s="227" customFormat="1" x14ac:dyDescent="0.25">
      <c r="A93" s="175"/>
      <c r="B93" s="226"/>
      <c r="D93" s="175"/>
      <c r="E93" s="175"/>
      <c r="F93" s="175"/>
      <c r="G93" s="175"/>
    </row>
    <row r="94" spans="1:11" s="227" customFormat="1" x14ac:dyDescent="0.25">
      <c r="A94" s="175"/>
      <c r="B94" s="226"/>
      <c r="D94" s="175"/>
      <c r="E94" s="175"/>
      <c r="F94" s="175"/>
      <c r="G94" s="175"/>
    </row>
    <row r="95" spans="1:11" s="227" customFormat="1" x14ac:dyDescent="0.25">
      <c r="A95" s="175"/>
      <c r="B95" s="226"/>
      <c r="D95" s="175"/>
      <c r="E95" s="175"/>
      <c r="F95" s="175"/>
      <c r="G95" s="175"/>
    </row>
    <row r="96" spans="1:11" s="227" customFormat="1" x14ac:dyDescent="0.25">
      <c r="A96" s="175"/>
      <c r="B96" s="226"/>
      <c r="D96" s="175"/>
      <c r="E96" s="175"/>
      <c r="F96" s="175"/>
      <c r="G96" s="175"/>
    </row>
    <row r="97" spans="1:7" s="227" customFormat="1" x14ac:dyDescent="0.25">
      <c r="A97" s="175"/>
      <c r="B97" s="226"/>
      <c r="D97" s="175"/>
      <c r="E97" s="175"/>
      <c r="F97" s="175"/>
      <c r="G97" s="175"/>
    </row>
    <row r="98" spans="1:7" s="227" customFormat="1" x14ac:dyDescent="0.25">
      <c r="A98" s="175"/>
      <c r="B98" s="226"/>
      <c r="D98" s="175"/>
      <c r="E98" s="175"/>
      <c r="F98" s="175"/>
      <c r="G98" s="175"/>
    </row>
    <row r="99" spans="1:7" s="227" customFormat="1" x14ac:dyDescent="0.25">
      <c r="A99" s="175"/>
      <c r="B99" s="226"/>
      <c r="D99" s="175"/>
      <c r="E99" s="175"/>
      <c r="F99" s="175"/>
      <c r="G99" s="175"/>
    </row>
    <row r="100" spans="1:7" s="227" customFormat="1" x14ac:dyDescent="0.25">
      <c r="A100" s="175"/>
      <c r="B100" s="226"/>
      <c r="D100" s="175"/>
      <c r="E100" s="175"/>
      <c r="F100" s="175"/>
      <c r="G100" s="175"/>
    </row>
    <row r="101" spans="1:7" s="227" customFormat="1" x14ac:dyDescent="0.25">
      <c r="A101" s="175"/>
      <c r="B101" s="226"/>
      <c r="D101" s="175"/>
      <c r="E101" s="175"/>
      <c r="F101" s="175"/>
      <c r="G101" s="175"/>
    </row>
    <row r="102" spans="1:7" s="227" customFormat="1" x14ac:dyDescent="0.25">
      <c r="A102" s="175"/>
      <c r="B102" s="226"/>
      <c r="D102" s="175"/>
      <c r="E102" s="175"/>
      <c r="F102" s="175"/>
      <c r="G102" s="175"/>
    </row>
    <row r="103" spans="1:7" s="227" customFormat="1" x14ac:dyDescent="0.25">
      <c r="A103" s="175"/>
      <c r="B103" s="226"/>
      <c r="D103" s="175"/>
      <c r="E103" s="175"/>
      <c r="F103" s="175"/>
      <c r="G103" s="175"/>
    </row>
    <row r="104" spans="1:7" s="227" customFormat="1" x14ac:dyDescent="0.25">
      <c r="A104" s="175"/>
      <c r="B104" s="226"/>
      <c r="D104" s="175"/>
      <c r="E104" s="175"/>
      <c r="F104" s="175"/>
      <c r="G104" s="175"/>
    </row>
    <row r="105" spans="1:7" s="227" customFormat="1" x14ac:dyDescent="0.25">
      <c r="A105" s="175"/>
      <c r="B105" s="226"/>
      <c r="D105" s="175"/>
      <c r="E105" s="175"/>
      <c r="F105" s="175"/>
      <c r="G105" s="175"/>
    </row>
    <row r="106" spans="1:7" s="227" customFormat="1" x14ac:dyDescent="0.25">
      <c r="A106" s="175"/>
      <c r="B106" s="226"/>
      <c r="D106" s="175"/>
      <c r="E106" s="175"/>
      <c r="F106" s="175"/>
      <c r="G106" s="175"/>
    </row>
    <row r="107" spans="1:7" s="227" customFormat="1" x14ac:dyDescent="0.25">
      <c r="A107" s="175"/>
      <c r="B107" s="226"/>
      <c r="D107" s="175"/>
      <c r="E107" s="175"/>
      <c r="F107" s="175"/>
      <c r="G107" s="175"/>
    </row>
    <row r="108" spans="1:7" s="227" customFormat="1" x14ac:dyDescent="0.25">
      <c r="A108" s="175"/>
      <c r="B108" s="226"/>
      <c r="D108" s="175"/>
      <c r="E108" s="175"/>
      <c r="F108" s="175"/>
      <c r="G108" s="175"/>
    </row>
    <row r="109" spans="1:7" s="227" customFormat="1" x14ac:dyDescent="0.25">
      <c r="A109" s="175"/>
      <c r="B109" s="226"/>
      <c r="D109" s="175"/>
      <c r="E109" s="175"/>
      <c r="F109" s="175"/>
      <c r="G109" s="175"/>
    </row>
    <row r="110" spans="1:7" s="227" customFormat="1" x14ac:dyDescent="0.25">
      <c r="A110" s="175"/>
      <c r="B110" s="226"/>
      <c r="D110" s="175"/>
      <c r="E110" s="175"/>
      <c r="F110" s="175"/>
      <c r="G110" s="175"/>
    </row>
    <row r="111" spans="1:7" s="227" customFormat="1" x14ac:dyDescent="0.25">
      <c r="A111" s="175"/>
      <c r="B111" s="226"/>
      <c r="D111" s="175"/>
      <c r="E111" s="175"/>
      <c r="F111" s="175"/>
      <c r="G111" s="175"/>
    </row>
    <row r="112" spans="1:7" s="227" customFormat="1" x14ac:dyDescent="0.25">
      <c r="A112" s="175"/>
      <c r="B112" s="226"/>
      <c r="D112" s="175"/>
      <c r="E112" s="175"/>
      <c r="F112" s="175"/>
      <c r="G112" s="175"/>
    </row>
    <row r="113" spans="1:7" s="227" customFormat="1" x14ac:dyDescent="0.25">
      <c r="A113" s="175"/>
      <c r="B113" s="226"/>
      <c r="D113" s="175"/>
      <c r="E113" s="175"/>
      <c r="F113" s="175"/>
      <c r="G113" s="175"/>
    </row>
    <row r="114" spans="1:7" s="227" customFormat="1" x14ac:dyDescent="0.25">
      <c r="A114" s="175"/>
      <c r="B114" s="226"/>
      <c r="D114" s="175"/>
      <c r="E114" s="175"/>
      <c r="F114" s="175"/>
      <c r="G114" s="175"/>
    </row>
    <row r="115" spans="1:7" s="227" customFormat="1" x14ac:dyDescent="0.25">
      <c r="A115" s="175"/>
      <c r="B115" s="226"/>
      <c r="D115" s="175"/>
      <c r="E115" s="175"/>
      <c r="F115" s="175"/>
      <c r="G115" s="175"/>
    </row>
    <row r="116" spans="1:7" s="227" customFormat="1" x14ac:dyDescent="0.25">
      <c r="A116" s="175"/>
      <c r="B116" s="226"/>
      <c r="D116" s="175"/>
      <c r="E116" s="175"/>
      <c r="F116" s="175"/>
      <c r="G116" s="175"/>
    </row>
    <row r="117" spans="1:7" s="227" customFormat="1" x14ac:dyDescent="0.25">
      <c r="A117" s="175"/>
      <c r="B117" s="226"/>
      <c r="D117" s="175"/>
      <c r="E117" s="175"/>
      <c r="F117" s="175"/>
      <c r="G117" s="175"/>
    </row>
    <row r="118" spans="1:7" s="227" customFormat="1" x14ac:dyDescent="0.25">
      <c r="A118" s="175"/>
      <c r="B118" s="226"/>
      <c r="D118" s="175"/>
      <c r="E118" s="175"/>
      <c r="F118" s="175"/>
      <c r="G118" s="175"/>
    </row>
    <row r="119" spans="1:7" s="227" customFormat="1" x14ac:dyDescent="0.25">
      <c r="A119" s="175"/>
      <c r="B119" s="226"/>
      <c r="D119" s="175"/>
      <c r="E119" s="175"/>
      <c r="F119" s="175"/>
      <c r="G119" s="175"/>
    </row>
    <row r="120" spans="1:7" s="227" customFormat="1" x14ac:dyDescent="0.25">
      <c r="A120" s="175"/>
      <c r="B120" s="226"/>
      <c r="D120" s="175"/>
      <c r="E120" s="175"/>
      <c r="F120" s="175"/>
      <c r="G120" s="175"/>
    </row>
    <row r="121" spans="1:7" s="227" customFormat="1" x14ac:dyDescent="0.25">
      <c r="A121" s="175"/>
      <c r="B121" s="226"/>
      <c r="D121" s="175"/>
      <c r="E121" s="175"/>
      <c r="F121" s="175"/>
      <c r="G121" s="175"/>
    </row>
    <row r="122" spans="1:7" s="227" customFormat="1" x14ac:dyDescent="0.25">
      <c r="A122" s="175"/>
      <c r="B122" s="226"/>
      <c r="D122" s="175"/>
      <c r="E122" s="175"/>
      <c r="F122" s="175"/>
      <c r="G122" s="175"/>
    </row>
    <row r="123" spans="1:7" s="227" customFormat="1" x14ac:dyDescent="0.25">
      <c r="A123" s="175"/>
      <c r="B123" s="226"/>
      <c r="D123" s="175"/>
      <c r="E123" s="175"/>
      <c r="F123" s="175"/>
      <c r="G123" s="175"/>
    </row>
    <row r="124" spans="1:7" s="227" customFormat="1" x14ac:dyDescent="0.25">
      <c r="A124" s="175"/>
      <c r="B124" s="226"/>
      <c r="D124" s="175"/>
      <c r="E124" s="175"/>
      <c r="F124" s="175"/>
      <c r="G124" s="175"/>
    </row>
    <row r="125" spans="1:7" s="227" customFormat="1" x14ac:dyDescent="0.25">
      <c r="A125" s="175"/>
      <c r="B125" s="226"/>
      <c r="D125" s="175"/>
      <c r="E125" s="175"/>
      <c r="F125" s="175"/>
      <c r="G125" s="175"/>
    </row>
    <row r="126" spans="1:7" s="227" customFormat="1" x14ac:dyDescent="0.25">
      <c r="A126" s="175"/>
      <c r="B126" s="226"/>
      <c r="D126" s="175"/>
      <c r="E126" s="175"/>
      <c r="F126" s="175"/>
      <c r="G126" s="175"/>
    </row>
    <row r="127" spans="1:7" s="227" customFormat="1" x14ac:dyDescent="0.25">
      <c r="A127" s="175"/>
      <c r="B127" s="226"/>
      <c r="D127" s="175"/>
      <c r="E127" s="175"/>
      <c r="F127" s="175"/>
      <c r="G127" s="175"/>
    </row>
    <row r="128" spans="1:7" s="227" customFormat="1" x14ac:dyDescent="0.25">
      <c r="A128" s="175"/>
      <c r="B128" s="226"/>
      <c r="D128" s="175"/>
      <c r="E128" s="175"/>
      <c r="F128" s="175"/>
      <c r="G128" s="175"/>
    </row>
    <row r="129" spans="1:7" s="227" customFormat="1" x14ac:dyDescent="0.25">
      <c r="A129" s="175"/>
      <c r="B129" s="226"/>
      <c r="D129" s="175"/>
      <c r="E129" s="175"/>
      <c r="F129" s="175"/>
      <c r="G129" s="175"/>
    </row>
    <row r="130" spans="1:7" s="227" customFormat="1" x14ac:dyDescent="0.25">
      <c r="A130" s="175"/>
      <c r="B130" s="226"/>
      <c r="D130" s="175"/>
      <c r="E130" s="175"/>
      <c r="F130" s="175"/>
      <c r="G130" s="175"/>
    </row>
    <row r="131" spans="1:7" s="227" customFormat="1" x14ac:dyDescent="0.25">
      <c r="A131" s="175"/>
      <c r="B131" s="226"/>
      <c r="D131" s="175"/>
      <c r="E131" s="175"/>
      <c r="F131" s="175"/>
      <c r="G131" s="175"/>
    </row>
    <row r="132" spans="1:7" s="227" customFormat="1" x14ac:dyDescent="0.25">
      <c r="A132" s="175"/>
      <c r="B132" s="226"/>
      <c r="D132" s="175"/>
      <c r="E132" s="175"/>
      <c r="F132" s="175"/>
      <c r="G132" s="175"/>
    </row>
    <row r="133" spans="1:7" s="227" customFormat="1" x14ac:dyDescent="0.25">
      <c r="A133" s="175"/>
      <c r="B133" s="226"/>
      <c r="D133" s="175"/>
      <c r="E133" s="175"/>
      <c r="F133" s="175"/>
      <c r="G133" s="175"/>
    </row>
    <row r="134" spans="1:7" s="227" customFormat="1" x14ac:dyDescent="0.25">
      <c r="A134" s="175"/>
      <c r="B134" s="226"/>
      <c r="D134" s="175"/>
      <c r="E134" s="175"/>
      <c r="F134" s="175"/>
      <c r="G134" s="175"/>
    </row>
    <row r="135" spans="1:7" s="227" customFormat="1" x14ac:dyDescent="0.25">
      <c r="A135" s="175"/>
      <c r="B135" s="226"/>
      <c r="D135" s="175"/>
      <c r="E135" s="175"/>
      <c r="F135" s="175"/>
      <c r="G135" s="175"/>
    </row>
    <row r="136" spans="1:7" s="227" customFormat="1" x14ac:dyDescent="0.25">
      <c r="A136" s="175"/>
      <c r="B136" s="226"/>
      <c r="D136" s="175"/>
      <c r="E136" s="175"/>
      <c r="F136" s="175"/>
      <c r="G136" s="175"/>
    </row>
    <row r="137" spans="1:7" s="227" customFormat="1" x14ac:dyDescent="0.25">
      <c r="A137" s="175"/>
      <c r="B137" s="226"/>
      <c r="D137" s="175"/>
      <c r="E137" s="175"/>
      <c r="F137" s="175"/>
      <c r="G137" s="175"/>
    </row>
    <row r="138" spans="1:7" s="227" customFormat="1" x14ac:dyDescent="0.25">
      <c r="A138" s="175"/>
      <c r="B138" s="226"/>
      <c r="D138" s="175"/>
      <c r="E138" s="175"/>
      <c r="F138" s="175"/>
      <c r="G138" s="175"/>
    </row>
    <row r="139" spans="1:7" s="227" customFormat="1" x14ac:dyDescent="0.25">
      <c r="A139" s="175"/>
      <c r="B139" s="226"/>
      <c r="D139" s="175"/>
      <c r="E139" s="175"/>
      <c r="F139" s="175"/>
      <c r="G139" s="175"/>
    </row>
    <row r="140" spans="1:7" s="227" customFormat="1" x14ac:dyDescent="0.25">
      <c r="A140" s="175"/>
      <c r="B140" s="226"/>
      <c r="D140" s="175"/>
      <c r="E140" s="175"/>
      <c r="F140" s="175"/>
      <c r="G140" s="175"/>
    </row>
    <row r="141" spans="1:7" s="227" customFormat="1" x14ac:dyDescent="0.25">
      <c r="A141" s="175"/>
      <c r="B141" s="226"/>
      <c r="D141" s="175"/>
      <c r="E141" s="175"/>
      <c r="F141" s="175"/>
      <c r="G141" s="175"/>
    </row>
    <row r="142" spans="1:7" s="227" customFormat="1" x14ac:dyDescent="0.25">
      <c r="A142" s="175"/>
      <c r="B142" s="226"/>
      <c r="D142" s="175"/>
      <c r="E142" s="175"/>
      <c r="F142" s="175"/>
      <c r="G142" s="175"/>
    </row>
    <row r="143" spans="1:7" s="227" customFormat="1" x14ac:dyDescent="0.25">
      <c r="A143" s="175"/>
      <c r="B143" s="226"/>
      <c r="D143" s="175"/>
      <c r="E143" s="175"/>
      <c r="F143" s="175"/>
      <c r="G143" s="175"/>
    </row>
    <row r="144" spans="1:7" s="227" customFormat="1" x14ac:dyDescent="0.25">
      <c r="A144" s="175"/>
      <c r="B144" s="226"/>
      <c r="D144" s="175"/>
      <c r="E144" s="175"/>
      <c r="F144" s="175"/>
      <c r="G144" s="175"/>
    </row>
    <row r="145" spans="1:7" s="227" customFormat="1" x14ac:dyDescent="0.25">
      <c r="A145" s="175"/>
      <c r="B145" s="226"/>
      <c r="D145" s="175"/>
      <c r="E145" s="175"/>
      <c r="F145" s="175"/>
      <c r="G145" s="175"/>
    </row>
    <row r="146" spans="1:7" s="227" customFormat="1" x14ac:dyDescent="0.25">
      <c r="A146" s="175"/>
      <c r="B146" s="226"/>
      <c r="D146" s="175"/>
      <c r="E146" s="175"/>
      <c r="F146" s="175"/>
      <c r="G146" s="175"/>
    </row>
    <row r="147" spans="1:7" s="227" customFormat="1" x14ac:dyDescent="0.25">
      <c r="A147" s="175"/>
      <c r="B147" s="226"/>
      <c r="D147" s="175"/>
      <c r="E147" s="175"/>
      <c r="F147" s="175"/>
      <c r="G147" s="175"/>
    </row>
    <row r="148" spans="1:7" s="227" customFormat="1" x14ac:dyDescent="0.25">
      <c r="A148" s="175"/>
      <c r="B148" s="226"/>
      <c r="D148" s="175"/>
      <c r="E148" s="175"/>
      <c r="F148" s="175"/>
      <c r="G148" s="175"/>
    </row>
    <row r="149" spans="1:7" s="227" customFormat="1" x14ac:dyDescent="0.25">
      <c r="A149" s="175"/>
      <c r="B149" s="226"/>
      <c r="D149" s="175"/>
      <c r="E149" s="175"/>
      <c r="F149" s="175"/>
      <c r="G149" s="175"/>
    </row>
    <row r="150" spans="1:7" s="227" customFormat="1" x14ac:dyDescent="0.25">
      <c r="A150" s="175"/>
      <c r="B150" s="226"/>
      <c r="D150" s="175"/>
      <c r="E150" s="175"/>
      <c r="F150" s="175"/>
      <c r="G150" s="175"/>
    </row>
    <row r="151" spans="1:7" s="227" customFormat="1" x14ac:dyDescent="0.25">
      <c r="A151" s="175"/>
      <c r="B151" s="226"/>
      <c r="D151" s="175"/>
      <c r="E151" s="175"/>
      <c r="F151" s="175"/>
      <c r="G151" s="175"/>
    </row>
    <row r="152" spans="1:7" s="227" customFormat="1" x14ac:dyDescent="0.25">
      <c r="A152" s="175"/>
      <c r="B152" s="226"/>
      <c r="D152" s="175"/>
      <c r="E152" s="175"/>
      <c r="F152" s="175"/>
      <c r="G152" s="175"/>
    </row>
    <row r="153" spans="1:7" s="227" customFormat="1" x14ac:dyDescent="0.25">
      <c r="A153" s="175"/>
      <c r="B153" s="226"/>
      <c r="D153" s="175"/>
      <c r="E153" s="175"/>
      <c r="F153" s="175"/>
      <c r="G153" s="175"/>
    </row>
    <row r="154" spans="1:7" s="227" customFormat="1" x14ac:dyDescent="0.25">
      <c r="A154" s="175"/>
      <c r="B154" s="226"/>
      <c r="D154" s="175"/>
      <c r="E154" s="175"/>
      <c r="F154" s="175"/>
      <c r="G154" s="175"/>
    </row>
    <row r="155" spans="1:7" s="227" customFormat="1" x14ac:dyDescent="0.25">
      <c r="A155" s="175"/>
      <c r="B155" s="226"/>
      <c r="D155" s="175"/>
      <c r="E155" s="175"/>
      <c r="F155" s="175"/>
      <c r="G155" s="175"/>
    </row>
    <row r="156" spans="1:7" s="227" customFormat="1" x14ac:dyDescent="0.25">
      <c r="A156" s="175"/>
      <c r="B156" s="226"/>
      <c r="D156" s="175"/>
      <c r="E156" s="175"/>
      <c r="F156" s="175"/>
      <c r="G156" s="175"/>
    </row>
    <row r="157" spans="1:7" s="227" customFormat="1" x14ac:dyDescent="0.25">
      <c r="A157" s="175"/>
      <c r="B157" s="226"/>
      <c r="D157" s="175"/>
      <c r="E157" s="175"/>
      <c r="F157" s="175"/>
      <c r="G157" s="175"/>
    </row>
    <row r="158" spans="1:7" s="227" customFormat="1" x14ac:dyDescent="0.25">
      <c r="A158" s="175"/>
      <c r="B158" s="226"/>
      <c r="D158" s="175"/>
      <c r="E158" s="175"/>
      <c r="F158" s="175"/>
      <c r="G158" s="175"/>
    </row>
    <row r="159" spans="1:7" s="227" customFormat="1" x14ac:dyDescent="0.25">
      <c r="A159" s="175"/>
      <c r="B159" s="226"/>
      <c r="D159" s="175"/>
      <c r="E159" s="175"/>
      <c r="F159" s="175"/>
      <c r="G159" s="175"/>
    </row>
    <row r="160" spans="1:7" s="227" customFormat="1" x14ac:dyDescent="0.25">
      <c r="A160" s="175"/>
      <c r="B160" s="226"/>
      <c r="D160" s="175"/>
      <c r="E160" s="175"/>
      <c r="F160" s="175"/>
      <c r="G160" s="175"/>
    </row>
    <row r="161" spans="1:7" s="227" customFormat="1" x14ac:dyDescent="0.25">
      <c r="A161" s="175"/>
      <c r="B161" s="226"/>
      <c r="D161" s="175"/>
      <c r="E161" s="175"/>
      <c r="F161" s="175"/>
      <c r="G161" s="175"/>
    </row>
    <row r="162" spans="1:7" s="227" customFormat="1" x14ac:dyDescent="0.25">
      <c r="A162" s="175"/>
      <c r="B162" s="226"/>
      <c r="D162" s="175"/>
      <c r="E162" s="175"/>
      <c r="F162" s="175"/>
      <c r="G162" s="175"/>
    </row>
    <row r="163" spans="1:7" s="227" customFormat="1" x14ac:dyDescent="0.25">
      <c r="A163" s="175"/>
      <c r="B163" s="226"/>
      <c r="D163" s="175"/>
      <c r="E163" s="175"/>
      <c r="F163" s="175"/>
      <c r="G163" s="175"/>
    </row>
    <row r="164" spans="1:7" s="227" customFormat="1" x14ac:dyDescent="0.25">
      <c r="A164" s="175"/>
      <c r="B164" s="226"/>
      <c r="D164" s="175"/>
      <c r="E164" s="175"/>
      <c r="F164" s="175"/>
      <c r="G164" s="175"/>
    </row>
    <row r="165" spans="1:7" s="227" customFormat="1" x14ac:dyDescent="0.25">
      <c r="A165" s="175"/>
      <c r="B165" s="226"/>
      <c r="D165" s="175"/>
      <c r="E165" s="175"/>
      <c r="F165" s="175"/>
      <c r="G165" s="175"/>
    </row>
    <row r="166" spans="1:7" s="227" customFormat="1" x14ac:dyDescent="0.25">
      <c r="A166" s="175"/>
      <c r="B166" s="226"/>
      <c r="D166" s="175"/>
      <c r="E166" s="175"/>
      <c r="F166" s="175"/>
      <c r="G166" s="175"/>
    </row>
    <row r="167" spans="1:7" s="227" customFormat="1" x14ac:dyDescent="0.25">
      <c r="A167" s="175"/>
      <c r="B167" s="226"/>
      <c r="D167" s="175"/>
      <c r="E167" s="175"/>
      <c r="F167" s="175"/>
      <c r="G167" s="175"/>
    </row>
    <row r="168" spans="1:7" s="227" customFormat="1" x14ac:dyDescent="0.25">
      <c r="A168" s="175"/>
      <c r="B168" s="226"/>
      <c r="D168" s="175"/>
      <c r="E168" s="175"/>
      <c r="F168" s="175"/>
      <c r="G168" s="175"/>
    </row>
    <row r="169" spans="1:7" s="227" customFormat="1" x14ac:dyDescent="0.25">
      <c r="A169" s="175"/>
      <c r="B169" s="226"/>
      <c r="D169" s="175"/>
      <c r="E169" s="175"/>
      <c r="F169" s="175"/>
      <c r="G169" s="175"/>
    </row>
    <row r="170" spans="1:7" s="227" customFormat="1" x14ac:dyDescent="0.25">
      <c r="A170" s="175"/>
      <c r="B170" s="226"/>
      <c r="D170" s="175"/>
      <c r="E170" s="175"/>
      <c r="F170" s="175"/>
      <c r="G170" s="175"/>
    </row>
    <row r="171" spans="1:7" s="227" customFormat="1" x14ac:dyDescent="0.25">
      <c r="A171" s="175"/>
      <c r="B171" s="226"/>
      <c r="D171" s="175"/>
      <c r="E171" s="175"/>
      <c r="F171" s="175"/>
      <c r="G171" s="175"/>
    </row>
    <row r="172" spans="1:7" s="227" customFormat="1" x14ac:dyDescent="0.25">
      <c r="A172" s="175"/>
      <c r="B172" s="226"/>
      <c r="D172" s="175"/>
      <c r="E172" s="175"/>
      <c r="F172" s="175"/>
      <c r="G172" s="175"/>
    </row>
    <row r="173" spans="1:7" s="227" customFormat="1" x14ac:dyDescent="0.25">
      <c r="A173" s="175"/>
      <c r="B173" s="226"/>
      <c r="D173" s="175"/>
      <c r="E173" s="175"/>
      <c r="F173" s="175"/>
      <c r="G173" s="175"/>
    </row>
    <row r="174" spans="1:7" s="227" customFormat="1" x14ac:dyDescent="0.25">
      <c r="A174" s="175"/>
      <c r="B174" s="226"/>
      <c r="D174" s="175"/>
      <c r="E174" s="175"/>
      <c r="F174" s="175"/>
      <c r="G174" s="175"/>
    </row>
    <row r="175" spans="1:7" s="227" customFormat="1" x14ac:dyDescent="0.25">
      <c r="A175" s="175"/>
      <c r="B175" s="226"/>
      <c r="D175" s="175"/>
      <c r="E175" s="175"/>
      <c r="F175" s="175"/>
      <c r="G175" s="175"/>
    </row>
    <row r="176" spans="1:7" s="227" customFormat="1" x14ac:dyDescent="0.25">
      <c r="A176" s="175"/>
      <c r="B176" s="226"/>
      <c r="D176" s="175"/>
      <c r="E176" s="175"/>
      <c r="F176" s="175"/>
      <c r="G176" s="175"/>
    </row>
    <row r="177" spans="1:7" s="227" customFormat="1" x14ac:dyDescent="0.25">
      <c r="A177" s="175"/>
      <c r="B177" s="226"/>
      <c r="D177" s="175"/>
      <c r="E177" s="175"/>
      <c r="F177" s="175"/>
      <c r="G177" s="175"/>
    </row>
    <row r="178" spans="1:7" s="227" customFormat="1" x14ac:dyDescent="0.25">
      <c r="A178" s="175"/>
      <c r="B178" s="226"/>
      <c r="D178" s="175"/>
      <c r="E178" s="175"/>
      <c r="F178" s="175"/>
      <c r="G178" s="175"/>
    </row>
    <row r="179" spans="1:7" s="227" customFormat="1" x14ac:dyDescent="0.25">
      <c r="A179" s="175"/>
      <c r="B179" s="226"/>
      <c r="D179" s="175"/>
      <c r="E179" s="175"/>
      <c r="F179" s="175"/>
      <c r="G179" s="175"/>
    </row>
    <row r="180" spans="1:7" s="227" customFormat="1" x14ac:dyDescent="0.25">
      <c r="A180" s="175"/>
      <c r="B180" s="226"/>
      <c r="D180" s="175"/>
      <c r="E180" s="175"/>
      <c r="F180" s="175"/>
      <c r="G180" s="175"/>
    </row>
    <row r="181" spans="1:7" s="227" customFormat="1" x14ac:dyDescent="0.25">
      <c r="A181" s="175"/>
      <c r="B181" s="226"/>
      <c r="D181" s="175"/>
      <c r="E181" s="175"/>
      <c r="F181" s="175"/>
      <c r="G181" s="175"/>
    </row>
    <row r="182" spans="1:7" s="227" customFormat="1" x14ac:dyDescent="0.25">
      <c r="A182" s="175"/>
      <c r="B182" s="226"/>
      <c r="D182" s="175"/>
      <c r="E182" s="175"/>
      <c r="F182" s="175"/>
      <c r="G182" s="175"/>
    </row>
    <row r="183" spans="1:7" s="227" customFormat="1" x14ac:dyDescent="0.25">
      <c r="A183" s="175"/>
      <c r="B183" s="226"/>
      <c r="D183" s="175"/>
      <c r="E183" s="175"/>
      <c r="F183" s="175"/>
      <c r="G183" s="175"/>
    </row>
    <row r="184" spans="1:7" s="227" customFormat="1" x14ac:dyDescent="0.25">
      <c r="A184" s="175"/>
      <c r="B184" s="226"/>
      <c r="D184" s="175"/>
      <c r="E184" s="175"/>
      <c r="F184" s="175"/>
      <c r="G184" s="175"/>
    </row>
    <row r="185" spans="1:7" s="227" customFormat="1" x14ac:dyDescent="0.25">
      <c r="A185" s="175"/>
      <c r="B185" s="226"/>
      <c r="D185" s="175"/>
      <c r="E185" s="175"/>
      <c r="F185" s="175"/>
      <c r="G185" s="175"/>
    </row>
    <row r="186" spans="1:7" s="227" customFormat="1" x14ac:dyDescent="0.25">
      <c r="A186" s="175"/>
      <c r="B186" s="226"/>
      <c r="D186" s="175"/>
      <c r="E186" s="175"/>
      <c r="F186" s="175"/>
      <c r="G186" s="175"/>
    </row>
    <row r="187" spans="1:7" s="227" customFormat="1" x14ac:dyDescent="0.25">
      <c r="A187" s="175"/>
      <c r="B187" s="226"/>
      <c r="D187" s="175"/>
      <c r="E187" s="175"/>
      <c r="F187" s="175"/>
      <c r="G187" s="175"/>
    </row>
    <row r="188" spans="1:7" s="227" customFormat="1" x14ac:dyDescent="0.25">
      <c r="A188" s="175"/>
      <c r="B188" s="226"/>
      <c r="D188" s="175"/>
      <c r="E188" s="175"/>
      <c r="F188" s="175"/>
      <c r="G188" s="175"/>
    </row>
    <row r="189" spans="1:7" s="227" customFormat="1" x14ac:dyDescent="0.25">
      <c r="A189" s="175"/>
      <c r="B189" s="226"/>
      <c r="D189" s="175"/>
      <c r="E189" s="175"/>
      <c r="F189" s="175"/>
      <c r="G189" s="175"/>
    </row>
    <row r="190" spans="1:7" s="227" customFormat="1" x14ac:dyDescent="0.25">
      <c r="A190" s="175"/>
      <c r="B190" s="226"/>
      <c r="D190" s="175"/>
      <c r="E190" s="175"/>
      <c r="F190" s="175"/>
      <c r="G190" s="175"/>
    </row>
    <row r="191" spans="1:7" s="227" customFormat="1" x14ac:dyDescent="0.25">
      <c r="A191" s="175"/>
      <c r="B191" s="226"/>
      <c r="D191" s="175"/>
      <c r="E191" s="175"/>
      <c r="F191" s="175"/>
      <c r="G191" s="175"/>
    </row>
    <row r="192" spans="1:7" s="227" customFormat="1" x14ac:dyDescent="0.25">
      <c r="A192" s="175"/>
      <c r="B192" s="226"/>
      <c r="D192" s="175"/>
      <c r="E192" s="175"/>
      <c r="F192" s="175"/>
      <c r="G192" s="175"/>
    </row>
    <row r="193" spans="1:7" s="227" customFormat="1" x14ac:dyDescent="0.25">
      <c r="A193" s="175"/>
      <c r="B193" s="226"/>
      <c r="D193" s="175"/>
      <c r="E193" s="175"/>
      <c r="F193" s="175"/>
      <c r="G193" s="175"/>
    </row>
    <row r="194" spans="1:7" s="227" customFormat="1" x14ac:dyDescent="0.25">
      <c r="A194" s="175"/>
      <c r="B194" s="226"/>
      <c r="D194" s="175"/>
      <c r="E194" s="175"/>
      <c r="F194" s="175"/>
      <c r="G194" s="175"/>
    </row>
    <row r="195" spans="1:7" s="227" customFormat="1" x14ac:dyDescent="0.25">
      <c r="A195" s="175"/>
      <c r="B195" s="226"/>
      <c r="D195" s="175"/>
      <c r="E195" s="175"/>
      <c r="F195" s="175"/>
      <c r="G195" s="175"/>
    </row>
    <row r="196" spans="1:7" s="227" customFormat="1" x14ac:dyDescent="0.25">
      <c r="A196" s="175"/>
      <c r="B196" s="226"/>
      <c r="D196" s="175"/>
      <c r="E196" s="175"/>
      <c r="F196" s="175"/>
      <c r="G196" s="175"/>
    </row>
    <row r="197" spans="1:7" s="227" customFormat="1" x14ac:dyDescent="0.25">
      <c r="A197" s="175"/>
      <c r="B197" s="226"/>
      <c r="D197" s="175"/>
      <c r="E197" s="175"/>
      <c r="F197" s="175"/>
      <c r="G197" s="175"/>
    </row>
    <row r="198" spans="1:7" s="227" customFormat="1" x14ac:dyDescent="0.25">
      <c r="A198" s="175"/>
      <c r="B198" s="226"/>
      <c r="D198" s="175"/>
      <c r="E198" s="175"/>
      <c r="F198" s="175"/>
      <c r="G198" s="175"/>
    </row>
    <row r="199" spans="1:7" s="227" customFormat="1" x14ac:dyDescent="0.25">
      <c r="A199" s="175"/>
      <c r="B199" s="226"/>
      <c r="D199" s="175"/>
      <c r="E199" s="175"/>
      <c r="F199" s="175"/>
      <c r="G199" s="175"/>
    </row>
    <row r="200" spans="1:7" s="227" customFormat="1" x14ac:dyDescent="0.25">
      <c r="A200" s="175"/>
      <c r="B200" s="226"/>
      <c r="D200" s="175"/>
      <c r="E200" s="175"/>
      <c r="F200" s="175"/>
      <c r="G200" s="175"/>
    </row>
    <row r="201" spans="1:7" s="227" customFormat="1" x14ac:dyDescent="0.25">
      <c r="A201" s="175"/>
      <c r="B201" s="226"/>
      <c r="D201" s="175"/>
      <c r="E201" s="175"/>
      <c r="F201" s="175"/>
      <c r="G201" s="175"/>
    </row>
    <row r="202" spans="1:7" s="227" customFormat="1" x14ac:dyDescent="0.25">
      <c r="A202" s="175"/>
      <c r="B202" s="226"/>
      <c r="D202" s="175"/>
      <c r="E202" s="175"/>
      <c r="F202" s="175"/>
      <c r="G202" s="175"/>
    </row>
    <row r="203" spans="1:7" s="227" customFormat="1" x14ac:dyDescent="0.25">
      <c r="A203" s="175"/>
      <c r="B203" s="226"/>
      <c r="D203" s="175"/>
      <c r="E203" s="175"/>
      <c r="F203" s="175"/>
      <c r="G203" s="175"/>
    </row>
    <row r="204" spans="1:7" s="227" customFormat="1" x14ac:dyDescent="0.25">
      <c r="A204" s="175"/>
      <c r="B204" s="226"/>
      <c r="D204" s="175"/>
      <c r="E204" s="175"/>
      <c r="F204" s="175"/>
      <c r="G204" s="175"/>
    </row>
    <row r="205" spans="1:7" s="227" customFormat="1" x14ac:dyDescent="0.25">
      <c r="A205" s="175"/>
      <c r="B205" s="226"/>
      <c r="D205" s="175"/>
      <c r="E205" s="175"/>
      <c r="F205" s="175"/>
      <c r="G205" s="175"/>
    </row>
    <row r="206" spans="1:7" s="227" customFormat="1" x14ac:dyDescent="0.25">
      <c r="A206" s="175"/>
      <c r="B206" s="226"/>
      <c r="D206" s="175"/>
      <c r="E206" s="175"/>
      <c r="F206" s="175"/>
      <c r="G206" s="175"/>
    </row>
    <row r="207" spans="1:7" s="227" customFormat="1" x14ac:dyDescent="0.25">
      <c r="A207" s="175"/>
      <c r="B207" s="226"/>
      <c r="D207" s="175"/>
      <c r="E207" s="175"/>
      <c r="F207" s="175"/>
      <c r="G207" s="175"/>
    </row>
    <row r="208" spans="1:7" s="227" customFormat="1" x14ac:dyDescent="0.25">
      <c r="A208" s="175"/>
      <c r="B208" s="226"/>
      <c r="D208" s="175"/>
      <c r="E208" s="175"/>
      <c r="F208" s="175"/>
      <c r="G208" s="175"/>
    </row>
    <row r="209" spans="1:7" s="227" customFormat="1" x14ac:dyDescent="0.25">
      <c r="A209" s="175"/>
      <c r="B209" s="226"/>
      <c r="D209" s="175"/>
      <c r="E209" s="175"/>
      <c r="F209" s="175"/>
      <c r="G209" s="175"/>
    </row>
    <row r="210" spans="1:7" s="227" customFormat="1" x14ac:dyDescent="0.25">
      <c r="A210" s="175"/>
      <c r="B210" s="226"/>
      <c r="D210" s="175"/>
      <c r="E210" s="175"/>
      <c r="F210" s="175"/>
      <c r="G210" s="175"/>
    </row>
    <row r="211" spans="1:7" s="227" customFormat="1" x14ac:dyDescent="0.25">
      <c r="A211" s="175"/>
      <c r="B211" s="226"/>
      <c r="D211" s="175"/>
      <c r="E211" s="175"/>
      <c r="F211" s="175"/>
      <c r="G211" s="175"/>
    </row>
    <row r="212" spans="1:7" s="227" customFormat="1" x14ac:dyDescent="0.25">
      <c r="A212" s="175"/>
      <c r="B212" s="226"/>
      <c r="D212" s="175"/>
      <c r="E212" s="175"/>
      <c r="F212" s="175"/>
      <c r="G212" s="175"/>
    </row>
    <row r="213" spans="1:7" s="227" customFormat="1" x14ac:dyDescent="0.25">
      <c r="A213" s="175"/>
      <c r="B213" s="226"/>
      <c r="D213" s="175"/>
      <c r="E213" s="175"/>
      <c r="F213" s="175"/>
      <c r="G213" s="175"/>
    </row>
    <row r="214" spans="1:7" s="227" customFormat="1" x14ac:dyDescent="0.25">
      <c r="A214" s="175"/>
      <c r="B214" s="226"/>
      <c r="D214" s="175"/>
      <c r="E214" s="175"/>
      <c r="F214" s="175"/>
      <c r="G214" s="175"/>
    </row>
    <row r="215" spans="1:7" s="227" customFormat="1" x14ac:dyDescent="0.25">
      <c r="A215" s="175"/>
      <c r="B215" s="226"/>
      <c r="D215" s="175"/>
      <c r="E215" s="175"/>
      <c r="F215" s="175"/>
      <c r="G215" s="175"/>
    </row>
    <row r="216" spans="1:7" s="227" customFormat="1" x14ac:dyDescent="0.25">
      <c r="A216" s="175"/>
      <c r="B216" s="226"/>
      <c r="D216" s="175"/>
      <c r="E216" s="175"/>
      <c r="F216" s="175"/>
      <c r="G216" s="175"/>
    </row>
    <row r="217" spans="1:7" s="227" customFormat="1" x14ac:dyDescent="0.25">
      <c r="A217" s="175"/>
      <c r="B217" s="226"/>
      <c r="D217" s="175"/>
      <c r="E217" s="175"/>
      <c r="F217" s="175"/>
      <c r="G217" s="175"/>
    </row>
    <row r="218" spans="1:7" s="227" customFormat="1" x14ac:dyDescent="0.25">
      <c r="A218" s="175"/>
      <c r="B218" s="226"/>
      <c r="D218" s="175"/>
      <c r="E218" s="175"/>
      <c r="F218" s="175"/>
      <c r="G218" s="175"/>
    </row>
    <row r="219" spans="1:7" s="227" customFormat="1" x14ac:dyDescent="0.25">
      <c r="A219" s="175"/>
      <c r="B219" s="226"/>
      <c r="D219" s="175"/>
      <c r="E219" s="175"/>
      <c r="F219" s="175"/>
      <c r="G219" s="175"/>
    </row>
    <row r="220" spans="1:7" s="227" customFormat="1" x14ac:dyDescent="0.25">
      <c r="A220" s="175"/>
      <c r="B220" s="226"/>
      <c r="D220" s="175"/>
      <c r="E220" s="175"/>
      <c r="F220" s="175"/>
      <c r="G220" s="175"/>
    </row>
    <row r="221" spans="1:7" s="227" customFormat="1" x14ac:dyDescent="0.25">
      <c r="A221" s="175"/>
      <c r="B221" s="226"/>
      <c r="D221" s="175"/>
      <c r="E221" s="175"/>
      <c r="F221" s="175"/>
      <c r="G221" s="175"/>
    </row>
    <row r="222" spans="1:7" s="227" customFormat="1" x14ac:dyDescent="0.25">
      <c r="A222" s="175"/>
      <c r="B222" s="226"/>
      <c r="D222" s="175"/>
      <c r="E222" s="175"/>
      <c r="F222" s="175"/>
      <c r="G222" s="175"/>
    </row>
    <row r="223" spans="1:7" s="227" customFormat="1" x14ac:dyDescent="0.25">
      <c r="A223" s="175"/>
      <c r="B223" s="226"/>
      <c r="D223" s="175"/>
      <c r="E223" s="175"/>
      <c r="F223" s="175"/>
      <c r="G223" s="175"/>
    </row>
    <row r="224" spans="1:7" s="227" customFormat="1" x14ac:dyDescent="0.25">
      <c r="A224" s="175"/>
      <c r="B224" s="226"/>
      <c r="D224" s="175"/>
      <c r="E224" s="175"/>
      <c r="F224" s="175"/>
      <c r="G224" s="175"/>
    </row>
    <row r="225" spans="1:7" s="227" customFormat="1" x14ac:dyDescent="0.25">
      <c r="A225" s="175"/>
      <c r="B225" s="226"/>
      <c r="D225" s="175"/>
      <c r="E225" s="175"/>
      <c r="F225" s="175"/>
      <c r="G225" s="175"/>
    </row>
    <row r="226" spans="1:7" s="227" customFormat="1" x14ac:dyDescent="0.25">
      <c r="A226" s="175"/>
      <c r="B226" s="226"/>
      <c r="D226" s="175"/>
      <c r="E226" s="175"/>
      <c r="F226" s="175"/>
      <c r="G226" s="175"/>
    </row>
    <row r="227" spans="1:7" s="227" customFormat="1" x14ac:dyDescent="0.25">
      <c r="A227" s="175"/>
      <c r="B227" s="226"/>
      <c r="D227" s="175"/>
      <c r="E227" s="175"/>
      <c r="F227" s="175"/>
      <c r="G227" s="175"/>
    </row>
    <row r="228" spans="1:7" s="227" customFormat="1" x14ac:dyDescent="0.25">
      <c r="A228" s="175"/>
      <c r="B228" s="226"/>
      <c r="D228" s="175"/>
      <c r="E228" s="175"/>
      <c r="F228" s="175"/>
      <c r="G228" s="175"/>
    </row>
    <row r="229" spans="1:7" s="227" customFormat="1" x14ac:dyDescent="0.25">
      <c r="A229" s="175"/>
      <c r="B229" s="226"/>
      <c r="D229" s="175"/>
      <c r="E229" s="175"/>
      <c r="F229" s="175"/>
      <c r="G229" s="175"/>
    </row>
    <row r="230" spans="1:7" s="227" customFormat="1" x14ac:dyDescent="0.25">
      <c r="A230" s="175"/>
      <c r="B230" s="226"/>
      <c r="D230" s="175"/>
      <c r="E230" s="175"/>
      <c r="F230" s="175"/>
      <c r="G230" s="175"/>
    </row>
    <row r="231" spans="1:7" s="227" customFormat="1" x14ac:dyDescent="0.25">
      <c r="A231" s="175"/>
      <c r="B231" s="226"/>
      <c r="D231" s="175"/>
      <c r="E231" s="175"/>
      <c r="F231" s="175"/>
      <c r="G231" s="175"/>
    </row>
    <row r="232" spans="1:7" s="227" customFormat="1" x14ac:dyDescent="0.25">
      <c r="A232" s="175"/>
      <c r="B232" s="226"/>
      <c r="D232" s="175"/>
      <c r="E232" s="175"/>
      <c r="F232" s="175"/>
      <c r="G232" s="175"/>
    </row>
    <row r="233" spans="1:7" s="227" customFormat="1" x14ac:dyDescent="0.25">
      <c r="A233" s="175"/>
      <c r="B233" s="226"/>
      <c r="D233" s="175"/>
      <c r="E233" s="175"/>
      <c r="F233" s="175"/>
      <c r="G233" s="175"/>
    </row>
    <row r="234" spans="1:7" s="227" customFormat="1" x14ac:dyDescent="0.25">
      <c r="A234" s="175"/>
      <c r="B234" s="226"/>
      <c r="D234" s="175"/>
      <c r="E234" s="175"/>
      <c r="F234" s="175"/>
      <c r="G234" s="175"/>
    </row>
    <row r="235" spans="1:7" s="227" customFormat="1" x14ac:dyDescent="0.25">
      <c r="A235" s="175"/>
      <c r="B235" s="226"/>
      <c r="D235" s="175"/>
      <c r="E235" s="175"/>
      <c r="F235" s="175"/>
      <c r="G235" s="175"/>
    </row>
    <row r="236" spans="1:7" s="227" customFormat="1" x14ac:dyDescent="0.25">
      <c r="A236" s="175"/>
      <c r="B236" s="226"/>
      <c r="D236" s="175"/>
      <c r="E236" s="175"/>
      <c r="F236" s="175"/>
      <c r="G236" s="175"/>
    </row>
    <row r="237" spans="1:7" s="227" customFormat="1" x14ac:dyDescent="0.25">
      <c r="A237" s="175"/>
      <c r="B237" s="226"/>
      <c r="D237" s="175"/>
      <c r="E237" s="175"/>
      <c r="F237" s="175"/>
      <c r="G237" s="175"/>
    </row>
    <row r="238" spans="1:7" s="227" customFormat="1" x14ac:dyDescent="0.25">
      <c r="A238" s="175"/>
      <c r="B238" s="226"/>
      <c r="D238" s="175"/>
      <c r="E238" s="175"/>
      <c r="F238" s="175"/>
      <c r="G238" s="175"/>
    </row>
    <row r="239" spans="1:7" s="227" customFormat="1" x14ac:dyDescent="0.25">
      <c r="A239" s="175"/>
      <c r="B239" s="226"/>
      <c r="D239" s="175"/>
      <c r="E239" s="175"/>
      <c r="F239" s="175"/>
      <c r="G239" s="175"/>
    </row>
    <row r="240" spans="1:7" s="227" customFormat="1" x14ac:dyDescent="0.25">
      <c r="A240" s="175"/>
      <c r="B240" s="226"/>
      <c r="D240" s="175"/>
      <c r="E240" s="175"/>
      <c r="F240" s="175"/>
      <c r="G240" s="175"/>
    </row>
    <row r="241" spans="1:7" s="227" customFormat="1" x14ac:dyDescent="0.25">
      <c r="A241" s="175"/>
      <c r="B241" s="226"/>
      <c r="D241" s="175"/>
      <c r="E241" s="175"/>
      <c r="F241" s="175"/>
      <c r="G241" s="175"/>
    </row>
    <row r="242" spans="1:7" s="227" customFormat="1" x14ac:dyDescent="0.25">
      <c r="A242" s="175"/>
      <c r="B242" s="226"/>
      <c r="D242" s="175"/>
      <c r="E242" s="175"/>
      <c r="F242" s="175"/>
      <c r="G242" s="175"/>
    </row>
    <row r="243" spans="1:7" s="227" customFormat="1" x14ac:dyDescent="0.25">
      <c r="A243" s="175"/>
      <c r="B243" s="226"/>
      <c r="D243" s="175"/>
      <c r="E243" s="175"/>
      <c r="F243" s="175"/>
      <c r="G243" s="175"/>
    </row>
    <row r="244" spans="1:7" s="227" customFormat="1" x14ac:dyDescent="0.25">
      <c r="A244" s="175"/>
      <c r="B244" s="226"/>
      <c r="D244" s="175"/>
      <c r="E244" s="175"/>
      <c r="F244" s="175"/>
      <c r="G244" s="175"/>
    </row>
    <row r="245" spans="1:7" s="227" customFormat="1" x14ac:dyDescent="0.25">
      <c r="A245" s="175"/>
      <c r="B245" s="226"/>
      <c r="D245" s="175"/>
      <c r="E245" s="175"/>
      <c r="F245" s="175"/>
      <c r="G245" s="175"/>
    </row>
    <row r="246" spans="1:7" s="227" customFormat="1" x14ac:dyDescent="0.25">
      <c r="A246" s="175"/>
      <c r="B246" s="226"/>
      <c r="D246" s="175"/>
      <c r="E246" s="175"/>
      <c r="F246" s="175"/>
      <c r="G246" s="175"/>
    </row>
    <row r="247" spans="1:7" s="227" customFormat="1" x14ac:dyDescent="0.25">
      <c r="A247" s="175"/>
      <c r="B247" s="226"/>
      <c r="D247" s="175"/>
      <c r="E247" s="175"/>
      <c r="F247" s="175"/>
      <c r="G247" s="175"/>
    </row>
    <row r="248" spans="1:7" s="227" customFormat="1" x14ac:dyDescent="0.25">
      <c r="A248" s="175"/>
      <c r="B248" s="226"/>
      <c r="D248" s="175"/>
      <c r="E248" s="175"/>
      <c r="F248" s="175"/>
      <c r="G248" s="175"/>
    </row>
    <row r="249" spans="1:7" s="227" customFormat="1" x14ac:dyDescent="0.25">
      <c r="A249" s="175"/>
      <c r="B249" s="226"/>
      <c r="D249" s="175"/>
      <c r="E249" s="175"/>
      <c r="F249" s="175"/>
      <c r="G249" s="175"/>
    </row>
    <row r="250" spans="1:7" s="227" customFormat="1" x14ac:dyDescent="0.25">
      <c r="A250" s="175"/>
      <c r="B250" s="226"/>
      <c r="D250" s="175"/>
      <c r="E250" s="175"/>
      <c r="F250" s="175"/>
      <c r="G250" s="175"/>
    </row>
    <row r="251" spans="1:7" s="227" customFormat="1" x14ac:dyDescent="0.25">
      <c r="A251" s="175"/>
      <c r="B251" s="226"/>
      <c r="D251" s="175"/>
      <c r="E251" s="175"/>
      <c r="F251" s="175"/>
      <c r="G251" s="175"/>
    </row>
    <row r="252" spans="1:7" s="227" customFormat="1" x14ac:dyDescent="0.25">
      <c r="A252" s="175"/>
      <c r="B252" s="226"/>
      <c r="D252" s="175"/>
      <c r="E252" s="175"/>
      <c r="F252" s="175"/>
      <c r="G252" s="175"/>
    </row>
    <row r="253" spans="1:7" s="227" customFormat="1" x14ac:dyDescent="0.25">
      <c r="A253" s="175"/>
      <c r="B253" s="226"/>
      <c r="D253" s="175"/>
      <c r="E253" s="175"/>
      <c r="F253" s="175"/>
      <c r="G253" s="175"/>
    </row>
    <row r="254" spans="1:7" s="227" customFormat="1" x14ac:dyDescent="0.25">
      <c r="A254" s="175"/>
      <c r="B254" s="226"/>
      <c r="D254" s="175"/>
      <c r="E254" s="175"/>
      <c r="F254" s="175"/>
      <c r="G254" s="175"/>
    </row>
    <row r="255" spans="1:7" s="227" customFormat="1" x14ac:dyDescent="0.25">
      <c r="A255" s="175"/>
      <c r="B255" s="226"/>
      <c r="D255" s="175"/>
      <c r="E255" s="175"/>
      <c r="F255" s="175"/>
      <c r="G255" s="175"/>
    </row>
    <row r="256" spans="1:7" s="227" customFormat="1" x14ac:dyDescent="0.25">
      <c r="A256" s="175"/>
      <c r="B256" s="226"/>
      <c r="D256" s="175"/>
      <c r="E256" s="175"/>
      <c r="F256" s="175"/>
      <c r="G256" s="175"/>
    </row>
    <row r="257" spans="1:7" s="227" customFormat="1" x14ac:dyDescent="0.25">
      <c r="A257" s="175"/>
      <c r="B257" s="226"/>
      <c r="D257" s="175"/>
      <c r="E257" s="175"/>
      <c r="F257" s="175"/>
      <c r="G257" s="175"/>
    </row>
    <row r="258" spans="1:7" s="227" customFormat="1" x14ac:dyDescent="0.25">
      <c r="A258" s="175"/>
      <c r="B258" s="226"/>
      <c r="D258" s="175"/>
      <c r="E258" s="175"/>
      <c r="F258" s="175"/>
      <c r="G258" s="175"/>
    </row>
    <row r="259" spans="1:7" s="227" customFormat="1" x14ac:dyDescent="0.25">
      <c r="A259" s="175"/>
      <c r="B259" s="226"/>
      <c r="D259" s="175"/>
      <c r="E259" s="175"/>
      <c r="F259" s="175"/>
      <c r="G259" s="175"/>
    </row>
    <row r="260" spans="1:7" s="227" customFormat="1" x14ac:dyDescent="0.25">
      <c r="A260" s="175"/>
      <c r="B260" s="226"/>
      <c r="D260" s="175"/>
      <c r="E260" s="175"/>
      <c r="F260" s="175"/>
      <c r="G260" s="175"/>
    </row>
    <row r="261" spans="1:7" s="227" customFormat="1" x14ac:dyDescent="0.25">
      <c r="A261" s="175"/>
      <c r="B261" s="226"/>
      <c r="D261" s="175"/>
      <c r="E261" s="175"/>
      <c r="F261" s="175"/>
      <c r="G261" s="175"/>
    </row>
    <row r="262" spans="1:7" s="227" customFormat="1" x14ac:dyDescent="0.25">
      <c r="A262" s="175"/>
      <c r="B262" s="226"/>
      <c r="D262" s="175"/>
      <c r="E262" s="175"/>
      <c r="F262" s="175"/>
      <c r="G262" s="175"/>
    </row>
    <row r="263" spans="1:7" s="227" customFormat="1" x14ac:dyDescent="0.25">
      <c r="A263" s="175"/>
      <c r="B263" s="226"/>
      <c r="D263" s="175"/>
      <c r="E263" s="175"/>
      <c r="F263" s="175"/>
      <c r="G263" s="175"/>
    </row>
    <row r="264" spans="1:7" s="227" customFormat="1" x14ac:dyDescent="0.25">
      <c r="A264" s="175"/>
      <c r="B264" s="226"/>
      <c r="D264" s="175"/>
      <c r="E264" s="175"/>
      <c r="F264" s="175"/>
      <c r="G264" s="175"/>
    </row>
    <row r="265" spans="1:7" s="227" customFormat="1" x14ac:dyDescent="0.25">
      <c r="A265" s="175"/>
      <c r="B265" s="226"/>
      <c r="D265" s="175"/>
      <c r="E265" s="175"/>
      <c r="F265" s="175"/>
      <c r="G265" s="175"/>
    </row>
    <row r="266" spans="1:7" s="227" customFormat="1" x14ac:dyDescent="0.25">
      <c r="A266" s="175"/>
      <c r="B266" s="226"/>
      <c r="D266" s="175"/>
      <c r="E266" s="175"/>
      <c r="F266" s="175"/>
      <c r="G266" s="175"/>
    </row>
    <row r="267" spans="1:7" s="227" customFormat="1" x14ac:dyDescent="0.25">
      <c r="A267" s="175"/>
      <c r="B267" s="226"/>
      <c r="D267" s="175"/>
      <c r="E267" s="175"/>
      <c r="F267" s="175"/>
      <c r="G267" s="175"/>
    </row>
    <row r="268" spans="1:7" s="227" customFormat="1" x14ac:dyDescent="0.25">
      <c r="A268" s="175"/>
      <c r="B268" s="226"/>
      <c r="D268" s="175"/>
      <c r="E268" s="175"/>
      <c r="F268" s="175"/>
      <c r="G268" s="175"/>
    </row>
    <row r="269" spans="1:7" s="227" customFormat="1" x14ac:dyDescent="0.25">
      <c r="A269" s="175"/>
      <c r="B269" s="226"/>
      <c r="D269" s="175"/>
      <c r="E269" s="175"/>
      <c r="F269" s="175"/>
      <c r="G269" s="175"/>
    </row>
    <row r="270" spans="1:7" s="227" customFormat="1" x14ac:dyDescent="0.25">
      <c r="A270" s="175"/>
      <c r="B270" s="226"/>
      <c r="D270" s="175"/>
      <c r="E270" s="175"/>
      <c r="F270" s="175"/>
      <c r="G270" s="175"/>
    </row>
    <row r="271" spans="1:7" s="227" customFormat="1" x14ac:dyDescent="0.25">
      <c r="A271" s="175"/>
      <c r="B271" s="226"/>
      <c r="D271" s="175"/>
      <c r="E271" s="175"/>
      <c r="F271" s="175"/>
      <c r="G271" s="175"/>
    </row>
    <row r="272" spans="1:7" s="227" customFormat="1" x14ac:dyDescent="0.25">
      <c r="A272" s="175"/>
      <c r="B272" s="226"/>
      <c r="D272" s="175"/>
      <c r="E272" s="175"/>
      <c r="F272" s="175"/>
      <c r="G272" s="175"/>
    </row>
    <row r="273" spans="1:7" s="227" customFormat="1" x14ac:dyDescent="0.25">
      <c r="A273" s="175"/>
      <c r="B273" s="226"/>
      <c r="D273" s="175"/>
      <c r="E273" s="175"/>
      <c r="F273" s="175"/>
      <c r="G273" s="175"/>
    </row>
    <row r="274" spans="1:7" s="227" customFormat="1" x14ac:dyDescent="0.25">
      <c r="A274" s="175"/>
      <c r="B274" s="226"/>
      <c r="D274" s="175"/>
      <c r="E274" s="175"/>
      <c r="F274" s="175"/>
      <c r="G274" s="175"/>
    </row>
    <row r="275" spans="1:7" s="227" customFormat="1" x14ac:dyDescent="0.25">
      <c r="A275" s="175"/>
      <c r="B275" s="226"/>
      <c r="D275" s="175"/>
      <c r="E275" s="175"/>
      <c r="F275" s="175"/>
      <c r="G275" s="175"/>
    </row>
    <row r="276" spans="1:7" s="227" customFormat="1" x14ac:dyDescent="0.25">
      <c r="A276" s="175"/>
      <c r="B276" s="226"/>
      <c r="D276" s="175"/>
      <c r="E276" s="175"/>
      <c r="F276" s="175"/>
      <c r="G276" s="175"/>
    </row>
    <row r="277" spans="1:7" s="227" customFormat="1" x14ac:dyDescent="0.25">
      <c r="A277" s="175"/>
      <c r="B277" s="226"/>
      <c r="D277" s="175"/>
      <c r="E277" s="175"/>
      <c r="F277" s="175"/>
      <c r="G277" s="175"/>
    </row>
    <row r="278" spans="1:7" s="227" customFormat="1" x14ac:dyDescent="0.25">
      <c r="A278" s="175"/>
      <c r="B278" s="226"/>
      <c r="D278" s="175"/>
      <c r="E278" s="175"/>
      <c r="F278" s="175"/>
      <c r="G278" s="175"/>
    </row>
    <row r="279" spans="1:7" s="227" customFormat="1" x14ac:dyDescent="0.25">
      <c r="A279" s="175"/>
      <c r="B279" s="226"/>
      <c r="D279" s="175"/>
      <c r="E279" s="175"/>
      <c r="F279" s="175"/>
      <c r="G279" s="175"/>
    </row>
    <row r="280" spans="1:7" s="227" customFormat="1" x14ac:dyDescent="0.25">
      <c r="A280" s="175"/>
      <c r="B280" s="226"/>
      <c r="D280" s="175"/>
      <c r="E280" s="175"/>
      <c r="F280" s="175"/>
      <c r="G280" s="175"/>
    </row>
    <row r="281" spans="1:7" s="227" customFormat="1" x14ac:dyDescent="0.25">
      <c r="A281" s="175"/>
      <c r="B281" s="226"/>
      <c r="D281" s="175"/>
      <c r="E281" s="175"/>
      <c r="F281" s="175"/>
      <c r="G281" s="175"/>
    </row>
    <row r="282" spans="1:7" s="227" customFormat="1" x14ac:dyDescent="0.25">
      <c r="A282" s="175"/>
      <c r="B282" s="226"/>
      <c r="D282" s="175"/>
      <c r="E282" s="175"/>
      <c r="F282" s="175"/>
      <c r="G282" s="175"/>
    </row>
    <row r="283" spans="1:7" s="227" customFormat="1" x14ac:dyDescent="0.25">
      <c r="A283" s="175"/>
      <c r="B283" s="226"/>
      <c r="D283" s="175"/>
      <c r="E283" s="175"/>
      <c r="F283" s="175"/>
      <c r="G283" s="175"/>
    </row>
    <row r="284" spans="1:7" s="227" customFormat="1" x14ac:dyDescent="0.25">
      <c r="A284" s="175"/>
      <c r="B284" s="226"/>
      <c r="D284" s="175"/>
      <c r="E284" s="175"/>
      <c r="F284" s="175"/>
      <c r="G284" s="175"/>
    </row>
    <row r="285" spans="1:7" s="227" customFormat="1" x14ac:dyDescent="0.25">
      <c r="A285" s="175"/>
      <c r="B285" s="226"/>
      <c r="D285" s="175"/>
      <c r="E285" s="175"/>
      <c r="F285" s="175"/>
      <c r="G285" s="175"/>
    </row>
    <row r="286" spans="1:7" s="227" customFormat="1" x14ac:dyDescent="0.25">
      <c r="A286" s="175"/>
      <c r="B286" s="226"/>
      <c r="D286" s="175"/>
      <c r="E286" s="175"/>
      <c r="F286" s="175"/>
      <c r="G286" s="175"/>
    </row>
  </sheetData>
  <mergeCells count="9">
    <mergeCell ref="A7:C7"/>
    <mergeCell ref="A8:C8"/>
    <mergeCell ref="A10:C10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scale="55" orientation="portrait" horizontalDpi="0" verticalDpi="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0"/>
  <sheetViews>
    <sheetView tabSelected="1" topLeftCell="A13" zoomScaleNormal="100" workbookViewId="0">
      <pane xSplit="9" ySplit="2" topLeftCell="L676" activePane="bottomRight" state="frozen"/>
      <selection activeCell="A13" sqref="A13"/>
      <selection pane="topRight" activeCell="J13" sqref="J13"/>
      <selection pane="bottomLeft" activeCell="A15" sqref="A15"/>
      <selection pane="bottomRight" activeCell="A741" sqref="A741"/>
    </sheetView>
  </sheetViews>
  <sheetFormatPr defaultRowHeight="12.75" x14ac:dyDescent="0.2"/>
  <cols>
    <col min="1" max="1" width="47.7109375" style="5" customWidth="1"/>
    <col min="2" max="2" width="3.7109375" style="10" customWidth="1"/>
    <col min="3" max="3" width="5.42578125" style="10" customWidth="1"/>
    <col min="4" max="4" width="11.5703125" style="10" customWidth="1"/>
    <col min="5" max="5" width="7.28515625" style="9" customWidth="1"/>
    <col min="6" max="6" width="10.140625" style="140" hidden="1" customWidth="1"/>
    <col min="7" max="7" width="9.140625" style="139" hidden="1" customWidth="1"/>
    <col min="8" max="8" width="11.42578125" style="139" hidden="1" customWidth="1"/>
    <col min="9" max="9" width="0" style="139" hidden="1" customWidth="1"/>
    <col min="10" max="10" width="10.42578125" style="139" hidden="1" customWidth="1"/>
    <col min="11" max="11" width="0" style="139" hidden="1" customWidth="1"/>
    <col min="12" max="12" width="11.5703125" style="139" customWidth="1"/>
    <col min="13" max="13" width="11" style="139" customWidth="1"/>
    <col min="14" max="14" width="12" style="140" customWidth="1"/>
    <col min="15" max="256" width="9.140625" style="140"/>
    <col min="257" max="257" width="47.7109375" style="140" customWidth="1"/>
    <col min="258" max="258" width="3.7109375" style="140" customWidth="1"/>
    <col min="259" max="259" width="5.42578125" style="140" customWidth="1"/>
    <col min="260" max="260" width="11.5703125" style="140" customWidth="1"/>
    <col min="261" max="261" width="7.28515625" style="140" customWidth="1"/>
    <col min="262" max="262" width="10.140625" style="140" customWidth="1"/>
    <col min="263" max="512" width="9.140625" style="140"/>
    <col min="513" max="513" width="47.7109375" style="140" customWidth="1"/>
    <col min="514" max="514" width="3.7109375" style="140" customWidth="1"/>
    <col min="515" max="515" width="5.42578125" style="140" customWidth="1"/>
    <col min="516" max="516" width="11.5703125" style="140" customWidth="1"/>
    <col min="517" max="517" width="7.28515625" style="140" customWidth="1"/>
    <col min="518" max="518" width="10.140625" style="140" customWidth="1"/>
    <col min="519" max="768" width="9.140625" style="140"/>
    <col min="769" max="769" width="47.7109375" style="140" customWidth="1"/>
    <col min="770" max="770" width="3.7109375" style="140" customWidth="1"/>
    <col min="771" max="771" width="5.42578125" style="140" customWidth="1"/>
    <col min="772" max="772" width="11.5703125" style="140" customWidth="1"/>
    <col min="773" max="773" width="7.28515625" style="140" customWidth="1"/>
    <col min="774" max="774" width="10.140625" style="140" customWidth="1"/>
    <col min="775" max="1024" width="9.140625" style="140"/>
    <col min="1025" max="1025" width="47.7109375" style="140" customWidth="1"/>
    <col min="1026" max="1026" width="3.7109375" style="140" customWidth="1"/>
    <col min="1027" max="1027" width="5.42578125" style="140" customWidth="1"/>
    <col min="1028" max="1028" width="11.5703125" style="140" customWidth="1"/>
    <col min="1029" max="1029" width="7.28515625" style="140" customWidth="1"/>
    <col min="1030" max="1030" width="10.140625" style="140" customWidth="1"/>
    <col min="1031" max="1280" width="9.140625" style="140"/>
    <col min="1281" max="1281" width="47.7109375" style="140" customWidth="1"/>
    <col min="1282" max="1282" width="3.7109375" style="140" customWidth="1"/>
    <col min="1283" max="1283" width="5.42578125" style="140" customWidth="1"/>
    <col min="1284" max="1284" width="11.5703125" style="140" customWidth="1"/>
    <col min="1285" max="1285" width="7.28515625" style="140" customWidth="1"/>
    <col min="1286" max="1286" width="10.140625" style="140" customWidth="1"/>
    <col min="1287" max="1536" width="9.140625" style="140"/>
    <col min="1537" max="1537" width="47.7109375" style="140" customWidth="1"/>
    <col min="1538" max="1538" width="3.7109375" style="140" customWidth="1"/>
    <col min="1539" max="1539" width="5.42578125" style="140" customWidth="1"/>
    <col min="1540" max="1540" width="11.5703125" style="140" customWidth="1"/>
    <col min="1541" max="1541" width="7.28515625" style="140" customWidth="1"/>
    <col min="1542" max="1542" width="10.140625" style="140" customWidth="1"/>
    <col min="1543" max="1792" width="9.140625" style="140"/>
    <col min="1793" max="1793" width="47.7109375" style="140" customWidth="1"/>
    <col min="1794" max="1794" width="3.7109375" style="140" customWidth="1"/>
    <col min="1795" max="1795" width="5.42578125" style="140" customWidth="1"/>
    <col min="1796" max="1796" width="11.5703125" style="140" customWidth="1"/>
    <col min="1797" max="1797" width="7.28515625" style="140" customWidth="1"/>
    <col min="1798" max="1798" width="10.140625" style="140" customWidth="1"/>
    <col min="1799" max="2048" width="9.140625" style="140"/>
    <col min="2049" max="2049" width="47.7109375" style="140" customWidth="1"/>
    <col min="2050" max="2050" width="3.7109375" style="140" customWidth="1"/>
    <col min="2051" max="2051" width="5.42578125" style="140" customWidth="1"/>
    <col min="2052" max="2052" width="11.5703125" style="140" customWidth="1"/>
    <col min="2053" max="2053" width="7.28515625" style="140" customWidth="1"/>
    <col min="2054" max="2054" width="10.140625" style="140" customWidth="1"/>
    <col min="2055" max="2304" width="9.140625" style="140"/>
    <col min="2305" max="2305" width="47.7109375" style="140" customWidth="1"/>
    <col min="2306" max="2306" width="3.7109375" style="140" customWidth="1"/>
    <col min="2307" max="2307" width="5.42578125" style="140" customWidth="1"/>
    <col min="2308" max="2308" width="11.5703125" style="140" customWidth="1"/>
    <col min="2309" max="2309" width="7.28515625" style="140" customWidth="1"/>
    <col min="2310" max="2310" width="10.140625" style="140" customWidth="1"/>
    <col min="2311" max="2560" width="9.140625" style="140"/>
    <col min="2561" max="2561" width="47.7109375" style="140" customWidth="1"/>
    <col min="2562" max="2562" width="3.7109375" style="140" customWidth="1"/>
    <col min="2563" max="2563" width="5.42578125" style="140" customWidth="1"/>
    <col min="2564" max="2564" width="11.5703125" style="140" customWidth="1"/>
    <col min="2565" max="2565" width="7.28515625" style="140" customWidth="1"/>
    <col min="2566" max="2566" width="10.140625" style="140" customWidth="1"/>
    <col min="2567" max="2816" width="9.140625" style="140"/>
    <col min="2817" max="2817" width="47.7109375" style="140" customWidth="1"/>
    <col min="2818" max="2818" width="3.7109375" style="140" customWidth="1"/>
    <col min="2819" max="2819" width="5.42578125" style="140" customWidth="1"/>
    <col min="2820" max="2820" width="11.5703125" style="140" customWidth="1"/>
    <col min="2821" max="2821" width="7.28515625" style="140" customWidth="1"/>
    <col min="2822" max="2822" width="10.140625" style="140" customWidth="1"/>
    <col min="2823" max="3072" width="9.140625" style="140"/>
    <col min="3073" max="3073" width="47.7109375" style="140" customWidth="1"/>
    <col min="3074" max="3074" width="3.7109375" style="140" customWidth="1"/>
    <col min="3075" max="3075" width="5.42578125" style="140" customWidth="1"/>
    <col min="3076" max="3076" width="11.5703125" style="140" customWidth="1"/>
    <col min="3077" max="3077" width="7.28515625" style="140" customWidth="1"/>
    <col min="3078" max="3078" width="10.140625" style="140" customWidth="1"/>
    <col min="3079" max="3328" width="9.140625" style="140"/>
    <col min="3329" max="3329" width="47.7109375" style="140" customWidth="1"/>
    <col min="3330" max="3330" width="3.7109375" style="140" customWidth="1"/>
    <col min="3331" max="3331" width="5.42578125" style="140" customWidth="1"/>
    <col min="3332" max="3332" width="11.5703125" style="140" customWidth="1"/>
    <col min="3333" max="3333" width="7.28515625" style="140" customWidth="1"/>
    <col min="3334" max="3334" width="10.140625" style="140" customWidth="1"/>
    <col min="3335" max="3584" width="9.140625" style="140"/>
    <col min="3585" max="3585" width="47.7109375" style="140" customWidth="1"/>
    <col min="3586" max="3586" width="3.7109375" style="140" customWidth="1"/>
    <col min="3587" max="3587" width="5.42578125" style="140" customWidth="1"/>
    <col min="3588" max="3588" width="11.5703125" style="140" customWidth="1"/>
    <col min="3589" max="3589" width="7.28515625" style="140" customWidth="1"/>
    <col min="3590" max="3590" width="10.140625" style="140" customWidth="1"/>
    <col min="3591" max="3840" width="9.140625" style="140"/>
    <col min="3841" max="3841" width="47.7109375" style="140" customWidth="1"/>
    <col min="3842" max="3842" width="3.7109375" style="140" customWidth="1"/>
    <col min="3843" max="3843" width="5.42578125" style="140" customWidth="1"/>
    <col min="3844" max="3844" width="11.5703125" style="140" customWidth="1"/>
    <col min="3845" max="3845" width="7.28515625" style="140" customWidth="1"/>
    <col min="3846" max="3846" width="10.140625" style="140" customWidth="1"/>
    <col min="3847" max="4096" width="9.140625" style="140"/>
    <col min="4097" max="4097" width="47.7109375" style="140" customWidth="1"/>
    <col min="4098" max="4098" width="3.7109375" style="140" customWidth="1"/>
    <col min="4099" max="4099" width="5.42578125" style="140" customWidth="1"/>
    <col min="4100" max="4100" width="11.5703125" style="140" customWidth="1"/>
    <col min="4101" max="4101" width="7.28515625" style="140" customWidth="1"/>
    <col min="4102" max="4102" width="10.140625" style="140" customWidth="1"/>
    <col min="4103" max="4352" width="9.140625" style="140"/>
    <col min="4353" max="4353" width="47.7109375" style="140" customWidth="1"/>
    <col min="4354" max="4354" width="3.7109375" style="140" customWidth="1"/>
    <col min="4355" max="4355" width="5.42578125" style="140" customWidth="1"/>
    <col min="4356" max="4356" width="11.5703125" style="140" customWidth="1"/>
    <col min="4357" max="4357" width="7.28515625" style="140" customWidth="1"/>
    <col min="4358" max="4358" width="10.140625" style="140" customWidth="1"/>
    <col min="4359" max="4608" width="9.140625" style="140"/>
    <col min="4609" max="4609" width="47.7109375" style="140" customWidth="1"/>
    <col min="4610" max="4610" width="3.7109375" style="140" customWidth="1"/>
    <col min="4611" max="4611" width="5.42578125" style="140" customWidth="1"/>
    <col min="4612" max="4612" width="11.5703125" style="140" customWidth="1"/>
    <col min="4613" max="4613" width="7.28515625" style="140" customWidth="1"/>
    <col min="4614" max="4614" width="10.140625" style="140" customWidth="1"/>
    <col min="4615" max="4864" width="9.140625" style="140"/>
    <col min="4865" max="4865" width="47.7109375" style="140" customWidth="1"/>
    <col min="4866" max="4866" width="3.7109375" style="140" customWidth="1"/>
    <col min="4867" max="4867" width="5.42578125" style="140" customWidth="1"/>
    <col min="4868" max="4868" width="11.5703125" style="140" customWidth="1"/>
    <col min="4869" max="4869" width="7.28515625" style="140" customWidth="1"/>
    <col min="4870" max="4870" width="10.140625" style="140" customWidth="1"/>
    <col min="4871" max="5120" width="9.140625" style="140"/>
    <col min="5121" max="5121" width="47.7109375" style="140" customWidth="1"/>
    <col min="5122" max="5122" width="3.7109375" style="140" customWidth="1"/>
    <col min="5123" max="5123" width="5.42578125" style="140" customWidth="1"/>
    <col min="5124" max="5124" width="11.5703125" style="140" customWidth="1"/>
    <col min="5125" max="5125" width="7.28515625" style="140" customWidth="1"/>
    <col min="5126" max="5126" width="10.140625" style="140" customWidth="1"/>
    <col min="5127" max="5376" width="9.140625" style="140"/>
    <col min="5377" max="5377" width="47.7109375" style="140" customWidth="1"/>
    <col min="5378" max="5378" width="3.7109375" style="140" customWidth="1"/>
    <col min="5379" max="5379" width="5.42578125" style="140" customWidth="1"/>
    <col min="5380" max="5380" width="11.5703125" style="140" customWidth="1"/>
    <col min="5381" max="5381" width="7.28515625" style="140" customWidth="1"/>
    <col min="5382" max="5382" width="10.140625" style="140" customWidth="1"/>
    <col min="5383" max="5632" width="9.140625" style="140"/>
    <col min="5633" max="5633" width="47.7109375" style="140" customWidth="1"/>
    <col min="5634" max="5634" width="3.7109375" style="140" customWidth="1"/>
    <col min="5635" max="5635" width="5.42578125" style="140" customWidth="1"/>
    <col min="5636" max="5636" width="11.5703125" style="140" customWidth="1"/>
    <col min="5637" max="5637" width="7.28515625" style="140" customWidth="1"/>
    <col min="5638" max="5638" width="10.140625" style="140" customWidth="1"/>
    <col min="5639" max="5888" width="9.140625" style="140"/>
    <col min="5889" max="5889" width="47.7109375" style="140" customWidth="1"/>
    <col min="5890" max="5890" width="3.7109375" style="140" customWidth="1"/>
    <col min="5891" max="5891" width="5.42578125" style="140" customWidth="1"/>
    <col min="5892" max="5892" width="11.5703125" style="140" customWidth="1"/>
    <col min="5893" max="5893" width="7.28515625" style="140" customWidth="1"/>
    <col min="5894" max="5894" width="10.140625" style="140" customWidth="1"/>
    <col min="5895" max="6144" width="9.140625" style="140"/>
    <col min="6145" max="6145" width="47.7109375" style="140" customWidth="1"/>
    <col min="6146" max="6146" width="3.7109375" style="140" customWidth="1"/>
    <col min="6147" max="6147" width="5.42578125" style="140" customWidth="1"/>
    <col min="6148" max="6148" width="11.5703125" style="140" customWidth="1"/>
    <col min="6149" max="6149" width="7.28515625" style="140" customWidth="1"/>
    <col min="6150" max="6150" width="10.140625" style="140" customWidth="1"/>
    <col min="6151" max="6400" width="9.140625" style="140"/>
    <col min="6401" max="6401" width="47.7109375" style="140" customWidth="1"/>
    <col min="6402" max="6402" width="3.7109375" style="140" customWidth="1"/>
    <col min="6403" max="6403" width="5.42578125" style="140" customWidth="1"/>
    <col min="6404" max="6404" width="11.5703125" style="140" customWidth="1"/>
    <col min="6405" max="6405" width="7.28515625" style="140" customWidth="1"/>
    <col min="6406" max="6406" width="10.140625" style="140" customWidth="1"/>
    <col min="6407" max="6656" width="9.140625" style="140"/>
    <col min="6657" max="6657" width="47.7109375" style="140" customWidth="1"/>
    <col min="6658" max="6658" width="3.7109375" style="140" customWidth="1"/>
    <col min="6659" max="6659" width="5.42578125" style="140" customWidth="1"/>
    <col min="6660" max="6660" width="11.5703125" style="140" customWidth="1"/>
    <col min="6661" max="6661" width="7.28515625" style="140" customWidth="1"/>
    <col min="6662" max="6662" width="10.140625" style="140" customWidth="1"/>
    <col min="6663" max="6912" width="9.140625" style="140"/>
    <col min="6913" max="6913" width="47.7109375" style="140" customWidth="1"/>
    <col min="6914" max="6914" width="3.7109375" style="140" customWidth="1"/>
    <col min="6915" max="6915" width="5.42578125" style="140" customWidth="1"/>
    <col min="6916" max="6916" width="11.5703125" style="140" customWidth="1"/>
    <col min="6917" max="6917" width="7.28515625" style="140" customWidth="1"/>
    <col min="6918" max="6918" width="10.140625" style="140" customWidth="1"/>
    <col min="6919" max="7168" width="9.140625" style="140"/>
    <col min="7169" max="7169" width="47.7109375" style="140" customWidth="1"/>
    <col min="7170" max="7170" width="3.7109375" style="140" customWidth="1"/>
    <col min="7171" max="7171" width="5.42578125" style="140" customWidth="1"/>
    <col min="7172" max="7172" width="11.5703125" style="140" customWidth="1"/>
    <col min="7173" max="7173" width="7.28515625" style="140" customWidth="1"/>
    <col min="7174" max="7174" width="10.140625" style="140" customWidth="1"/>
    <col min="7175" max="7424" width="9.140625" style="140"/>
    <col min="7425" max="7425" width="47.7109375" style="140" customWidth="1"/>
    <col min="7426" max="7426" width="3.7109375" style="140" customWidth="1"/>
    <col min="7427" max="7427" width="5.42578125" style="140" customWidth="1"/>
    <col min="7428" max="7428" width="11.5703125" style="140" customWidth="1"/>
    <col min="7429" max="7429" width="7.28515625" style="140" customWidth="1"/>
    <col min="7430" max="7430" width="10.140625" style="140" customWidth="1"/>
    <col min="7431" max="7680" width="9.140625" style="140"/>
    <col min="7681" max="7681" width="47.7109375" style="140" customWidth="1"/>
    <col min="7682" max="7682" width="3.7109375" style="140" customWidth="1"/>
    <col min="7683" max="7683" width="5.42578125" style="140" customWidth="1"/>
    <col min="7684" max="7684" width="11.5703125" style="140" customWidth="1"/>
    <col min="7685" max="7685" width="7.28515625" style="140" customWidth="1"/>
    <col min="7686" max="7686" width="10.140625" style="140" customWidth="1"/>
    <col min="7687" max="7936" width="9.140625" style="140"/>
    <col min="7937" max="7937" width="47.7109375" style="140" customWidth="1"/>
    <col min="7938" max="7938" width="3.7109375" style="140" customWidth="1"/>
    <col min="7939" max="7939" width="5.42578125" style="140" customWidth="1"/>
    <col min="7940" max="7940" width="11.5703125" style="140" customWidth="1"/>
    <col min="7941" max="7941" width="7.28515625" style="140" customWidth="1"/>
    <col min="7942" max="7942" width="10.140625" style="140" customWidth="1"/>
    <col min="7943" max="8192" width="9.140625" style="140"/>
    <col min="8193" max="8193" width="47.7109375" style="140" customWidth="1"/>
    <col min="8194" max="8194" width="3.7109375" style="140" customWidth="1"/>
    <col min="8195" max="8195" width="5.42578125" style="140" customWidth="1"/>
    <col min="8196" max="8196" width="11.5703125" style="140" customWidth="1"/>
    <col min="8197" max="8197" width="7.28515625" style="140" customWidth="1"/>
    <col min="8198" max="8198" width="10.140625" style="140" customWidth="1"/>
    <col min="8199" max="8448" width="9.140625" style="140"/>
    <col min="8449" max="8449" width="47.7109375" style="140" customWidth="1"/>
    <col min="8450" max="8450" width="3.7109375" style="140" customWidth="1"/>
    <col min="8451" max="8451" width="5.42578125" style="140" customWidth="1"/>
    <col min="8452" max="8452" width="11.5703125" style="140" customWidth="1"/>
    <col min="8453" max="8453" width="7.28515625" style="140" customWidth="1"/>
    <col min="8454" max="8454" width="10.140625" style="140" customWidth="1"/>
    <col min="8455" max="8704" width="9.140625" style="140"/>
    <col min="8705" max="8705" width="47.7109375" style="140" customWidth="1"/>
    <col min="8706" max="8706" width="3.7109375" style="140" customWidth="1"/>
    <col min="8707" max="8707" width="5.42578125" style="140" customWidth="1"/>
    <col min="8708" max="8708" width="11.5703125" style="140" customWidth="1"/>
    <col min="8709" max="8709" width="7.28515625" style="140" customWidth="1"/>
    <col min="8710" max="8710" width="10.140625" style="140" customWidth="1"/>
    <col min="8711" max="8960" width="9.140625" style="140"/>
    <col min="8961" max="8961" width="47.7109375" style="140" customWidth="1"/>
    <col min="8962" max="8962" width="3.7109375" style="140" customWidth="1"/>
    <col min="8963" max="8963" width="5.42578125" style="140" customWidth="1"/>
    <col min="8964" max="8964" width="11.5703125" style="140" customWidth="1"/>
    <col min="8965" max="8965" width="7.28515625" style="140" customWidth="1"/>
    <col min="8966" max="8966" width="10.140625" style="140" customWidth="1"/>
    <col min="8967" max="9216" width="9.140625" style="140"/>
    <col min="9217" max="9217" width="47.7109375" style="140" customWidth="1"/>
    <col min="9218" max="9218" width="3.7109375" style="140" customWidth="1"/>
    <col min="9219" max="9219" width="5.42578125" style="140" customWidth="1"/>
    <col min="9220" max="9220" width="11.5703125" style="140" customWidth="1"/>
    <col min="9221" max="9221" width="7.28515625" style="140" customWidth="1"/>
    <col min="9222" max="9222" width="10.140625" style="140" customWidth="1"/>
    <col min="9223" max="9472" width="9.140625" style="140"/>
    <col min="9473" max="9473" width="47.7109375" style="140" customWidth="1"/>
    <col min="9474" max="9474" width="3.7109375" style="140" customWidth="1"/>
    <col min="9475" max="9475" width="5.42578125" style="140" customWidth="1"/>
    <col min="9476" max="9476" width="11.5703125" style="140" customWidth="1"/>
    <col min="9477" max="9477" width="7.28515625" style="140" customWidth="1"/>
    <col min="9478" max="9478" width="10.140625" style="140" customWidth="1"/>
    <col min="9479" max="9728" width="9.140625" style="140"/>
    <col min="9729" max="9729" width="47.7109375" style="140" customWidth="1"/>
    <col min="9730" max="9730" width="3.7109375" style="140" customWidth="1"/>
    <col min="9731" max="9731" width="5.42578125" style="140" customWidth="1"/>
    <col min="9732" max="9732" width="11.5703125" style="140" customWidth="1"/>
    <col min="9733" max="9733" width="7.28515625" style="140" customWidth="1"/>
    <col min="9734" max="9734" width="10.140625" style="140" customWidth="1"/>
    <col min="9735" max="9984" width="9.140625" style="140"/>
    <col min="9985" max="9985" width="47.7109375" style="140" customWidth="1"/>
    <col min="9986" max="9986" width="3.7109375" style="140" customWidth="1"/>
    <col min="9987" max="9987" width="5.42578125" style="140" customWidth="1"/>
    <col min="9988" max="9988" width="11.5703125" style="140" customWidth="1"/>
    <col min="9989" max="9989" width="7.28515625" style="140" customWidth="1"/>
    <col min="9990" max="9990" width="10.140625" style="140" customWidth="1"/>
    <col min="9991" max="10240" width="9.140625" style="140"/>
    <col min="10241" max="10241" width="47.7109375" style="140" customWidth="1"/>
    <col min="10242" max="10242" width="3.7109375" style="140" customWidth="1"/>
    <col min="10243" max="10243" width="5.42578125" style="140" customWidth="1"/>
    <col min="10244" max="10244" width="11.5703125" style="140" customWidth="1"/>
    <col min="10245" max="10245" width="7.28515625" style="140" customWidth="1"/>
    <col min="10246" max="10246" width="10.140625" style="140" customWidth="1"/>
    <col min="10247" max="10496" width="9.140625" style="140"/>
    <col min="10497" max="10497" width="47.7109375" style="140" customWidth="1"/>
    <col min="10498" max="10498" width="3.7109375" style="140" customWidth="1"/>
    <col min="10499" max="10499" width="5.42578125" style="140" customWidth="1"/>
    <col min="10500" max="10500" width="11.5703125" style="140" customWidth="1"/>
    <col min="10501" max="10501" width="7.28515625" style="140" customWidth="1"/>
    <col min="10502" max="10502" width="10.140625" style="140" customWidth="1"/>
    <col min="10503" max="10752" width="9.140625" style="140"/>
    <col min="10753" max="10753" width="47.7109375" style="140" customWidth="1"/>
    <col min="10754" max="10754" width="3.7109375" style="140" customWidth="1"/>
    <col min="10755" max="10755" width="5.42578125" style="140" customWidth="1"/>
    <col min="10756" max="10756" width="11.5703125" style="140" customWidth="1"/>
    <col min="10757" max="10757" width="7.28515625" style="140" customWidth="1"/>
    <col min="10758" max="10758" width="10.140625" style="140" customWidth="1"/>
    <col min="10759" max="11008" width="9.140625" style="140"/>
    <col min="11009" max="11009" width="47.7109375" style="140" customWidth="1"/>
    <col min="11010" max="11010" width="3.7109375" style="140" customWidth="1"/>
    <col min="11011" max="11011" width="5.42578125" style="140" customWidth="1"/>
    <col min="11012" max="11012" width="11.5703125" style="140" customWidth="1"/>
    <col min="11013" max="11013" width="7.28515625" style="140" customWidth="1"/>
    <col min="11014" max="11014" width="10.140625" style="140" customWidth="1"/>
    <col min="11015" max="11264" width="9.140625" style="140"/>
    <col min="11265" max="11265" width="47.7109375" style="140" customWidth="1"/>
    <col min="11266" max="11266" width="3.7109375" style="140" customWidth="1"/>
    <col min="11267" max="11267" width="5.42578125" style="140" customWidth="1"/>
    <col min="11268" max="11268" width="11.5703125" style="140" customWidth="1"/>
    <col min="11269" max="11269" width="7.28515625" style="140" customWidth="1"/>
    <col min="11270" max="11270" width="10.140625" style="140" customWidth="1"/>
    <col min="11271" max="11520" width="9.140625" style="140"/>
    <col min="11521" max="11521" width="47.7109375" style="140" customWidth="1"/>
    <col min="11522" max="11522" width="3.7109375" style="140" customWidth="1"/>
    <col min="11523" max="11523" width="5.42578125" style="140" customWidth="1"/>
    <col min="11524" max="11524" width="11.5703125" style="140" customWidth="1"/>
    <col min="11525" max="11525" width="7.28515625" style="140" customWidth="1"/>
    <col min="11526" max="11526" width="10.140625" style="140" customWidth="1"/>
    <col min="11527" max="11776" width="9.140625" style="140"/>
    <col min="11777" max="11777" width="47.7109375" style="140" customWidth="1"/>
    <col min="11778" max="11778" width="3.7109375" style="140" customWidth="1"/>
    <col min="11779" max="11779" width="5.42578125" style="140" customWidth="1"/>
    <col min="11780" max="11780" width="11.5703125" style="140" customWidth="1"/>
    <col min="11781" max="11781" width="7.28515625" style="140" customWidth="1"/>
    <col min="11782" max="11782" width="10.140625" style="140" customWidth="1"/>
    <col min="11783" max="12032" width="9.140625" style="140"/>
    <col min="12033" max="12033" width="47.7109375" style="140" customWidth="1"/>
    <col min="12034" max="12034" width="3.7109375" style="140" customWidth="1"/>
    <col min="12035" max="12035" width="5.42578125" style="140" customWidth="1"/>
    <col min="12036" max="12036" width="11.5703125" style="140" customWidth="1"/>
    <col min="12037" max="12037" width="7.28515625" style="140" customWidth="1"/>
    <col min="12038" max="12038" width="10.140625" style="140" customWidth="1"/>
    <col min="12039" max="12288" width="9.140625" style="140"/>
    <col min="12289" max="12289" width="47.7109375" style="140" customWidth="1"/>
    <col min="12290" max="12290" width="3.7109375" style="140" customWidth="1"/>
    <col min="12291" max="12291" width="5.42578125" style="140" customWidth="1"/>
    <col min="12292" max="12292" width="11.5703125" style="140" customWidth="1"/>
    <col min="12293" max="12293" width="7.28515625" style="140" customWidth="1"/>
    <col min="12294" max="12294" width="10.140625" style="140" customWidth="1"/>
    <col min="12295" max="12544" width="9.140625" style="140"/>
    <col min="12545" max="12545" width="47.7109375" style="140" customWidth="1"/>
    <col min="12546" max="12546" width="3.7109375" style="140" customWidth="1"/>
    <col min="12547" max="12547" width="5.42578125" style="140" customWidth="1"/>
    <col min="12548" max="12548" width="11.5703125" style="140" customWidth="1"/>
    <col min="12549" max="12549" width="7.28515625" style="140" customWidth="1"/>
    <col min="12550" max="12550" width="10.140625" style="140" customWidth="1"/>
    <col min="12551" max="12800" width="9.140625" style="140"/>
    <col min="12801" max="12801" width="47.7109375" style="140" customWidth="1"/>
    <col min="12802" max="12802" width="3.7109375" style="140" customWidth="1"/>
    <col min="12803" max="12803" width="5.42578125" style="140" customWidth="1"/>
    <col min="12804" max="12804" width="11.5703125" style="140" customWidth="1"/>
    <col min="12805" max="12805" width="7.28515625" style="140" customWidth="1"/>
    <col min="12806" max="12806" width="10.140625" style="140" customWidth="1"/>
    <col min="12807" max="13056" width="9.140625" style="140"/>
    <col min="13057" max="13057" width="47.7109375" style="140" customWidth="1"/>
    <col min="13058" max="13058" width="3.7109375" style="140" customWidth="1"/>
    <col min="13059" max="13059" width="5.42578125" style="140" customWidth="1"/>
    <col min="13060" max="13060" width="11.5703125" style="140" customWidth="1"/>
    <col min="13061" max="13061" width="7.28515625" style="140" customWidth="1"/>
    <col min="13062" max="13062" width="10.140625" style="140" customWidth="1"/>
    <col min="13063" max="13312" width="9.140625" style="140"/>
    <col min="13313" max="13313" width="47.7109375" style="140" customWidth="1"/>
    <col min="13314" max="13314" width="3.7109375" style="140" customWidth="1"/>
    <col min="13315" max="13315" width="5.42578125" style="140" customWidth="1"/>
    <col min="13316" max="13316" width="11.5703125" style="140" customWidth="1"/>
    <col min="13317" max="13317" width="7.28515625" style="140" customWidth="1"/>
    <col min="13318" max="13318" width="10.140625" style="140" customWidth="1"/>
    <col min="13319" max="13568" width="9.140625" style="140"/>
    <col min="13569" max="13569" width="47.7109375" style="140" customWidth="1"/>
    <col min="13570" max="13570" width="3.7109375" style="140" customWidth="1"/>
    <col min="13571" max="13571" width="5.42578125" style="140" customWidth="1"/>
    <col min="13572" max="13572" width="11.5703125" style="140" customWidth="1"/>
    <col min="13573" max="13573" width="7.28515625" style="140" customWidth="1"/>
    <col min="13574" max="13574" width="10.140625" style="140" customWidth="1"/>
    <col min="13575" max="13824" width="9.140625" style="140"/>
    <col min="13825" max="13825" width="47.7109375" style="140" customWidth="1"/>
    <col min="13826" max="13826" width="3.7109375" style="140" customWidth="1"/>
    <col min="13827" max="13827" width="5.42578125" style="140" customWidth="1"/>
    <col min="13828" max="13828" width="11.5703125" style="140" customWidth="1"/>
    <col min="13829" max="13829" width="7.28515625" style="140" customWidth="1"/>
    <col min="13830" max="13830" width="10.140625" style="140" customWidth="1"/>
    <col min="13831" max="14080" width="9.140625" style="140"/>
    <col min="14081" max="14081" width="47.7109375" style="140" customWidth="1"/>
    <col min="14082" max="14082" width="3.7109375" style="140" customWidth="1"/>
    <col min="14083" max="14083" width="5.42578125" style="140" customWidth="1"/>
    <col min="14084" max="14084" width="11.5703125" style="140" customWidth="1"/>
    <col min="14085" max="14085" width="7.28515625" style="140" customWidth="1"/>
    <col min="14086" max="14086" width="10.140625" style="140" customWidth="1"/>
    <col min="14087" max="14336" width="9.140625" style="140"/>
    <col min="14337" max="14337" width="47.7109375" style="140" customWidth="1"/>
    <col min="14338" max="14338" width="3.7109375" style="140" customWidth="1"/>
    <col min="14339" max="14339" width="5.42578125" style="140" customWidth="1"/>
    <col min="14340" max="14340" width="11.5703125" style="140" customWidth="1"/>
    <col min="14341" max="14341" width="7.28515625" style="140" customWidth="1"/>
    <col min="14342" max="14342" width="10.140625" style="140" customWidth="1"/>
    <col min="14343" max="14592" width="9.140625" style="140"/>
    <col min="14593" max="14593" width="47.7109375" style="140" customWidth="1"/>
    <col min="14594" max="14594" width="3.7109375" style="140" customWidth="1"/>
    <col min="14595" max="14595" width="5.42578125" style="140" customWidth="1"/>
    <col min="14596" max="14596" width="11.5703125" style="140" customWidth="1"/>
    <col min="14597" max="14597" width="7.28515625" style="140" customWidth="1"/>
    <col min="14598" max="14598" width="10.140625" style="140" customWidth="1"/>
    <col min="14599" max="14848" width="9.140625" style="140"/>
    <col min="14849" max="14849" width="47.7109375" style="140" customWidth="1"/>
    <col min="14850" max="14850" width="3.7109375" style="140" customWidth="1"/>
    <col min="14851" max="14851" width="5.42578125" style="140" customWidth="1"/>
    <col min="14852" max="14852" width="11.5703125" style="140" customWidth="1"/>
    <col min="14853" max="14853" width="7.28515625" style="140" customWidth="1"/>
    <col min="14854" max="14854" width="10.140625" style="140" customWidth="1"/>
    <col min="14855" max="15104" width="9.140625" style="140"/>
    <col min="15105" max="15105" width="47.7109375" style="140" customWidth="1"/>
    <col min="15106" max="15106" width="3.7109375" style="140" customWidth="1"/>
    <col min="15107" max="15107" width="5.42578125" style="140" customWidth="1"/>
    <col min="15108" max="15108" width="11.5703125" style="140" customWidth="1"/>
    <col min="15109" max="15109" width="7.28515625" style="140" customWidth="1"/>
    <col min="15110" max="15110" width="10.140625" style="140" customWidth="1"/>
    <col min="15111" max="15360" width="9.140625" style="140"/>
    <col min="15361" max="15361" width="47.7109375" style="140" customWidth="1"/>
    <col min="15362" max="15362" width="3.7109375" style="140" customWidth="1"/>
    <col min="15363" max="15363" width="5.42578125" style="140" customWidth="1"/>
    <col min="15364" max="15364" width="11.5703125" style="140" customWidth="1"/>
    <col min="15365" max="15365" width="7.28515625" style="140" customWidth="1"/>
    <col min="15366" max="15366" width="10.140625" style="140" customWidth="1"/>
    <col min="15367" max="15616" width="9.140625" style="140"/>
    <col min="15617" max="15617" width="47.7109375" style="140" customWidth="1"/>
    <col min="15618" max="15618" width="3.7109375" style="140" customWidth="1"/>
    <col min="15619" max="15619" width="5.42578125" style="140" customWidth="1"/>
    <col min="15620" max="15620" width="11.5703125" style="140" customWidth="1"/>
    <col min="15621" max="15621" width="7.28515625" style="140" customWidth="1"/>
    <col min="15622" max="15622" width="10.140625" style="140" customWidth="1"/>
    <col min="15623" max="15872" width="9.140625" style="140"/>
    <col min="15873" max="15873" width="47.7109375" style="140" customWidth="1"/>
    <col min="15874" max="15874" width="3.7109375" style="140" customWidth="1"/>
    <col min="15875" max="15875" width="5.42578125" style="140" customWidth="1"/>
    <col min="15876" max="15876" width="11.5703125" style="140" customWidth="1"/>
    <col min="15877" max="15877" width="7.28515625" style="140" customWidth="1"/>
    <col min="15878" max="15878" width="10.140625" style="140" customWidth="1"/>
    <col min="15879" max="16128" width="9.140625" style="140"/>
    <col min="16129" max="16129" width="47.7109375" style="140" customWidth="1"/>
    <col min="16130" max="16130" width="3.7109375" style="140" customWidth="1"/>
    <col min="16131" max="16131" width="5.42578125" style="140" customWidth="1"/>
    <col min="16132" max="16132" width="11.5703125" style="140" customWidth="1"/>
    <col min="16133" max="16133" width="7.28515625" style="140" customWidth="1"/>
    <col min="16134" max="16134" width="10.140625" style="140" customWidth="1"/>
    <col min="16135" max="16384" width="9.140625" style="140"/>
  </cols>
  <sheetData>
    <row r="1" spans="1:18" x14ac:dyDescent="0.2">
      <c r="A1" s="304" t="s">
        <v>499</v>
      </c>
      <c r="B1" s="304"/>
      <c r="C1" s="304"/>
      <c r="D1" s="304"/>
      <c r="E1" s="304"/>
      <c r="F1" s="304"/>
    </row>
    <row r="2" spans="1:18" x14ac:dyDescent="0.2">
      <c r="A2" s="304" t="s">
        <v>500</v>
      </c>
      <c r="B2" s="304"/>
      <c r="C2" s="304"/>
      <c r="D2" s="304"/>
      <c r="E2" s="304"/>
      <c r="F2" s="304"/>
    </row>
    <row r="3" spans="1:18" x14ac:dyDescent="0.2">
      <c r="A3" s="304" t="s">
        <v>501</v>
      </c>
      <c r="B3" s="304"/>
      <c r="C3" s="304"/>
      <c r="D3" s="304"/>
      <c r="E3" s="304"/>
      <c r="F3" s="304"/>
    </row>
    <row r="4" spans="1:18" x14ac:dyDescent="0.2">
      <c r="A4" s="304" t="s">
        <v>502</v>
      </c>
      <c r="B4" s="304"/>
      <c r="C4" s="304"/>
      <c r="D4" s="304"/>
      <c r="E4" s="304"/>
      <c r="F4" s="304"/>
    </row>
    <row r="5" spans="1:18" x14ac:dyDescent="0.2">
      <c r="A5" s="304" t="s">
        <v>503</v>
      </c>
      <c r="B5" s="304"/>
      <c r="C5" s="304"/>
      <c r="D5" s="304"/>
      <c r="E5" s="304"/>
      <c r="F5" s="304"/>
    </row>
    <row r="6" spans="1:18" x14ac:dyDescent="0.2">
      <c r="A6" s="304" t="s">
        <v>532</v>
      </c>
      <c r="B6" s="304"/>
      <c r="C6" s="304"/>
      <c r="D6" s="304"/>
      <c r="E6" s="304"/>
      <c r="F6" s="304"/>
    </row>
    <row r="7" spans="1:18" x14ac:dyDescent="0.2">
      <c r="A7" s="304" t="s">
        <v>502</v>
      </c>
      <c r="B7" s="304"/>
      <c r="C7" s="304"/>
      <c r="D7" s="304"/>
      <c r="E7" s="304"/>
      <c r="F7" s="304"/>
    </row>
    <row r="8" spans="1:18" x14ac:dyDescent="0.2">
      <c r="A8" s="304" t="s">
        <v>504</v>
      </c>
      <c r="B8" s="304"/>
      <c r="C8" s="304"/>
      <c r="D8" s="304"/>
      <c r="E8" s="304"/>
      <c r="F8" s="304"/>
    </row>
    <row r="9" spans="1:18" ht="6.75" customHeight="1" x14ac:dyDescent="0.2"/>
    <row r="10" spans="1:18" ht="21.75" customHeight="1" x14ac:dyDescent="0.2">
      <c r="A10" s="305" t="s">
        <v>505</v>
      </c>
      <c r="B10" s="305"/>
      <c r="C10" s="305"/>
      <c r="D10" s="305"/>
      <c r="E10" s="305"/>
      <c r="F10" s="305"/>
    </row>
    <row r="11" spans="1:18" x14ac:dyDescent="0.2">
      <c r="A11" s="305" t="s">
        <v>506</v>
      </c>
      <c r="B11" s="305"/>
      <c r="C11" s="305"/>
      <c r="D11" s="305"/>
      <c r="E11" s="305"/>
    </row>
    <row r="12" spans="1:18" x14ac:dyDescent="0.2">
      <c r="E12" s="141"/>
      <c r="F12" s="141" t="s">
        <v>12</v>
      </c>
    </row>
    <row r="13" spans="1:18" s="2" customFormat="1" ht="30" customHeight="1" x14ac:dyDescent="0.2">
      <c r="A13" s="47" t="s">
        <v>13</v>
      </c>
      <c r="B13" s="46" t="s">
        <v>15</v>
      </c>
      <c r="C13" s="44" t="s">
        <v>16</v>
      </c>
      <c r="D13" s="46" t="s">
        <v>17</v>
      </c>
      <c r="E13" s="46" t="s">
        <v>18</v>
      </c>
      <c r="F13" s="47" t="s">
        <v>9</v>
      </c>
      <c r="G13" s="171" t="s">
        <v>528</v>
      </c>
      <c r="H13" s="47" t="s">
        <v>664</v>
      </c>
      <c r="I13" s="171" t="s">
        <v>528</v>
      </c>
      <c r="J13" s="47" t="s">
        <v>664</v>
      </c>
      <c r="K13" s="171" t="s">
        <v>528</v>
      </c>
      <c r="L13" s="172" t="s">
        <v>673</v>
      </c>
      <c r="M13" s="171" t="s">
        <v>528</v>
      </c>
      <c r="N13" s="172" t="s">
        <v>529</v>
      </c>
    </row>
    <row r="14" spans="1:18" s="143" customFormat="1" x14ac:dyDescent="0.2">
      <c r="A14" s="11" t="s">
        <v>19</v>
      </c>
      <c r="B14" s="142"/>
      <c r="C14" s="12"/>
      <c r="D14" s="142"/>
      <c r="E14" s="142"/>
      <c r="F14" s="96" t="e">
        <f t="shared" ref="F14:N14" si="0">F15+F136+F151+F177+F278+F301+F456++F529+F537+F659+F666+F673+F680</f>
        <v>#REF!</v>
      </c>
      <c r="G14" s="121" t="e">
        <f t="shared" si="0"/>
        <v>#REF!</v>
      </c>
      <c r="H14" s="121" t="e">
        <f t="shared" si="0"/>
        <v>#REF!</v>
      </c>
      <c r="I14" s="96" t="e">
        <f t="shared" si="0"/>
        <v>#REF!</v>
      </c>
      <c r="J14" s="121" t="e">
        <f t="shared" si="0"/>
        <v>#REF!</v>
      </c>
      <c r="K14" s="96" t="e">
        <f t="shared" si="0"/>
        <v>#REF!</v>
      </c>
      <c r="L14" s="96">
        <f t="shared" si="0"/>
        <v>529612.20000000007</v>
      </c>
      <c r="M14" s="96">
        <f t="shared" si="0"/>
        <v>40796.025999999998</v>
      </c>
      <c r="N14" s="96">
        <f t="shared" si="0"/>
        <v>570408.22600000014</v>
      </c>
      <c r="R14" s="298"/>
    </row>
    <row r="15" spans="1:18" s="2" customFormat="1" x14ac:dyDescent="0.2">
      <c r="A15" s="11" t="s">
        <v>355</v>
      </c>
      <c r="B15" s="46" t="s">
        <v>25</v>
      </c>
      <c r="C15" s="44" t="s">
        <v>82</v>
      </c>
      <c r="D15" s="46" t="s">
        <v>83</v>
      </c>
      <c r="E15" s="46" t="s">
        <v>84</v>
      </c>
      <c r="F15" s="96">
        <f>F16+F23+F39+F69+F74+F104+F109</f>
        <v>26930.400000000005</v>
      </c>
      <c r="G15" s="96">
        <f t="shared" ref="G15:H15" si="1">G16+G23+G39+G69+G74+G104+G109</f>
        <v>621.75</v>
      </c>
      <c r="H15" s="96">
        <f t="shared" si="1"/>
        <v>27552.150000000005</v>
      </c>
      <c r="I15" s="96">
        <f t="shared" ref="I15:N15" si="2">I16+I23+I39+I69+I74+I104+I109</f>
        <v>0</v>
      </c>
      <c r="J15" s="121">
        <f t="shared" si="2"/>
        <v>27552.150000000005</v>
      </c>
      <c r="K15" s="96">
        <f t="shared" si="2"/>
        <v>3165.3999999999996</v>
      </c>
      <c r="L15" s="96">
        <f t="shared" si="2"/>
        <v>30717.550000000007</v>
      </c>
      <c r="M15" s="96">
        <f t="shared" si="2"/>
        <v>2746.72</v>
      </c>
      <c r="N15" s="96">
        <f t="shared" si="2"/>
        <v>33464.270000000004</v>
      </c>
    </row>
    <row r="16" spans="1:18" s="2" customFormat="1" ht="21" x14ac:dyDescent="0.2">
      <c r="A16" s="11" t="s">
        <v>356</v>
      </c>
      <c r="B16" s="46" t="s">
        <v>25</v>
      </c>
      <c r="C16" s="44" t="s">
        <v>152</v>
      </c>
      <c r="D16" s="46" t="s">
        <v>83</v>
      </c>
      <c r="E16" s="46" t="s">
        <v>84</v>
      </c>
      <c r="F16" s="96">
        <f>F17</f>
        <v>920.80000000000007</v>
      </c>
      <c r="G16" s="96">
        <f t="shared" ref="G16:H19" si="3">G17</f>
        <v>0</v>
      </c>
      <c r="H16" s="96">
        <f t="shared" si="3"/>
        <v>920.80000000000007</v>
      </c>
      <c r="I16" s="96">
        <f t="shared" ref="I16:N19" si="4">I17</f>
        <v>0</v>
      </c>
      <c r="J16" s="121">
        <f t="shared" si="4"/>
        <v>920.80000000000007</v>
      </c>
      <c r="K16" s="96">
        <f t="shared" si="4"/>
        <v>0</v>
      </c>
      <c r="L16" s="96">
        <f t="shared" si="4"/>
        <v>920.80000000000007</v>
      </c>
      <c r="M16" s="96">
        <f t="shared" si="4"/>
        <v>219.26599999999999</v>
      </c>
      <c r="N16" s="96">
        <f t="shared" si="4"/>
        <v>1140.066</v>
      </c>
      <c r="P16" s="291"/>
    </row>
    <row r="17" spans="1:15" s="2" customFormat="1" x14ac:dyDescent="0.2">
      <c r="A17" s="16" t="s">
        <v>357</v>
      </c>
      <c r="B17" s="18" t="s">
        <v>25</v>
      </c>
      <c r="C17" s="17" t="s">
        <v>152</v>
      </c>
      <c r="D17" s="18" t="s">
        <v>358</v>
      </c>
      <c r="E17" s="18" t="s">
        <v>84</v>
      </c>
      <c r="F17" s="102">
        <f>F18</f>
        <v>920.80000000000007</v>
      </c>
      <c r="G17" s="102">
        <f t="shared" si="3"/>
        <v>0</v>
      </c>
      <c r="H17" s="102">
        <f t="shared" si="3"/>
        <v>920.80000000000007</v>
      </c>
      <c r="I17" s="102">
        <f t="shared" si="4"/>
        <v>0</v>
      </c>
      <c r="J17" s="145">
        <f t="shared" si="4"/>
        <v>920.80000000000007</v>
      </c>
      <c r="K17" s="102">
        <f t="shared" si="4"/>
        <v>0</v>
      </c>
      <c r="L17" s="102">
        <f t="shared" si="4"/>
        <v>920.80000000000007</v>
      </c>
      <c r="M17" s="102">
        <f t="shared" si="4"/>
        <v>219.26599999999999</v>
      </c>
      <c r="N17" s="102">
        <f t="shared" si="4"/>
        <v>1140.066</v>
      </c>
    </row>
    <row r="18" spans="1:15" s="2" customFormat="1" ht="22.5" x14ac:dyDescent="0.2">
      <c r="A18" s="32" t="s">
        <v>129</v>
      </c>
      <c r="B18" s="18" t="s">
        <v>25</v>
      </c>
      <c r="C18" s="17" t="s">
        <v>152</v>
      </c>
      <c r="D18" s="18" t="s">
        <v>359</v>
      </c>
      <c r="E18" s="18"/>
      <c r="F18" s="102">
        <f>F19</f>
        <v>920.80000000000007</v>
      </c>
      <c r="G18" s="102">
        <f t="shared" si="3"/>
        <v>0</v>
      </c>
      <c r="H18" s="102">
        <f t="shared" si="3"/>
        <v>920.80000000000007</v>
      </c>
      <c r="I18" s="102">
        <f t="shared" si="4"/>
        <v>0</v>
      </c>
      <c r="J18" s="145">
        <f t="shared" si="4"/>
        <v>920.80000000000007</v>
      </c>
      <c r="K18" s="102">
        <f t="shared" si="4"/>
        <v>0</v>
      </c>
      <c r="L18" s="102">
        <f t="shared" si="4"/>
        <v>920.80000000000007</v>
      </c>
      <c r="M18" s="102">
        <f t="shared" si="4"/>
        <v>219.26599999999999</v>
      </c>
      <c r="N18" s="102">
        <f t="shared" si="4"/>
        <v>1140.066</v>
      </c>
    </row>
    <row r="19" spans="1:15" s="143" customFormat="1" ht="45" x14ac:dyDescent="0.2">
      <c r="A19" s="16" t="s">
        <v>41</v>
      </c>
      <c r="B19" s="18" t="s">
        <v>25</v>
      </c>
      <c r="C19" s="17" t="s">
        <v>152</v>
      </c>
      <c r="D19" s="18" t="s">
        <v>359</v>
      </c>
      <c r="E19" s="18" t="s">
        <v>42</v>
      </c>
      <c r="F19" s="102">
        <f>F20</f>
        <v>920.80000000000007</v>
      </c>
      <c r="G19" s="102">
        <f t="shared" si="3"/>
        <v>0</v>
      </c>
      <c r="H19" s="102">
        <f t="shared" si="3"/>
        <v>920.80000000000007</v>
      </c>
      <c r="I19" s="102">
        <f t="shared" si="4"/>
        <v>0</v>
      </c>
      <c r="J19" s="145">
        <f t="shared" si="4"/>
        <v>920.80000000000007</v>
      </c>
      <c r="K19" s="102">
        <f t="shared" si="4"/>
        <v>0</v>
      </c>
      <c r="L19" s="102">
        <f t="shared" si="4"/>
        <v>920.80000000000007</v>
      </c>
      <c r="M19" s="102">
        <f t="shared" si="4"/>
        <v>219.26599999999999</v>
      </c>
      <c r="N19" s="102">
        <f t="shared" si="4"/>
        <v>1140.066</v>
      </c>
    </row>
    <row r="20" spans="1:15" s="2" customFormat="1" ht="22.5" x14ac:dyDescent="0.2">
      <c r="A20" s="16" t="s">
        <v>68</v>
      </c>
      <c r="B20" s="18" t="s">
        <v>25</v>
      </c>
      <c r="C20" s="17" t="s">
        <v>152</v>
      </c>
      <c r="D20" s="18" t="s">
        <v>359</v>
      </c>
      <c r="E20" s="18" t="s">
        <v>131</v>
      </c>
      <c r="F20" s="102">
        <f>F21+F22</f>
        <v>920.80000000000007</v>
      </c>
      <c r="G20" s="102">
        <f t="shared" ref="G20:H20" si="5">G21+G22</f>
        <v>0</v>
      </c>
      <c r="H20" s="102">
        <f t="shared" si="5"/>
        <v>920.80000000000007</v>
      </c>
      <c r="I20" s="102">
        <f t="shared" ref="I20:N20" si="6">I21+I22</f>
        <v>0</v>
      </c>
      <c r="J20" s="145">
        <f t="shared" si="6"/>
        <v>920.80000000000007</v>
      </c>
      <c r="K20" s="102">
        <f t="shared" si="6"/>
        <v>0</v>
      </c>
      <c r="L20" s="102">
        <f t="shared" si="6"/>
        <v>920.80000000000007</v>
      </c>
      <c r="M20" s="102">
        <f t="shared" si="6"/>
        <v>219.26599999999999</v>
      </c>
      <c r="N20" s="102">
        <f t="shared" si="6"/>
        <v>1140.066</v>
      </c>
    </row>
    <row r="21" spans="1:15" s="2" customFormat="1" x14ac:dyDescent="0.2">
      <c r="A21" s="19" t="s">
        <v>69</v>
      </c>
      <c r="B21" s="18" t="s">
        <v>25</v>
      </c>
      <c r="C21" s="17" t="s">
        <v>152</v>
      </c>
      <c r="D21" s="18" t="s">
        <v>359</v>
      </c>
      <c r="E21" s="18" t="s">
        <v>132</v>
      </c>
      <c r="F21" s="102">
        <f>'ПР 7 ведом'!G718</f>
        <v>707.2</v>
      </c>
      <c r="G21" s="102">
        <f>'ПР 7 ведом'!H718</f>
        <v>0</v>
      </c>
      <c r="H21" s="102">
        <f>'ПР 7 ведом'!I718</f>
        <v>707.2</v>
      </c>
      <c r="I21" s="102">
        <f>'ПР 7 ведом'!J718</f>
        <v>0</v>
      </c>
      <c r="J21" s="145">
        <f>'ПР 7 ведом'!K718</f>
        <v>707.2</v>
      </c>
      <c r="K21" s="102">
        <f>'ПР 7 ведом'!L718</f>
        <v>0</v>
      </c>
      <c r="L21" s="102">
        <f>'ПР 7 ведом'!M718</f>
        <v>707.2</v>
      </c>
      <c r="M21" s="102">
        <f>'ПР 7 ведом'!N718</f>
        <v>184.17099999999999</v>
      </c>
      <c r="N21" s="102">
        <f>'ПР 7 ведом'!O718</f>
        <v>891.37100000000009</v>
      </c>
    </row>
    <row r="22" spans="1:15" s="2" customFormat="1" ht="33.75" x14ac:dyDescent="0.2">
      <c r="A22" s="19" t="s">
        <v>70</v>
      </c>
      <c r="B22" s="18" t="s">
        <v>25</v>
      </c>
      <c r="C22" s="17" t="s">
        <v>152</v>
      </c>
      <c r="D22" s="18" t="s">
        <v>359</v>
      </c>
      <c r="E22" s="18">
        <v>129</v>
      </c>
      <c r="F22" s="102">
        <f>'ПР 7 ведом'!G719</f>
        <v>213.6</v>
      </c>
      <c r="G22" s="102">
        <f>'ПР 7 ведом'!H719</f>
        <v>0</v>
      </c>
      <c r="H22" s="102">
        <f>'ПР 7 ведом'!I719</f>
        <v>213.6</v>
      </c>
      <c r="I22" s="102">
        <f>'ПР 7 ведом'!J719</f>
        <v>0</v>
      </c>
      <c r="J22" s="145">
        <f>'ПР 7 ведом'!K719</f>
        <v>213.6</v>
      </c>
      <c r="K22" s="145">
        <f>'ПР 7 ведом'!L719</f>
        <v>0</v>
      </c>
      <c r="L22" s="145">
        <f>'ПР 7 ведом'!M719</f>
        <v>213.6</v>
      </c>
      <c r="M22" s="145">
        <f>'ПР 7 ведом'!N719</f>
        <v>35.094999999999999</v>
      </c>
      <c r="N22" s="145">
        <f>'ПР 7 ведом'!O719</f>
        <v>248.69499999999999</v>
      </c>
    </row>
    <row r="23" spans="1:15" s="2" customFormat="1" ht="31.5" x14ac:dyDescent="0.2">
      <c r="A23" s="11" t="s">
        <v>360</v>
      </c>
      <c r="B23" s="46" t="s">
        <v>25</v>
      </c>
      <c r="C23" s="44" t="s">
        <v>88</v>
      </c>
      <c r="D23" s="46" t="s">
        <v>83</v>
      </c>
      <c r="E23" s="46" t="s">
        <v>84</v>
      </c>
      <c r="F23" s="96">
        <f>F24</f>
        <v>801.59999999999991</v>
      </c>
      <c r="G23" s="96">
        <f t="shared" ref="G23:H23" si="7">G24</f>
        <v>700.75</v>
      </c>
      <c r="H23" s="96">
        <f t="shared" si="7"/>
        <v>1502.35</v>
      </c>
      <c r="I23" s="96">
        <f t="shared" ref="I23:N23" si="8">I24</f>
        <v>0</v>
      </c>
      <c r="J23" s="121">
        <f t="shared" si="8"/>
        <v>1502.35</v>
      </c>
      <c r="K23" s="96">
        <f t="shared" si="8"/>
        <v>0</v>
      </c>
      <c r="L23" s="96">
        <f t="shared" si="8"/>
        <v>1502.35</v>
      </c>
      <c r="M23" s="96">
        <f t="shared" si="8"/>
        <v>-37.474000000000011</v>
      </c>
      <c r="N23" s="96">
        <f t="shared" si="8"/>
        <v>1464.8759999999997</v>
      </c>
      <c r="O23" s="291"/>
    </row>
    <row r="24" spans="1:15" s="2" customFormat="1" x14ac:dyDescent="0.2">
      <c r="A24" s="16" t="s">
        <v>507</v>
      </c>
      <c r="B24" s="18" t="s">
        <v>25</v>
      </c>
      <c r="C24" s="17" t="s">
        <v>88</v>
      </c>
      <c r="D24" s="18" t="s">
        <v>361</v>
      </c>
      <c r="E24" s="18" t="s">
        <v>84</v>
      </c>
      <c r="F24" s="102">
        <f>F25+F29+F32</f>
        <v>801.59999999999991</v>
      </c>
      <c r="G24" s="102">
        <f t="shared" ref="G24:H24" si="9">G25+G29+G32</f>
        <v>700.75</v>
      </c>
      <c r="H24" s="102">
        <f t="shared" si="9"/>
        <v>1502.35</v>
      </c>
      <c r="I24" s="102">
        <f t="shared" ref="I24:K24" si="10">I25+I29+I32</f>
        <v>0</v>
      </c>
      <c r="J24" s="145">
        <f t="shared" si="10"/>
        <v>1502.35</v>
      </c>
      <c r="K24" s="102">
        <f t="shared" si="10"/>
        <v>0</v>
      </c>
      <c r="L24" s="102">
        <f>L25+L29+L32+L36</f>
        <v>1502.35</v>
      </c>
      <c r="M24" s="102">
        <f t="shared" ref="M24:N24" si="11">M25+M29+M32+M36</f>
        <v>-37.474000000000011</v>
      </c>
      <c r="N24" s="102">
        <f t="shared" si="11"/>
        <v>1464.8759999999997</v>
      </c>
    </row>
    <row r="25" spans="1:15" s="2" customFormat="1" ht="45" x14ac:dyDescent="0.2">
      <c r="A25" s="16" t="s">
        <v>41</v>
      </c>
      <c r="B25" s="18" t="s">
        <v>25</v>
      </c>
      <c r="C25" s="17" t="s">
        <v>88</v>
      </c>
      <c r="D25" s="18" t="s">
        <v>362</v>
      </c>
      <c r="E25" s="18" t="s">
        <v>42</v>
      </c>
      <c r="F25" s="102">
        <f>F26</f>
        <v>701.59999999999991</v>
      </c>
      <c r="G25" s="102">
        <f t="shared" ref="G25:H25" si="12">G26</f>
        <v>0</v>
      </c>
      <c r="H25" s="102">
        <f t="shared" si="12"/>
        <v>701.59999999999991</v>
      </c>
      <c r="I25" s="102">
        <f t="shared" ref="I25:N25" si="13">I26</f>
        <v>0</v>
      </c>
      <c r="J25" s="145">
        <f t="shared" si="13"/>
        <v>701.59999999999991</v>
      </c>
      <c r="K25" s="102">
        <f t="shared" si="13"/>
        <v>0</v>
      </c>
      <c r="L25" s="102">
        <f t="shared" si="13"/>
        <v>701.59999999999991</v>
      </c>
      <c r="M25" s="102">
        <f t="shared" si="13"/>
        <v>108.404</v>
      </c>
      <c r="N25" s="102">
        <f t="shared" si="13"/>
        <v>810.00399999999991</v>
      </c>
    </row>
    <row r="26" spans="1:15" s="2" customFormat="1" ht="22.5" x14ac:dyDescent="0.2">
      <c r="A26" s="16" t="s">
        <v>68</v>
      </c>
      <c r="B26" s="18" t="s">
        <v>25</v>
      </c>
      <c r="C26" s="17" t="s">
        <v>88</v>
      </c>
      <c r="D26" s="18" t="s">
        <v>362</v>
      </c>
      <c r="E26" s="18" t="s">
        <v>131</v>
      </c>
      <c r="F26" s="102">
        <f>F27+F28</f>
        <v>701.59999999999991</v>
      </c>
      <c r="G26" s="102">
        <f t="shared" ref="G26:H26" si="14">G27+G28</f>
        <v>0</v>
      </c>
      <c r="H26" s="102">
        <f t="shared" si="14"/>
        <v>701.59999999999991</v>
      </c>
      <c r="I26" s="102">
        <f t="shared" ref="I26:N26" si="15">I27+I28</f>
        <v>0</v>
      </c>
      <c r="J26" s="145">
        <f t="shared" si="15"/>
        <v>701.59999999999991</v>
      </c>
      <c r="K26" s="102">
        <f t="shared" si="15"/>
        <v>0</v>
      </c>
      <c r="L26" s="102">
        <f t="shared" si="15"/>
        <v>701.59999999999991</v>
      </c>
      <c r="M26" s="102">
        <f t="shared" si="15"/>
        <v>108.404</v>
      </c>
      <c r="N26" s="102">
        <f t="shared" si="15"/>
        <v>810.00399999999991</v>
      </c>
    </row>
    <row r="27" spans="1:15" s="2" customFormat="1" x14ac:dyDescent="0.2">
      <c r="A27" s="19" t="s">
        <v>69</v>
      </c>
      <c r="B27" s="18" t="s">
        <v>25</v>
      </c>
      <c r="C27" s="17" t="s">
        <v>88</v>
      </c>
      <c r="D27" s="18" t="s">
        <v>362</v>
      </c>
      <c r="E27" s="18" t="s">
        <v>132</v>
      </c>
      <c r="F27" s="102">
        <f>'ПР 7 ведом'!G724</f>
        <v>538.9</v>
      </c>
      <c r="G27" s="102">
        <f>'ПР 7 ведом'!H724</f>
        <v>0</v>
      </c>
      <c r="H27" s="102">
        <f>'ПР 7 ведом'!I724</f>
        <v>538.9</v>
      </c>
      <c r="I27" s="102">
        <f>'ПР 7 ведом'!J724</f>
        <v>0</v>
      </c>
      <c r="J27" s="145">
        <f>'ПР 7 ведом'!K724</f>
        <v>538.9</v>
      </c>
      <c r="K27" s="145">
        <f>'ПР 7 ведом'!L724</f>
        <v>0</v>
      </c>
      <c r="L27" s="145">
        <f>'ПР 7 ведом'!M724</f>
        <v>538.9</v>
      </c>
      <c r="M27" s="145">
        <f>'ПР 7 ведом'!N724</f>
        <v>85.646000000000001</v>
      </c>
      <c r="N27" s="145">
        <f>'ПР 7 ведом'!O724</f>
        <v>624.54599999999994</v>
      </c>
    </row>
    <row r="28" spans="1:15" s="2" customFormat="1" ht="33.75" x14ac:dyDescent="0.2">
      <c r="A28" s="19" t="s">
        <v>70</v>
      </c>
      <c r="B28" s="18" t="s">
        <v>25</v>
      </c>
      <c r="C28" s="17" t="s">
        <v>88</v>
      </c>
      <c r="D28" s="18" t="s">
        <v>362</v>
      </c>
      <c r="E28" s="18">
        <v>129</v>
      </c>
      <c r="F28" s="102">
        <f>'ПР 7 ведом'!G725</f>
        <v>162.69999999999999</v>
      </c>
      <c r="G28" s="102">
        <f>'ПР 7 ведом'!H725</f>
        <v>0</v>
      </c>
      <c r="H28" s="102">
        <f>'ПР 7 ведом'!I725</f>
        <v>162.69999999999999</v>
      </c>
      <c r="I28" s="102">
        <f>'ПР 7 ведом'!J725</f>
        <v>0</v>
      </c>
      <c r="J28" s="145">
        <f>'ПР 7 ведом'!K725</f>
        <v>162.69999999999999</v>
      </c>
      <c r="K28" s="145">
        <f>'ПР 7 ведом'!L725</f>
        <v>0</v>
      </c>
      <c r="L28" s="145">
        <f>'ПР 7 ведом'!M725</f>
        <v>162.69999999999999</v>
      </c>
      <c r="M28" s="145">
        <f>'ПР 7 ведом'!N725</f>
        <v>22.757999999999999</v>
      </c>
      <c r="N28" s="145">
        <f>'ПР 7 ведом'!O725</f>
        <v>185.458</v>
      </c>
    </row>
    <row r="29" spans="1:15" s="2" customFormat="1" ht="45" x14ac:dyDescent="0.2">
      <c r="A29" s="33" t="s">
        <v>41</v>
      </c>
      <c r="B29" s="34" t="s">
        <v>25</v>
      </c>
      <c r="C29" s="37" t="s">
        <v>88</v>
      </c>
      <c r="D29" s="34" t="s">
        <v>363</v>
      </c>
      <c r="E29" s="34">
        <v>100</v>
      </c>
      <c r="F29" s="102">
        <f>F30</f>
        <v>18.399999999999999</v>
      </c>
      <c r="G29" s="102">
        <f t="shared" ref="G29:H30" si="16">G30</f>
        <v>0</v>
      </c>
      <c r="H29" s="102">
        <f t="shared" si="16"/>
        <v>18.399999999999999</v>
      </c>
      <c r="I29" s="102">
        <f t="shared" ref="I29:N30" si="17">I30</f>
        <v>0</v>
      </c>
      <c r="J29" s="145">
        <f t="shared" si="17"/>
        <v>18.399999999999999</v>
      </c>
      <c r="K29" s="102">
        <f t="shared" si="17"/>
        <v>0</v>
      </c>
      <c r="L29" s="102">
        <f t="shared" si="17"/>
        <v>18.399999999999999</v>
      </c>
      <c r="M29" s="102">
        <f t="shared" si="17"/>
        <v>-14.6</v>
      </c>
      <c r="N29" s="102">
        <f t="shared" si="17"/>
        <v>3.7999999999999989</v>
      </c>
    </row>
    <row r="30" spans="1:15" s="2" customFormat="1" ht="22.5" x14ac:dyDescent="0.2">
      <c r="A30" s="33" t="s">
        <v>68</v>
      </c>
      <c r="B30" s="34" t="s">
        <v>25</v>
      </c>
      <c r="C30" s="37" t="s">
        <v>88</v>
      </c>
      <c r="D30" s="34" t="s">
        <v>363</v>
      </c>
      <c r="E30" s="34">
        <v>120</v>
      </c>
      <c r="F30" s="102">
        <f>F31</f>
        <v>18.399999999999999</v>
      </c>
      <c r="G30" s="102">
        <f t="shared" si="16"/>
        <v>0</v>
      </c>
      <c r="H30" s="102">
        <f t="shared" si="16"/>
        <v>18.399999999999999</v>
      </c>
      <c r="I30" s="102">
        <f t="shared" si="17"/>
        <v>0</v>
      </c>
      <c r="J30" s="145">
        <f t="shared" si="17"/>
        <v>18.399999999999999</v>
      </c>
      <c r="K30" s="102">
        <f t="shared" si="17"/>
        <v>0</v>
      </c>
      <c r="L30" s="102">
        <f t="shared" si="17"/>
        <v>18.399999999999999</v>
      </c>
      <c r="M30" s="102">
        <f t="shared" si="17"/>
        <v>-14.6</v>
      </c>
      <c r="N30" s="102">
        <f t="shared" si="17"/>
        <v>3.7999999999999989</v>
      </c>
    </row>
    <row r="31" spans="1:15" s="2" customFormat="1" ht="22.5" x14ac:dyDescent="0.2">
      <c r="A31" s="19" t="s">
        <v>186</v>
      </c>
      <c r="B31" s="18" t="s">
        <v>25</v>
      </c>
      <c r="C31" s="17" t="s">
        <v>88</v>
      </c>
      <c r="D31" s="18" t="s">
        <v>363</v>
      </c>
      <c r="E31" s="18" t="s">
        <v>188</v>
      </c>
      <c r="F31" s="102">
        <f>'ПР 7 ведом'!G728</f>
        <v>18.399999999999999</v>
      </c>
      <c r="G31" s="102">
        <f>'ПР 7 ведом'!H728</f>
        <v>0</v>
      </c>
      <c r="H31" s="102">
        <f>'ПР 7 ведом'!I728</f>
        <v>18.399999999999999</v>
      </c>
      <c r="I31" s="102">
        <f>'ПР 7 ведом'!J728</f>
        <v>0</v>
      </c>
      <c r="J31" s="145">
        <f>'ПР 7 ведом'!K728</f>
        <v>18.399999999999999</v>
      </c>
      <c r="K31" s="145">
        <f>'ПР 7 ведом'!L728</f>
        <v>0</v>
      </c>
      <c r="L31" s="145">
        <f>'ПР 7 ведом'!M728</f>
        <v>18.399999999999999</v>
      </c>
      <c r="M31" s="145">
        <f>'ПР 7 ведом'!N728</f>
        <v>-14.6</v>
      </c>
      <c r="N31" s="145">
        <f>'ПР 7 ведом'!O728</f>
        <v>3.7999999999999989</v>
      </c>
    </row>
    <row r="32" spans="1:15" s="2" customFormat="1" ht="22.5" x14ac:dyDescent="0.2">
      <c r="A32" s="16" t="s">
        <v>508</v>
      </c>
      <c r="B32" s="18" t="s">
        <v>25</v>
      </c>
      <c r="C32" s="17" t="s">
        <v>88</v>
      </c>
      <c r="D32" s="18" t="s">
        <v>363</v>
      </c>
      <c r="E32" s="18" t="s">
        <v>50</v>
      </c>
      <c r="F32" s="102">
        <f>F33</f>
        <v>81.599999999999994</v>
      </c>
      <c r="G32" s="102">
        <f t="shared" ref="G32:H32" si="18">G33</f>
        <v>700.75</v>
      </c>
      <c r="H32" s="102">
        <f t="shared" si="18"/>
        <v>782.34999999999991</v>
      </c>
      <c r="I32" s="102">
        <f t="shared" ref="I32:N32" si="19">I33</f>
        <v>0</v>
      </c>
      <c r="J32" s="145">
        <f t="shared" si="19"/>
        <v>782.34999999999991</v>
      </c>
      <c r="K32" s="102">
        <f t="shared" si="19"/>
        <v>0</v>
      </c>
      <c r="L32" s="102">
        <f t="shared" si="19"/>
        <v>782.34999999999991</v>
      </c>
      <c r="M32" s="102">
        <f t="shared" si="19"/>
        <v>-134.12800000000001</v>
      </c>
      <c r="N32" s="102">
        <f t="shared" si="19"/>
        <v>648.22199999999998</v>
      </c>
    </row>
    <row r="33" spans="1:14" s="2" customFormat="1" ht="22.5" x14ac:dyDescent="0.2">
      <c r="A33" s="33" t="s">
        <v>51</v>
      </c>
      <c r="B33" s="18" t="s">
        <v>25</v>
      </c>
      <c r="C33" s="17" t="s">
        <v>88</v>
      </c>
      <c r="D33" s="18" t="s">
        <v>363</v>
      </c>
      <c r="E33" s="18">
        <v>240</v>
      </c>
      <c r="F33" s="102">
        <f>F34+F35</f>
        <v>81.599999999999994</v>
      </c>
      <c r="G33" s="102">
        <f t="shared" ref="G33:H33" si="20">G34+G35</f>
        <v>700.75</v>
      </c>
      <c r="H33" s="102">
        <f t="shared" si="20"/>
        <v>782.34999999999991</v>
      </c>
      <c r="I33" s="102">
        <f t="shared" ref="I33:N33" si="21">I34+I35</f>
        <v>0</v>
      </c>
      <c r="J33" s="145">
        <f t="shared" si="21"/>
        <v>782.34999999999991</v>
      </c>
      <c r="K33" s="102">
        <f t="shared" si="21"/>
        <v>0</v>
      </c>
      <c r="L33" s="102">
        <f t="shared" si="21"/>
        <v>782.34999999999991</v>
      </c>
      <c r="M33" s="102">
        <f t="shared" si="21"/>
        <v>-134.12800000000001</v>
      </c>
      <c r="N33" s="102">
        <f t="shared" si="21"/>
        <v>648.22199999999998</v>
      </c>
    </row>
    <row r="34" spans="1:14" s="2" customFormat="1" ht="22.5" x14ac:dyDescent="0.2">
      <c r="A34" s="65" t="s">
        <v>71</v>
      </c>
      <c r="B34" s="18" t="s">
        <v>25</v>
      </c>
      <c r="C34" s="17" t="s">
        <v>88</v>
      </c>
      <c r="D34" s="18" t="s">
        <v>363</v>
      </c>
      <c r="E34" s="18">
        <v>242</v>
      </c>
      <c r="F34" s="102">
        <f>'ПР 7 ведом'!G731</f>
        <v>24.8</v>
      </c>
      <c r="G34" s="102">
        <f>'ПР 7 ведом'!H731</f>
        <v>0</v>
      </c>
      <c r="H34" s="102">
        <f>'ПР 7 ведом'!I731</f>
        <v>24.8</v>
      </c>
      <c r="I34" s="102">
        <f>'ПР 7 ведом'!J731</f>
        <v>0</v>
      </c>
      <c r="J34" s="145">
        <f>'ПР 7 ведом'!K731</f>
        <v>24.8</v>
      </c>
      <c r="K34" s="145">
        <f>'ПР 7 ведом'!L731</f>
        <v>0</v>
      </c>
      <c r="L34" s="145">
        <f>'ПР 7 ведом'!M731</f>
        <v>24.8</v>
      </c>
      <c r="M34" s="145">
        <f>'ПР 7 ведом'!N731</f>
        <v>-24.44</v>
      </c>
      <c r="N34" s="145">
        <f>'ПР 7 ведом'!O731</f>
        <v>0.35999999999999943</v>
      </c>
    </row>
    <row r="35" spans="1:14" s="2" customFormat="1" x14ac:dyDescent="0.2">
      <c r="A35" s="65" t="s">
        <v>408</v>
      </c>
      <c r="B35" s="18" t="s">
        <v>25</v>
      </c>
      <c r="C35" s="17" t="s">
        <v>88</v>
      </c>
      <c r="D35" s="18" t="s">
        <v>363</v>
      </c>
      <c r="E35" s="18" t="s">
        <v>54</v>
      </c>
      <c r="F35" s="102">
        <f>'ПР 7 ведом'!G732</f>
        <v>56.8</v>
      </c>
      <c r="G35" s="102">
        <f>'ПР 7 ведом'!H732</f>
        <v>700.75</v>
      </c>
      <c r="H35" s="102">
        <f>'ПР 7 ведом'!I732</f>
        <v>757.55</v>
      </c>
      <c r="I35" s="102">
        <f>'ПР 7 ведом'!J732</f>
        <v>0</v>
      </c>
      <c r="J35" s="145">
        <f>'ПР 7 ведом'!K732</f>
        <v>757.55</v>
      </c>
      <c r="K35" s="145">
        <f>'ПР 7 ведом'!L732</f>
        <v>0</v>
      </c>
      <c r="L35" s="145">
        <f>'ПР 7 ведом'!M732</f>
        <v>757.55</v>
      </c>
      <c r="M35" s="145">
        <f>'ПР 7 ведом'!N732</f>
        <v>-109.688</v>
      </c>
      <c r="N35" s="145">
        <f>'ПР 7 ведом'!O732</f>
        <v>647.86199999999997</v>
      </c>
    </row>
    <row r="36" spans="1:14" s="2" customFormat="1" x14ac:dyDescent="0.2">
      <c r="A36" s="65" t="s">
        <v>72</v>
      </c>
      <c r="B36" s="34" t="s">
        <v>25</v>
      </c>
      <c r="C36" s="37" t="s">
        <v>88</v>
      </c>
      <c r="D36" s="34" t="s">
        <v>363</v>
      </c>
      <c r="E36" s="34" t="s">
        <v>134</v>
      </c>
      <c r="F36" s="100" t="e">
        <f>F37</f>
        <v>#REF!</v>
      </c>
      <c r="G36" s="100" t="e">
        <f t="shared" ref="G36" si="22">G37</f>
        <v>#REF!</v>
      </c>
      <c r="H36" s="102" t="e">
        <f t="shared" ref="H36:H38" si="23">F36+G36</f>
        <v>#REF!</v>
      </c>
      <c r="I36" s="100" t="e">
        <f t="shared" ref="I36:K36" si="24">I37</f>
        <v>#REF!</v>
      </c>
      <c r="J36" s="235" t="e">
        <f t="shared" ref="J36:J38" si="25">H36+I36</f>
        <v>#REF!</v>
      </c>
      <c r="K36" s="100" t="e">
        <f t="shared" si="24"/>
        <v>#REF!</v>
      </c>
      <c r="L36" s="255">
        <f>L37</f>
        <v>0</v>
      </c>
      <c r="M36" s="255">
        <f t="shared" ref="M36:N37" si="26">M37</f>
        <v>2.85</v>
      </c>
      <c r="N36" s="255">
        <f t="shared" si="26"/>
        <v>2.85</v>
      </c>
    </row>
    <row r="37" spans="1:14" s="2" customFormat="1" x14ac:dyDescent="0.2">
      <c r="A37" s="65" t="s">
        <v>73</v>
      </c>
      <c r="B37" s="34" t="s">
        <v>25</v>
      </c>
      <c r="C37" s="37" t="s">
        <v>88</v>
      </c>
      <c r="D37" s="34" t="s">
        <v>363</v>
      </c>
      <c r="E37" s="34" t="s">
        <v>74</v>
      </c>
      <c r="F37" s="100" t="e">
        <f>#REF!+F38</f>
        <v>#REF!</v>
      </c>
      <c r="G37" s="100" t="e">
        <f>#REF!+G38</f>
        <v>#REF!</v>
      </c>
      <c r="H37" s="102" t="e">
        <f t="shared" si="23"/>
        <v>#REF!</v>
      </c>
      <c r="I37" s="100" t="e">
        <f>#REF!+I38</f>
        <v>#REF!</v>
      </c>
      <c r="J37" s="235" t="e">
        <f t="shared" si="25"/>
        <v>#REF!</v>
      </c>
      <c r="K37" s="100" t="e">
        <f>#REF!+K38</f>
        <v>#REF!</v>
      </c>
      <c r="L37" s="255">
        <f>L38</f>
        <v>0</v>
      </c>
      <c r="M37" s="255">
        <f t="shared" si="26"/>
        <v>2.85</v>
      </c>
      <c r="N37" s="255">
        <f t="shared" si="26"/>
        <v>2.85</v>
      </c>
    </row>
    <row r="38" spans="1:14" s="2" customFormat="1" x14ac:dyDescent="0.2">
      <c r="A38" s="20" t="s">
        <v>379</v>
      </c>
      <c r="B38" s="34" t="s">
        <v>25</v>
      </c>
      <c r="C38" s="37" t="s">
        <v>88</v>
      </c>
      <c r="D38" s="34" t="s">
        <v>363</v>
      </c>
      <c r="E38" s="34">
        <v>853</v>
      </c>
      <c r="F38" s="100">
        <v>2.8</v>
      </c>
      <c r="G38" s="100"/>
      <c r="H38" s="102">
        <f t="shared" si="23"/>
        <v>2.8</v>
      </c>
      <c r="I38" s="102"/>
      <c r="J38" s="235">
        <f t="shared" si="25"/>
        <v>2.8</v>
      </c>
      <c r="K38" s="102"/>
      <c r="L38" s="255">
        <f>'ПР 7 ведом'!M735</f>
        <v>0</v>
      </c>
      <c r="M38" s="255">
        <f>'ПР 7 ведом'!N735</f>
        <v>2.85</v>
      </c>
      <c r="N38" s="255">
        <f>'ПР 7 ведом'!O735</f>
        <v>2.85</v>
      </c>
    </row>
    <row r="39" spans="1:14" s="2" customFormat="1" ht="31.5" x14ac:dyDescent="0.2">
      <c r="A39" s="11" t="s">
        <v>259</v>
      </c>
      <c r="B39" s="46" t="s">
        <v>25</v>
      </c>
      <c r="C39" s="44" t="s">
        <v>60</v>
      </c>
      <c r="D39" s="46"/>
      <c r="E39" s="46"/>
      <c r="F39" s="96">
        <f>F45+F40</f>
        <v>18166.7</v>
      </c>
      <c r="G39" s="96">
        <f t="shared" ref="G39:H39" si="27">G45+G40</f>
        <v>-79</v>
      </c>
      <c r="H39" s="96">
        <f t="shared" si="27"/>
        <v>18087.7</v>
      </c>
      <c r="I39" s="96">
        <f t="shared" ref="I39:N39" si="28">I45+I40</f>
        <v>0</v>
      </c>
      <c r="J39" s="121">
        <f t="shared" si="28"/>
        <v>18087.7</v>
      </c>
      <c r="K39" s="96">
        <f t="shared" si="28"/>
        <v>2550.1</v>
      </c>
      <c r="L39" s="96">
        <f t="shared" si="28"/>
        <v>20637.800000000003</v>
      </c>
      <c r="M39" s="96">
        <f t="shared" si="28"/>
        <v>1085.2639999999999</v>
      </c>
      <c r="N39" s="96">
        <f t="shared" si="28"/>
        <v>21723.064000000002</v>
      </c>
    </row>
    <row r="40" spans="1:14" s="2" customFormat="1" x14ac:dyDescent="0.2">
      <c r="A40" s="19" t="s">
        <v>260</v>
      </c>
      <c r="B40" s="18" t="s">
        <v>25</v>
      </c>
      <c r="C40" s="17" t="s">
        <v>60</v>
      </c>
      <c r="D40" s="18" t="s">
        <v>261</v>
      </c>
      <c r="E40" s="18" t="s">
        <v>84</v>
      </c>
      <c r="F40" s="102">
        <f>F41</f>
        <v>887.8</v>
      </c>
      <c r="G40" s="102">
        <f t="shared" ref="G40:H40" si="29">G41</f>
        <v>0</v>
      </c>
      <c r="H40" s="102">
        <f t="shared" si="29"/>
        <v>887.8</v>
      </c>
      <c r="I40" s="102">
        <f t="shared" ref="I40:N40" si="30">I41</f>
        <v>0</v>
      </c>
      <c r="J40" s="145">
        <f t="shared" si="30"/>
        <v>887.8</v>
      </c>
      <c r="K40" s="102">
        <f t="shared" si="30"/>
        <v>0</v>
      </c>
      <c r="L40" s="102">
        <f t="shared" si="30"/>
        <v>887.8</v>
      </c>
      <c r="M40" s="102">
        <f t="shared" si="30"/>
        <v>176.67099999999999</v>
      </c>
      <c r="N40" s="102">
        <f t="shared" si="30"/>
        <v>1064.471</v>
      </c>
    </row>
    <row r="41" spans="1:14" s="2" customFormat="1" ht="45" x14ac:dyDescent="0.2">
      <c r="A41" s="16" t="s">
        <v>41</v>
      </c>
      <c r="B41" s="18" t="s">
        <v>25</v>
      </c>
      <c r="C41" s="17" t="s">
        <v>60</v>
      </c>
      <c r="D41" s="18" t="s">
        <v>262</v>
      </c>
      <c r="E41" s="18" t="s">
        <v>42</v>
      </c>
      <c r="F41" s="102">
        <f>SUM(F42)</f>
        <v>887.8</v>
      </c>
      <c r="G41" s="102">
        <f t="shared" ref="G41:H41" si="31">SUM(G42)</f>
        <v>0</v>
      </c>
      <c r="H41" s="102">
        <f t="shared" si="31"/>
        <v>887.8</v>
      </c>
      <c r="I41" s="102">
        <f t="shared" ref="I41:N41" si="32">SUM(I42)</f>
        <v>0</v>
      </c>
      <c r="J41" s="145">
        <f t="shared" si="32"/>
        <v>887.8</v>
      </c>
      <c r="K41" s="102">
        <f t="shared" si="32"/>
        <v>0</v>
      </c>
      <c r="L41" s="102">
        <f t="shared" si="32"/>
        <v>887.8</v>
      </c>
      <c r="M41" s="102">
        <f t="shared" si="32"/>
        <v>176.67099999999999</v>
      </c>
      <c r="N41" s="102">
        <f t="shared" si="32"/>
        <v>1064.471</v>
      </c>
    </row>
    <row r="42" spans="1:14" s="2" customFormat="1" ht="22.5" x14ac:dyDescent="0.2">
      <c r="A42" s="16" t="s">
        <v>68</v>
      </c>
      <c r="B42" s="18" t="s">
        <v>25</v>
      </c>
      <c r="C42" s="17" t="s">
        <v>60</v>
      </c>
      <c r="D42" s="18" t="s">
        <v>262</v>
      </c>
      <c r="E42" s="18" t="s">
        <v>131</v>
      </c>
      <c r="F42" s="102">
        <f>SUM(F43:F44)</f>
        <v>887.8</v>
      </c>
      <c r="G42" s="102">
        <f t="shared" ref="G42:H42" si="33">SUM(G43:G44)</f>
        <v>0</v>
      </c>
      <c r="H42" s="102">
        <f t="shared" si="33"/>
        <v>887.8</v>
      </c>
      <c r="I42" s="102">
        <f t="shared" ref="I42:N42" si="34">SUM(I43:I44)</f>
        <v>0</v>
      </c>
      <c r="J42" s="145">
        <f t="shared" si="34"/>
        <v>887.8</v>
      </c>
      <c r="K42" s="102">
        <f t="shared" si="34"/>
        <v>0</v>
      </c>
      <c r="L42" s="102">
        <f t="shared" si="34"/>
        <v>887.8</v>
      </c>
      <c r="M42" s="102">
        <f t="shared" si="34"/>
        <v>176.67099999999999</v>
      </c>
      <c r="N42" s="102">
        <f t="shared" si="34"/>
        <v>1064.471</v>
      </c>
    </row>
    <row r="43" spans="1:14" s="2" customFormat="1" x14ac:dyDescent="0.2">
      <c r="A43" s="19" t="s">
        <v>69</v>
      </c>
      <c r="B43" s="18" t="s">
        <v>25</v>
      </c>
      <c r="C43" s="17" t="s">
        <v>60</v>
      </c>
      <c r="D43" s="18" t="s">
        <v>262</v>
      </c>
      <c r="E43" s="18" t="s">
        <v>132</v>
      </c>
      <c r="F43" s="102">
        <f>'ПР 7 ведом'!G476</f>
        <v>681.9</v>
      </c>
      <c r="G43" s="102">
        <f>'ПР 7 ведом'!H476</f>
        <v>0</v>
      </c>
      <c r="H43" s="102">
        <f>'ПР 7 ведом'!I476</f>
        <v>681.9</v>
      </c>
      <c r="I43" s="102">
        <f>'ПР 7 ведом'!J476</f>
        <v>0</v>
      </c>
      <c r="J43" s="145">
        <f>'ПР 7 ведом'!K476</f>
        <v>681.9</v>
      </c>
      <c r="K43" s="145">
        <f>'ПР 7 ведом'!L476</f>
        <v>0</v>
      </c>
      <c r="L43" s="145">
        <f>'ПР 7 ведом'!M476</f>
        <v>681.9</v>
      </c>
      <c r="M43" s="145">
        <f>'ПР 7 ведом'!N476</f>
        <v>140.85900000000001</v>
      </c>
      <c r="N43" s="145">
        <f>'ПР 7 ведом'!O476</f>
        <v>822.75900000000001</v>
      </c>
    </row>
    <row r="44" spans="1:14" s="2" customFormat="1" ht="33.75" x14ac:dyDescent="0.2">
      <c r="A44" s="19" t="s">
        <v>70</v>
      </c>
      <c r="B44" s="18" t="s">
        <v>25</v>
      </c>
      <c r="C44" s="17" t="s">
        <v>60</v>
      </c>
      <c r="D44" s="18" t="s">
        <v>262</v>
      </c>
      <c r="E44" s="18">
        <v>129</v>
      </c>
      <c r="F44" s="102">
        <f>'ПР 7 ведом'!G477</f>
        <v>205.9</v>
      </c>
      <c r="G44" s="102">
        <f>'ПР 7 ведом'!H477</f>
        <v>0</v>
      </c>
      <c r="H44" s="102">
        <f>'ПР 7 ведом'!I477</f>
        <v>205.9</v>
      </c>
      <c r="I44" s="102">
        <f>'ПР 7 ведом'!J477</f>
        <v>0</v>
      </c>
      <c r="J44" s="145">
        <f>'ПР 7 ведом'!K477</f>
        <v>205.9</v>
      </c>
      <c r="K44" s="145">
        <f>'ПР 7 ведом'!L477</f>
        <v>0</v>
      </c>
      <c r="L44" s="145">
        <f>'ПР 7 ведом'!M477</f>
        <v>205.9</v>
      </c>
      <c r="M44" s="145">
        <f>'ПР 7 ведом'!N477</f>
        <v>35.811999999999998</v>
      </c>
      <c r="N44" s="145">
        <f>'ПР 7 ведом'!O477</f>
        <v>241.71199999999999</v>
      </c>
    </row>
    <row r="45" spans="1:14" s="143" customFormat="1" ht="22.5" x14ac:dyDescent="0.2">
      <c r="A45" s="16" t="s">
        <v>263</v>
      </c>
      <c r="B45" s="18" t="s">
        <v>25</v>
      </c>
      <c r="C45" s="17" t="s">
        <v>60</v>
      </c>
      <c r="D45" s="18" t="s">
        <v>264</v>
      </c>
      <c r="E45" s="18" t="s">
        <v>84</v>
      </c>
      <c r="F45" s="102">
        <f>F46+F53+F55+F62</f>
        <v>17278.900000000001</v>
      </c>
      <c r="G45" s="102">
        <f>G46+G53+G55+G62</f>
        <v>-79</v>
      </c>
      <c r="H45" s="102">
        <f t="shared" ref="H45" si="35">H46+H53+H55+H62</f>
        <v>17199.900000000001</v>
      </c>
      <c r="I45" s="102">
        <f t="shared" ref="I45:K45" si="36">I46+I53+I55+I62</f>
        <v>0</v>
      </c>
      <c r="J45" s="145">
        <f t="shared" si="36"/>
        <v>17199.900000000001</v>
      </c>
      <c r="K45" s="102">
        <f t="shared" si="36"/>
        <v>2550.1</v>
      </c>
      <c r="L45" s="102">
        <f>L46+L53+L55+L62+L59</f>
        <v>19750.000000000004</v>
      </c>
      <c r="M45" s="102">
        <f t="shared" ref="M45:N45" si="37">M46+M53+M55+M62+M59</f>
        <v>908.59299999999996</v>
      </c>
      <c r="N45" s="102">
        <f t="shared" si="37"/>
        <v>20658.593000000001</v>
      </c>
    </row>
    <row r="46" spans="1:14" s="2" customFormat="1" ht="45" x14ac:dyDescent="0.2">
      <c r="A46" s="16" t="s">
        <v>41</v>
      </c>
      <c r="B46" s="18" t="s">
        <v>25</v>
      </c>
      <c r="C46" s="17" t="s">
        <v>60</v>
      </c>
      <c r="D46" s="18" t="s">
        <v>265</v>
      </c>
      <c r="E46" s="18" t="s">
        <v>42</v>
      </c>
      <c r="F46" s="102">
        <f>F50+F47</f>
        <v>13769.2</v>
      </c>
      <c r="G46" s="102">
        <f t="shared" ref="G46:H46" si="38">G50+G47</f>
        <v>0</v>
      </c>
      <c r="H46" s="102">
        <f t="shared" si="38"/>
        <v>13769.2</v>
      </c>
      <c r="I46" s="102">
        <f t="shared" ref="I46:N46" si="39">I50+I47</f>
        <v>0</v>
      </c>
      <c r="J46" s="145">
        <f t="shared" si="39"/>
        <v>13769.2</v>
      </c>
      <c r="K46" s="102">
        <f t="shared" si="39"/>
        <v>2361.1</v>
      </c>
      <c r="L46" s="102">
        <f t="shared" si="39"/>
        <v>16130.300000000001</v>
      </c>
      <c r="M46" s="102">
        <f t="shared" si="39"/>
        <v>1036.751</v>
      </c>
      <c r="N46" s="102">
        <f t="shared" si="39"/>
        <v>17167.050999999999</v>
      </c>
    </row>
    <row r="47" spans="1:14" s="2" customFormat="1" x14ac:dyDescent="0.2">
      <c r="A47" s="33" t="s">
        <v>43</v>
      </c>
      <c r="B47" s="18" t="s">
        <v>25</v>
      </c>
      <c r="C47" s="17" t="s">
        <v>60</v>
      </c>
      <c r="D47" s="18" t="s">
        <v>265</v>
      </c>
      <c r="E47" s="18">
        <v>110</v>
      </c>
      <c r="F47" s="102">
        <f>F48+F49</f>
        <v>0</v>
      </c>
      <c r="G47" s="102">
        <f t="shared" ref="G47:H47" si="40">G48+G49</f>
        <v>0</v>
      </c>
      <c r="H47" s="102">
        <f t="shared" si="40"/>
        <v>0</v>
      </c>
      <c r="I47" s="102">
        <f t="shared" ref="I47:N47" si="41">I48+I49</f>
        <v>0</v>
      </c>
      <c r="J47" s="145">
        <f t="shared" si="41"/>
        <v>0</v>
      </c>
      <c r="K47" s="102">
        <f t="shared" si="41"/>
        <v>0</v>
      </c>
      <c r="L47" s="102">
        <f t="shared" si="41"/>
        <v>0</v>
      </c>
      <c r="M47" s="102">
        <f t="shared" si="41"/>
        <v>0</v>
      </c>
      <c r="N47" s="102">
        <f t="shared" si="41"/>
        <v>0</v>
      </c>
    </row>
    <row r="48" spans="1:14" s="2" customFormat="1" x14ac:dyDescent="0.2">
      <c r="A48" s="33" t="s">
        <v>44</v>
      </c>
      <c r="B48" s="18" t="s">
        <v>25</v>
      </c>
      <c r="C48" s="17" t="s">
        <v>60</v>
      </c>
      <c r="D48" s="18" t="s">
        <v>265</v>
      </c>
      <c r="E48" s="18">
        <v>111</v>
      </c>
      <c r="F48" s="102">
        <f>'ПР 7 ведом'!G481</f>
        <v>0</v>
      </c>
      <c r="G48" s="102">
        <f>'ПР 7 ведом'!H481</f>
        <v>0</v>
      </c>
      <c r="H48" s="102">
        <f>'ПР 7 ведом'!I481</f>
        <v>0</v>
      </c>
      <c r="I48" s="102">
        <f>'ПР 7 ведом'!J481</f>
        <v>0</v>
      </c>
      <c r="J48" s="145">
        <f>'ПР 7 ведом'!K481</f>
        <v>0</v>
      </c>
      <c r="K48" s="102">
        <f>'ПР 7 ведом'!L481</f>
        <v>0</v>
      </c>
      <c r="L48" s="102">
        <f>'ПР 7 ведом'!M481</f>
        <v>0</v>
      </c>
      <c r="M48" s="102">
        <f>'ПР 7 ведом'!N481</f>
        <v>0</v>
      </c>
      <c r="N48" s="102">
        <f>'ПР 7 ведом'!O481</f>
        <v>0</v>
      </c>
    </row>
    <row r="49" spans="1:14" s="2" customFormat="1" ht="33.75" x14ac:dyDescent="0.2">
      <c r="A49" s="64" t="s">
        <v>45</v>
      </c>
      <c r="B49" s="18" t="s">
        <v>25</v>
      </c>
      <c r="C49" s="17" t="s">
        <v>60</v>
      </c>
      <c r="D49" s="18" t="s">
        <v>265</v>
      </c>
      <c r="E49" s="18">
        <v>119</v>
      </c>
      <c r="F49" s="102">
        <f>'ПР 7 ведом'!G482</f>
        <v>0</v>
      </c>
      <c r="G49" s="102">
        <f>'ПР 7 ведом'!H482</f>
        <v>0</v>
      </c>
      <c r="H49" s="102">
        <f>'ПР 7 ведом'!I482</f>
        <v>0</v>
      </c>
      <c r="I49" s="102">
        <f>'ПР 7 ведом'!J482</f>
        <v>0</v>
      </c>
      <c r="J49" s="145">
        <f>'ПР 7 ведом'!K482</f>
        <v>0</v>
      </c>
      <c r="K49" s="102">
        <f>'ПР 7 ведом'!L482</f>
        <v>0</v>
      </c>
      <c r="L49" s="102">
        <f>'ПР 7 ведом'!M482</f>
        <v>0</v>
      </c>
      <c r="M49" s="102">
        <f>'ПР 7 ведом'!N482</f>
        <v>0</v>
      </c>
      <c r="N49" s="102">
        <f>'ПР 7 ведом'!O482</f>
        <v>0</v>
      </c>
    </row>
    <row r="50" spans="1:14" s="2" customFormat="1" ht="22.5" x14ac:dyDescent="0.2">
      <c r="A50" s="16" t="s">
        <v>68</v>
      </c>
      <c r="B50" s="18" t="s">
        <v>25</v>
      </c>
      <c r="C50" s="17" t="s">
        <v>60</v>
      </c>
      <c r="D50" s="18" t="s">
        <v>265</v>
      </c>
      <c r="E50" s="18" t="s">
        <v>131</v>
      </c>
      <c r="F50" s="102">
        <f>F51+F52</f>
        <v>13769.2</v>
      </c>
      <c r="G50" s="102">
        <f t="shared" ref="G50:H50" si="42">G51+G52</f>
        <v>0</v>
      </c>
      <c r="H50" s="102">
        <f t="shared" si="42"/>
        <v>13769.2</v>
      </c>
      <c r="I50" s="102">
        <f t="shared" ref="I50:N50" si="43">I51+I52</f>
        <v>0</v>
      </c>
      <c r="J50" s="145">
        <f t="shared" si="43"/>
        <v>13769.2</v>
      </c>
      <c r="K50" s="102">
        <f t="shared" si="43"/>
        <v>2361.1</v>
      </c>
      <c r="L50" s="102">
        <f t="shared" si="43"/>
        <v>16130.300000000001</v>
      </c>
      <c r="M50" s="102">
        <f t="shared" si="43"/>
        <v>1036.751</v>
      </c>
      <c r="N50" s="102">
        <f t="shared" si="43"/>
        <v>17167.050999999999</v>
      </c>
    </row>
    <row r="51" spans="1:14" s="2" customFormat="1" x14ac:dyDescent="0.2">
      <c r="A51" s="19" t="s">
        <v>69</v>
      </c>
      <c r="B51" s="18" t="s">
        <v>25</v>
      </c>
      <c r="C51" s="17" t="s">
        <v>60</v>
      </c>
      <c r="D51" s="18" t="s">
        <v>265</v>
      </c>
      <c r="E51" s="18" t="s">
        <v>132</v>
      </c>
      <c r="F51" s="102">
        <f>'ПР 7 ведом'!G484</f>
        <v>10575.6</v>
      </c>
      <c r="G51" s="102">
        <f>'ПР 7 ведом'!H484</f>
        <v>0</v>
      </c>
      <c r="H51" s="102">
        <f>'ПР 7 ведом'!I484</f>
        <v>10575.6</v>
      </c>
      <c r="I51" s="102">
        <f>'ПР 7 ведом'!J484</f>
        <v>0</v>
      </c>
      <c r="J51" s="145">
        <f>'ПР 7 ведом'!K484</f>
        <v>10575.6</v>
      </c>
      <c r="K51" s="145">
        <f>'ПР 7 ведом'!L484</f>
        <v>1814.1</v>
      </c>
      <c r="L51" s="145">
        <f>'ПР 7 ведом'!M484</f>
        <v>12389.7</v>
      </c>
      <c r="M51" s="145">
        <f>'ПР 7 ведом'!N484</f>
        <v>811.74400000000003</v>
      </c>
      <c r="N51" s="145">
        <f>'ПР 7 ведом'!O484</f>
        <v>13201.444000000001</v>
      </c>
    </row>
    <row r="52" spans="1:14" s="2" customFormat="1" ht="33.75" x14ac:dyDescent="0.2">
      <c r="A52" s="19" t="s">
        <v>70</v>
      </c>
      <c r="B52" s="18" t="s">
        <v>25</v>
      </c>
      <c r="C52" s="17" t="s">
        <v>60</v>
      </c>
      <c r="D52" s="18" t="s">
        <v>265</v>
      </c>
      <c r="E52" s="18">
        <v>129</v>
      </c>
      <c r="F52" s="102">
        <f>'ПР 7 ведом'!G485</f>
        <v>3193.6</v>
      </c>
      <c r="G52" s="102">
        <f>'ПР 7 ведом'!H485</f>
        <v>0</v>
      </c>
      <c r="H52" s="102">
        <f>'ПР 7 ведом'!I485</f>
        <v>3193.6</v>
      </c>
      <c r="I52" s="102">
        <f>'ПР 7 ведом'!J485</f>
        <v>0</v>
      </c>
      <c r="J52" s="145">
        <f>'ПР 7 ведом'!K485</f>
        <v>3193.6</v>
      </c>
      <c r="K52" s="145">
        <f>'ПР 7 ведом'!L485</f>
        <v>547</v>
      </c>
      <c r="L52" s="145">
        <f>'ПР 7 ведом'!M485</f>
        <v>3740.6</v>
      </c>
      <c r="M52" s="145">
        <f>'ПР 7 ведом'!N485</f>
        <v>225.00700000000001</v>
      </c>
      <c r="N52" s="145">
        <f>'ПР 7 ведом'!O485</f>
        <v>3965.607</v>
      </c>
    </row>
    <row r="53" spans="1:14" s="2" customFormat="1" ht="22.5" x14ac:dyDescent="0.2">
      <c r="A53" s="33" t="s">
        <v>68</v>
      </c>
      <c r="B53" s="34" t="s">
        <v>25</v>
      </c>
      <c r="C53" s="37" t="s">
        <v>60</v>
      </c>
      <c r="D53" s="34" t="s">
        <v>266</v>
      </c>
      <c r="E53" s="34">
        <v>120</v>
      </c>
      <c r="F53" s="102">
        <f>F54</f>
        <v>209.1</v>
      </c>
      <c r="G53" s="102">
        <f t="shared" ref="G53:H53" si="44">G54</f>
        <v>0</v>
      </c>
      <c r="H53" s="102">
        <f t="shared" si="44"/>
        <v>209.1</v>
      </c>
      <c r="I53" s="102">
        <f t="shared" ref="I53:N53" si="45">I54</f>
        <v>0</v>
      </c>
      <c r="J53" s="145">
        <f t="shared" si="45"/>
        <v>209.1</v>
      </c>
      <c r="K53" s="102">
        <f t="shared" si="45"/>
        <v>-195.4</v>
      </c>
      <c r="L53" s="102">
        <f t="shared" si="45"/>
        <v>13.699999999999989</v>
      </c>
      <c r="M53" s="102">
        <f t="shared" si="45"/>
        <v>-13.7</v>
      </c>
      <c r="N53" s="102">
        <f t="shared" si="45"/>
        <v>0</v>
      </c>
    </row>
    <row r="54" spans="1:14" s="2" customFormat="1" ht="22.5" x14ac:dyDescent="0.2">
      <c r="A54" s="64" t="s">
        <v>186</v>
      </c>
      <c r="B54" s="34" t="s">
        <v>25</v>
      </c>
      <c r="C54" s="37" t="s">
        <v>60</v>
      </c>
      <c r="D54" s="34" t="s">
        <v>266</v>
      </c>
      <c r="E54" s="34">
        <v>122</v>
      </c>
      <c r="F54" s="102">
        <f>'ПР 7 ведом'!G489</f>
        <v>209.1</v>
      </c>
      <c r="G54" s="102">
        <f>'ПР 7 ведом'!H489</f>
        <v>0</v>
      </c>
      <c r="H54" s="102">
        <f>'ПР 7 ведом'!I489</f>
        <v>209.1</v>
      </c>
      <c r="I54" s="102">
        <f>'ПР 7 ведом'!J489</f>
        <v>0</v>
      </c>
      <c r="J54" s="145">
        <f>'ПР 7 ведом'!K489</f>
        <v>209.1</v>
      </c>
      <c r="K54" s="145">
        <f>'ПР 7 ведом'!L489</f>
        <v>-195.4</v>
      </c>
      <c r="L54" s="145">
        <f>'ПР 7 ведом'!M489</f>
        <v>13.699999999999989</v>
      </c>
      <c r="M54" s="145">
        <f>'ПР 7 ведом'!N489</f>
        <v>-13.7</v>
      </c>
      <c r="N54" s="145">
        <f>'ПР 7 ведом'!O489</f>
        <v>0</v>
      </c>
    </row>
    <row r="55" spans="1:14" s="2" customFormat="1" ht="22.5" x14ac:dyDescent="0.2">
      <c r="A55" s="16" t="s">
        <v>508</v>
      </c>
      <c r="B55" s="18" t="s">
        <v>25</v>
      </c>
      <c r="C55" s="17" t="s">
        <v>60</v>
      </c>
      <c r="D55" s="18" t="s">
        <v>266</v>
      </c>
      <c r="E55" s="18" t="s">
        <v>50</v>
      </c>
      <c r="F55" s="102">
        <f>F56</f>
        <v>3150.6000000000004</v>
      </c>
      <c r="G55" s="102">
        <f t="shared" ref="G55:H55" si="46">G56</f>
        <v>-79</v>
      </c>
      <c r="H55" s="102">
        <f t="shared" si="46"/>
        <v>3071.6000000000004</v>
      </c>
      <c r="I55" s="102">
        <f t="shared" ref="I55:N55" si="47">I56</f>
        <v>0</v>
      </c>
      <c r="J55" s="145">
        <f t="shared" si="47"/>
        <v>3071.6000000000004</v>
      </c>
      <c r="K55" s="102">
        <f t="shared" si="47"/>
        <v>189</v>
      </c>
      <c r="L55" s="102">
        <f t="shared" si="47"/>
        <v>3260.6000000000004</v>
      </c>
      <c r="M55" s="102">
        <f t="shared" si="47"/>
        <v>-37.434999999999995</v>
      </c>
      <c r="N55" s="102">
        <f t="shared" si="47"/>
        <v>3223.165</v>
      </c>
    </row>
    <row r="56" spans="1:14" s="2" customFormat="1" ht="22.5" x14ac:dyDescent="0.2">
      <c r="A56" s="16" t="s">
        <v>51</v>
      </c>
      <c r="B56" s="18" t="s">
        <v>25</v>
      </c>
      <c r="C56" s="17" t="s">
        <v>60</v>
      </c>
      <c r="D56" s="18" t="s">
        <v>266</v>
      </c>
      <c r="E56" s="18" t="s">
        <v>52</v>
      </c>
      <c r="F56" s="102">
        <f>F58+F57</f>
        <v>3150.6000000000004</v>
      </c>
      <c r="G56" s="102">
        <f t="shared" ref="G56:H56" si="48">G58+G57</f>
        <v>-79</v>
      </c>
      <c r="H56" s="102">
        <f t="shared" si="48"/>
        <v>3071.6000000000004</v>
      </c>
      <c r="I56" s="102">
        <f t="shared" ref="I56:N56" si="49">I58+I57</f>
        <v>0</v>
      </c>
      <c r="J56" s="145">
        <f t="shared" si="49"/>
        <v>3071.6000000000004</v>
      </c>
      <c r="K56" s="102">
        <f t="shared" si="49"/>
        <v>189</v>
      </c>
      <c r="L56" s="102">
        <f t="shared" si="49"/>
        <v>3260.6000000000004</v>
      </c>
      <c r="M56" s="102">
        <f t="shared" si="49"/>
        <v>-37.434999999999995</v>
      </c>
      <c r="N56" s="102">
        <f t="shared" si="49"/>
        <v>3223.165</v>
      </c>
    </row>
    <row r="57" spans="1:14" s="2" customFormat="1" ht="22.5" x14ac:dyDescent="0.2">
      <c r="A57" s="20" t="s">
        <v>71</v>
      </c>
      <c r="B57" s="18" t="s">
        <v>25</v>
      </c>
      <c r="C57" s="17" t="s">
        <v>60</v>
      </c>
      <c r="D57" s="18" t="s">
        <v>266</v>
      </c>
      <c r="E57" s="18">
        <v>242</v>
      </c>
      <c r="F57" s="102">
        <f>'ПР 7 ведом'!G492</f>
        <v>302.3</v>
      </c>
      <c r="G57" s="102">
        <f>'ПР 7 ведом'!H492</f>
        <v>0</v>
      </c>
      <c r="H57" s="102">
        <f>'ПР 7 ведом'!I492</f>
        <v>302.3</v>
      </c>
      <c r="I57" s="102">
        <f>'ПР 7 ведом'!J492</f>
        <v>0</v>
      </c>
      <c r="J57" s="145">
        <f>'ПР 7 ведом'!K492</f>
        <v>302.3</v>
      </c>
      <c r="K57" s="145">
        <f>'ПР 7 ведом'!L492</f>
        <v>0</v>
      </c>
      <c r="L57" s="145">
        <f>'ПР 7 ведом'!M492</f>
        <v>302.3</v>
      </c>
      <c r="M57" s="145">
        <f>'ПР 7 ведом'!N492</f>
        <v>13.179</v>
      </c>
      <c r="N57" s="145">
        <f>'ПР 7 ведом'!O492</f>
        <v>315.47899999999998</v>
      </c>
    </row>
    <row r="58" spans="1:14" s="2" customFormat="1" x14ac:dyDescent="0.2">
      <c r="A58" s="20" t="s">
        <v>408</v>
      </c>
      <c r="B58" s="18" t="s">
        <v>25</v>
      </c>
      <c r="C58" s="17" t="s">
        <v>60</v>
      </c>
      <c r="D58" s="18" t="s">
        <v>266</v>
      </c>
      <c r="E58" s="18" t="s">
        <v>54</v>
      </c>
      <c r="F58" s="102">
        <f>'ПР 7 ведом'!G493</f>
        <v>2848.3</v>
      </c>
      <c r="G58" s="102">
        <f>'ПР 7 ведом'!H493</f>
        <v>-79</v>
      </c>
      <c r="H58" s="102">
        <f>'ПР 7 ведом'!I493</f>
        <v>2769.3</v>
      </c>
      <c r="I58" s="102">
        <f>'ПР 7 ведом'!J493</f>
        <v>0</v>
      </c>
      <c r="J58" s="145">
        <f>'ПР 7 ведом'!K493</f>
        <v>2769.3</v>
      </c>
      <c r="K58" s="145">
        <f>'ПР 7 ведом'!L493</f>
        <v>189</v>
      </c>
      <c r="L58" s="145">
        <f>'ПР 7 ведом'!M493</f>
        <v>2958.3</v>
      </c>
      <c r="M58" s="145">
        <f>'ПР 7 ведом'!N493</f>
        <v>-50.613999999999997</v>
      </c>
      <c r="N58" s="145">
        <f>'ПР 7 ведом'!O493</f>
        <v>2907.6860000000001</v>
      </c>
    </row>
    <row r="59" spans="1:14" s="2" customFormat="1" x14ac:dyDescent="0.2">
      <c r="A59" s="25" t="s">
        <v>96</v>
      </c>
      <c r="B59" s="34" t="s">
        <v>25</v>
      </c>
      <c r="C59" s="37" t="s">
        <v>60</v>
      </c>
      <c r="D59" s="34" t="s">
        <v>266</v>
      </c>
      <c r="E59" s="34">
        <v>300</v>
      </c>
      <c r="F59" s="100"/>
      <c r="G59" s="100"/>
      <c r="H59" s="102"/>
      <c r="I59" s="102"/>
      <c r="J59" s="235"/>
      <c r="K59" s="102"/>
      <c r="L59" s="235">
        <f>L60</f>
        <v>0</v>
      </c>
      <c r="M59" s="235">
        <f t="shared" ref="M59:N60" si="50">M60</f>
        <v>162.33000000000001</v>
      </c>
      <c r="N59" s="235">
        <f t="shared" si="50"/>
        <v>162.33000000000001</v>
      </c>
    </row>
    <row r="60" spans="1:14" s="2" customFormat="1" x14ac:dyDescent="0.2">
      <c r="A60" s="9" t="s">
        <v>674</v>
      </c>
      <c r="B60" s="34" t="s">
        <v>25</v>
      </c>
      <c r="C60" s="37" t="s">
        <v>60</v>
      </c>
      <c r="D60" s="34" t="s">
        <v>266</v>
      </c>
      <c r="E60" s="34">
        <v>320</v>
      </c>
      <c r="F60" s="100"/>
      <c r="G60" s="100"/>
      <c r="H60" s="102"/>
      <c r="I60" s="102"/>
      <c r="J60" s="235"/>
      <c r="K60" s="102"/>
      <c r="L60" s="235">
        <f>L61</f>
        <v>0</v>
      </c>
      <c r="M60" s="235">
        <f t="shared" si="50"/>
        <v>162.33000000000001</v>
      </c>
      <c r="N60" s="235">
        <f t="shared" si="50"/>
        <v>162.33000000000001</v>
      </c>
    </row>
    <row r="61" spans="1:14" s="2" customFormat="1" ht="22.5" x14ac:dyDescent="0.2">
      <c r="A61" s="297" t="s">
        <v>675</v>
      </c>
      <c r="B61" s="34" t="s">
        <v>25</v>
      </c>
      <c r="C61" s="37" t="s">
        <v>60</v>
      </c>
      <c r="D61" s="34" t="s">
        <v>266</v>
      </c>
      <c r="E61" s="34">
        <v>321</v>
      </c>
      <c r="F61" s="100"/>
      <c r="G61" s="100"/>
      <c r="H61" s="102"/>
      <c r="I61" s="102"/>
      <c r="J61" s="235"/>
      <c r="K61" s="102"/>
      <c r="L61" s="235">
        <f>'ПР 7 ведом'!M496</f>
        <v>0</v>
      </c>
      <c r="M61" s="235">
        <f>'ПР 7 ведом'!N496</f>
        <v>162.33000000000001</v>
      </c>
      <c r="N61" s="235">
        <f>'ПР 7 ведом'!O496</f>
        <v>162.33000000000001</v>
      </c>
    </row>
    <row r="62" spans="1:14" s="2" customFormat="1" x14ac:dyDescent="0.2">
      <c r="A62" s="20" t="s">
        <v>72</v>
      </c>
      <c r="B62" s="18" t="s">
        <v>25</v>
      </c>
      <c r="C62" s="17" t="s">
        <v>60</v>
      </c>
      <c r="D62" s="18" t="s">
        <v>266</v>
      </c>
      <c r="E62" s="18" t="s">
        <v>134</v>
      </c>
      <c r="F62" s="102">
        <f>F65+F63</f>
        <v>150</v>
      </c>
      <c r="G62" s="102">
        <f t="shared" ref="G62:H62" si="51">G65+G63</f>
        <v>0</v>
      </c>
      <c r="H62" s="102">
        <f t="shared" si="51"/>
        <v>150</v>
      </c>
      <c r="I62" s="102">
        <f t="shared" ref="I62:N62" si="52">I65+I63</f>
        <v>0</v>
      </c>
      <c r="J62" s="145">
        <f t="shared" si="52"/>
        <v>150</v>
      </c>
      <c r="K62" s="102">
        <f t="shared" si="52"/>
        <v>195.4</v>
      </c>
      <c r="L62" s="102">
        <f t="shared" si="52"/>
        <v>345.4</v>
      </c>
      <c r="M62" s="102">
        <f t="shared" si="52"/>
        <v>-239.35300000000001</v>
      </c>
      <c r="N62" s="102">
        <f t="shared" si="52"/>
        <v>106.04699999999998</v>
      </c>
    </row>
    <row r="63" spans="1:14" s="2" customFormat="1" x14ac:dyDescent="0.2">
      <c r="A63" s="65" t="s">
        <v>659</v>
      </c>
      <c r="B63" s="34" t="s">
        <v>25</v>
      </c>
      <c r="C63" s="37" t="s">
        <v>60</v>
      </c>
      <c r="D63" s="34" t="s">
        <v>266</v>
      </c>
      <c r="E63" s="34">
        <v>830</v>
      </c>
      <c r="F63" s="102">
        <f>F64</f>
        <v>0</v>
      </c>
      <c r="G63" s="102">
        <f t="shared" ref="G63:H63" si="53">G64</f>
        <v>7</v>
      </c>
      <c r="H63" s="102">
        <f t="shared" si="53"/>
        <v>7</v>
      </c>
      <c r="I63" s="102">
        <f t="shared" ref="I63:N63" si="54">I64</f>
        <v>0</v>
      </c>
      <c r="J63" s="145">
        <f t="shared" si="54"/>
        <v>7</v>
      </c>
      <c r="K63" s="102">
        <f t="shared" si="54"/>
        <v>195.4</v>
      </c>
      <c r="L63" s="102">
        <f t="shared" si="54"/>
        <v>202.4</v>
      </c>
      <c r="M63" s="102">
        <f t="shared" si="54"/>
        <v>-195.4</v>
      </c>
      <c r="N63" s="102">
        <f t="shared" si="54"/>
        <v>7</v>
      </c>
    </row>
    <row r="64" spans="1:14" s="2" customFormat="1" ht="22.5" x14ac:dyDescent="0.2">
      <c r="A64" s="65" t="s">
        <v>660</v>
      </c>
      <c r="B64" s="34" t="s">
        <v>25</v>
      </c>
      <c r="C64" s="37" t="s">
        <v>60</v>
      </c>
      <c r="D64" s="34" t="s">
        <v>266</v>
      </c>
      <c r="E64" s="34">
        <v>831</v>
      </c>
      <c r="F64" s="102">
        <f>'ПР 7 ведом'!G499</f>
        <v>0</v>
      </c>
      <c r="G64" s="102">
        <f>'ПР 7 ведом'!H499</f>
        <v>7</v>
      </c>
      <c r="H64" s="102">
        <f>'ПР 7 ведом'!I499</f>
        <v>7</v>
      </c>
      <c r="I64" s="102">
        <f>'ПР 7 ведом'!J499</f>
        <v>0</v>
      </c>
      <c r="J64" s="145">
        <f>'ПР 7 ведом'!K499</f>
        <v>7</v>
      </c>
      <c r="K64" s="145">
        <f>'ПР 7 ведом'!L499</f>
        <v>195.4</v>
      </c>
      <c r="L64" s="145">
        <f>'ПР 7 ведом'!M499</f>
        <v>202.4</v>
      </c>
      <c r="M64" s="145">
        <f>'ПР 7 ведом'!N499</f>
        <v>-195.4</v>
      </c>
      <c r="N64" s="145">
        <f>'ПР 7 ведом'!O499</f>
        <v>7</v>
      </c>
    </row>
    <row r="65" spans="1:14" s="2" customFormat="1" x14ac:dyDescent="0.2">
      <c r="A65" s="20" t="s">
        <v>73</v>
      </c>
      <c r="B65" s="18" t="s">
        <v>25</v>
      </c>
      <c r="C65" s="17" t="s">
        <v>60</v>
      </c>
      <c r="D65" s="18" t="s">
        <v>266</v>
      </c>
      <c r="E65" s="18" t="s">
        <v>74</v>
      </c>
      <c r="F65" s="102">
        <f>F66+F67+F68</f>
        <v>150</v>
      </c>
      <c r="G65" s="102">
        <f t="shared" ref="G65:H65" si="55">G66+G67+G68</f>
        <v>-7</v>
      </c>
      <c r="H65" s="102">
        <f t="shared" si="55"/>
        <v>143</v>
      </c>
      <c r="I65" s="102">
        <f t="shared" ref="I65:N65" si="56">I66+I67+I68</f>
        <v>0</v>
      </c>
      <c r="J65" s="145">
        <f t="shared" si="56"/>
        <v>143</v>
      </c>
      <c r="K65" s="102">
        <f t="shared" si="56"/>
        <v>0</v>
      </c>
      <c r="L65" s="102">
        <f t="shared" si="56"/>
        <v>143</v>
      </c>
      <c r="M65" s="102">
        <f t="shared" si="56"/>
        <v>-43.953000000000003</v>
      </c>
      <c r="N65" s="102">
        <f t="shared" si="56"/>
        <v>99.046999999999983</v>
      </c>
    </row>
    <row r="66" spans="1:14" s="143" customFormat="1" x14ac:dyDescent="0.2">
      <c r="A66" s="25" t="s">
        <v>75</v>
      </c>
      <c r="B66" s="18" t="s">
        <v>25</v>
      </c>
      <c r="C66" s="17" t="s">
        <v>60</v>
      </c>
      <c r="D66" s="18" t="s">
        <v>266</v>
      </c>
      <c r="E66" s="18" t="s">
        <v>76</v>
      </c>
      <c r="F66" s="102">
        <f>'ПР 7 ведом'!G501</f>
        <v>14.4</v>
      </c>
      <c r="G66" s="102">
        <f>'ПР 7 ведом'!H501</f>
        <v>0</v>
      </c>
      <c r="H66" s="102">
        <f>'ПР 7 ведом'!I501</f>
        <v>14.4</v>
      </c>
      <c r="I66" s="102">
        <f>'ПР 7 ведом'!J501</f>
        <v>0</v>
      </c>
      <c r="J66" s="145">
        <f>'ПР 7 ведом'!K501</f>
        <v>14.4</v>
      </c>
      <c r="K66" s="145">
        <f>'ПР 7 ведом'!L501</f>
        <v>37.4</v>
      </c>
      <c r="L66" s="145">
        <f>'ПР 7 ведом'!M501</f>
        <v>51.8</v>
      </c>
      <c r="M66" s="145">
        <f>'ПР 7 ведом'!N501</f>
        <v>1.5609999999999999</v>
      </c>
      <c r="N66" s="145">
        <f>'ПР 7 ведом'!O501</f>
        <v>53.360999999999997</v>
      </c>
    </row>
    <row r="67" spans="1:14" s="143" customFormat="1" x14ac:dyDescent="0.2">
      <c r="A67" s="20" t="s">
        <v>135</v>
      </c>
      <c r="B67" s="18" t="s">
        <v>25</v>
      </c>
      <c r="C67" s="17" t="s">
        <v>60</v>
      </c>
      <c r="D67" s="18" t="s">
        <v>266</v>
      </c>
      <c r="E67" s="18">
        <v>852</v>
      </c>
      <c r="F67" s="102">
        <f>'ПР 7 ведом'!G502</f>
        <v>3</v>
      </c>
      <c r="G67" s="102">
        <f>'ПР 7 ведом'!H502</f>
        <v>0</v>
      </c>
      <c r="H67" s="102">
        <f>'ПР 7 ведом'!I502</f>
        <v>3</v>
      </c>
      <c r="I67" s="102">
        <f>'ПР 7 ведом'!J502</f>
        <v>0</v>
      </c>
      <c r="J67" s="145">
        <f>'ПР 7 ведом'!K502</f>
        <v>3</v>
      </c>
      <c r="K67" s="145">
        <f>'ПР 7 ведом'!L502</f>
        <v>0</v>
      </c>
      <c r="L67" s="145">
        <f>'ПР 7 ведом'!M502</f>
        <v>3</v>
      </c>
      <c r="M67" s="145">
        <f>'ПР 7 ведом'!N502</f>
        <v>0.56699999999999995</v>
      </c>
      <c r="N67" s="145">
        <f>'ПР 7 ведом'!O502</f>
        <v>3.5670000000000002</v>
      </c>
    </row>
    <row r="68" spans="1:14" s="143" customFormat="1" x14ac:dyDescent="0.2">
      <c r="A68" s="65" t="s">
        <v>379</v>
      </c>
      <c r="B68" s="34" t="s">
        <v>25</v>
      </c>
      <c r="C68" s="37" t="s">
        <v>60</v>
      </c>
      <c r="D68" s="34" t="s">
        <v>266</v>
      </c>
      <c r="E68" s="34">
        <v>853</v>
      </c>
      <c r="F68" s="102">
        <f>'ПР 7 ведом'!G503</f>
        <v>132.6</v>
      </c>
      <c r="G68" s="102">
        <f>'ПР 7 ведом'!H503</f>
        <v>-7</v>
      </c>
      <c r="H68" s="102">
        <f>'ПР 7 ведом'!I503</f>
        <v>125.6</v>
      </c>
      <c r="I68" s="102">
        <f>'ПР 7 ведом'!J503</f>
        <v>0</v>
      </c>
      <c r="J68" s="145">
        <f>'ПР 7 ведом'!K503</f>
        <v>125.6</v>
      </c>
      <c r="K68" s="145">
        <f>'ПР 7 ведом'!L503</f>
        <v>-37.4</v>
      </c>
      <c r="L68" s="145">
        <f>'ПР 7 ведом'!M503</f>
        <v>88.199999999999989</v>
      </c>
      <c r="M68" s="145">
        <f>'ПР 7 ведом'!N503</f>
        <v>-46.081000000000003</v>
      </c>
      <c r="N68" s="145">
        <f>'ПР 7 ведом'!O503</f>
        <v>42.118999999999986</v>
      </c>
    </row>
    <row r="69" spans="1:14" s="143" customFormat="1" x14ac:dyDescent="0.2">
      <c r="A69" s="11" t="s">
        <v>384</v>
      </c>
      <c r="B69" s="46" t="s">
        <v>25</v>
      </c>
      <c r="C69" s="44" t="s">
        <v>180</v>
      </c>
      <c r="D69" s="46"/>
      <c r="E69" s="46"/>
      <c r="F69" s="96">
        <f>F70</f>
        <v>204</v>
      </c>
      <c r="G69" s="96">
        <f t="shared" ref="G69:H72" si="57">G70</f>
        <v>0</v>
      </c>
      <c r="H69" s="96">
        <f t="shared" si="57"/>
        <v>204</v>
      </c>
      <c r="I69" s="96">
        <f t="shared" ref="I69:N72" si="58">I70</f>
        <v>0</v>
      </c>
      <c r="J69" s="121">
        <f t="shared" si="58"/>
        <v>204</v>
      </c>
      <c r="K69" s="96">
        <f t="shared" si="58"/>
        <v>0</v>
      </c>
      <c r="L69" s="96">
        <f t="shared" si="58"/>
        <v>204</v>
      </c>
      <c r="M69" s="96">
        <f t="shared" si="58"/>
        <v>0</v>
      </c>
      <c r="N69" s="96">
        <f t="shared" si="58"/>
        <v>204</v>
      </c>
    </row>
    <row r="70" spans="1:14" s="143" customFormat="1" ht="33.75" x14ac:dyDescent="0.2">
      <c r="A70" s="117" t="s">
        <v>395</v>
      </c>
      <c r="B70" s="18" t="s">
        <v>25</v>
      </c>
      <c r="C70" s="17" t="s">
        <v>180</v>
      </c>
      <c r="D70" s="18" t="s">
        <v>385</v>
      </c>
      <c r="E70" s="18"/>
      <c r="F70" s="102">
        <f>F71</f>
        <v>204</v>
      </c>
      <c r="G70" s="102">
        <f t="shared" si="57"/>
        <v>0</v>
      </c>
      <c r="H70" s="102">
        <f t="shared" si="57"/>
        <v>204</v>
      </c>
      <c r="I70" s="102">
        <f t="shared" si="58"/>
        <v>0</v>
      </c>
      <c r="J70" s="145">
        <f t="shared" si="58"/>
        <v>204</v>
      </c>
      <c r="K70" s="102">
        <f t="shared" si="58"/>
        <v>0</v>
      </c>
      <c r="L70" s="102">
        <f t="shared" si="58"/>
        <v>204</v>
      </c>
      <c r="M70" s="102">
        <f t="shared" si="58"/>
        <v>0</v>
      </c>
      <c r="N70" s="102">
        <f t="shared" si="58"/>
        <v>204</v>
      </c>
    </row>
    <row r="71" spans="1:14" s="143" customFormat="1" ht="22.5" x14ac:dyDescent="0.2">
      <c r="A71" s="33" t="s">
        <v>388</v>
      </c>
      <c r="B71" s="18" t="s">
        <v>25</v>
      </c>
      <c r="C71" s="17" t="s">
        <v>180</v>
      </c>
      <c r="D71" s="18" t="s">
        <v>385</v>
      </c>
      <c r="E71" s="18" t="s">
        <v>50</v>
      </c>
      <c r="F71" s="102">
        <f>F72</f>
        <v>204</v>
      </c>
      <c r="G71" s="102">
        <f t="shared" si="57"/>
        <v>0</v>
      </c>
      <c r="H71" s="102">
        <f t="shared" si="57"/>
        <v>204</v>
      </c>
      <c r="I71" s="102">
        <f t="shared" si="58"/>
        <v>0</v>
      </c>
      <c r="J71" s="145">
        <f t="shared" si="58"/>
        <v>204</v>
      </c>
      <c r="K71" s="102">
        <f t="shared" si="58"/>
        <v>0</v>
      </c>
      <c r="L71" s="102">
        <f t="shared" si="58"/>
        <v>204</v>
      </c>
      <c r="M71" s="102">
        <f t="shared" si="58"/>
        <v>0</v>
      </c>
      <c r="N71" s="102">
        <f t="shared" si="58"/>
        <v>204</v>
      </c>
    </row>
    <row r="72" spans="1:14" s="143" customFormat="1" ht="22.5" x14ac:dyDescent="0.2">
      <c r="A72" s="33" t="s">
        <v>51</v>
      </c>
      <c r="B72" s="18" t="s">
        <v>25</v>
      </c>
      <c r="C72" s="17" t="s">
        <v>180</v>
      </c>
      <c r="D72" s="18" t="s">
        <v>385</v>
      </c>
      <c r="E72" s="18" t="s">
        <v>52</v>
      </c>
      <c r="F72" s="102">
        <f>F73</f>
        <v>204</v>
      </c>
      <c r="G72" s="102">
        <f t="shared" si="57"/>
        <v>0</v>
      </c>
      <c r="H72" s="102">
        <f t="shared" si="57"/>
        <v>204</v>
      </c>
      <c r="I72" s="102">
        <f t="shared" si="58"/>
        <v>0</v>
      </c>
      <c r="J72" s="145">
        <f t="shared" si="58"/>
        <v>204</v>
      </c>
      <c r="K72" s="102">
        <f t="shared" si="58"/>
        <v>0</v>
      </c>
      <c r="L72" s="102">
        <f t="shared" si="58"/>
        <v>204</v>
      </c>
      <c r="M72" s="102">
        <f t="shared" si="58"/>
        <v>0</v>
      </c>
      <c r="N72" s="102">
        <f t="shared" si="58"/>
        <v>204</v>
      </c>
    </row>
    <row r="73" spans="1:14" s="143" customFormat="1" x14ac:dyDescent="0.2">
      <c r="A73" s="65" t="s">
        <v>408</v>
      </c>
      <c r="B73" s="18" t="s">
        <v>25</v>
      </c>
      <c r="C73" s="17" t="s">
        <v>180</v>
      </c>
      <c r="D73" s="18" t="s">
        <v>385</v>
      </c>
      <c r="E73" s="18" t="s">
        <v>54</v>
      </c>
      <c r="F73" s="102">
        <f>'ПР 7 ведом'!G508</f>
        <v>204</v>
      </c>
      <c r="G73" s="102">
        <f>'ПР 7 ведом'!H508</f>
        <v>0</v>
      </c>
      <c r="H73" s="102">
        <f>'ПР 7 ведом'!I508</f>
        <v>204</v>
      </c>
      <c r="I73" s="102">
        <f>'ПР 7 ведом'!J508</f>
        <v>0</v>
      </c>
      <c r="J73" s="145">
        <f>'ПР 7 ведом'!K508</f>
        <v>204</v>
      </c>
      <c r="K73" s="145">
        <f>'ПР 7 ведом'!L508</f>
        <v>0</v>
      </c>
      <c r="L73" s="145">
        <f>'ПР 7 ведом'!M508</f>
        <v>204</v>
      </c>
      <c r="M73" s="145">
        <f>'ПР 7 ведом'!N508</f>
        <v>0</v>
      </c>
      <c r="N73" s="145">
        <f>'ПР 7 ведом'!O508</f>
        <v>204</v>
      </c>
    </row>
    <row r="74" spans="1:14" s="2" customFormat="1" ht="31.5" x14ac:dyDescent="0.2">
      <c r="A74" s="11" t="s">
        <v>214</v>
      </c>
      <c r="B74" s="46" t="s">
        <v>25</v>
      </c>
      <c r="C74" s="44" t="s">
        <v>121</v>
      </c>
      <c r="D74" s="46" t="s">
        <v>83</v>
      </c>
      <c r="E74" s="46" t="s">
        <v>84</v>
      </c>
      <c r="F74" s="96">
        <f>F75+F94</f>
        <v>6113.4000000000005</v>
      </c>
      <c r="G74" s="96">
        <f t="shared" ref="G74:H74" si="59">G75+G94</f>
        <v>0</v>
      </c>
      <c r="H74" s="96">
        <f t="shared" si="59"/>
        <v>6113.4000000000005</v>
      </c>
      <c r="I74" s="96">
        <f t="shared" ref="I74:N74" si="60">I75+I94</f>
        <v>0</v>
      </c>
      <c r="J74" s="121">
        <f t="shared" si="60"/>
        <v>6113.4000000000005</v>
      </c>
      <c r="K74" s="96">
        <f t="shared" si="60"/>
        <v>615.29999999999995</v>
      </c>
      <c r="L74" s="96">
        <f t="shared" si="60"/>
        <v>6728.7000000000007</v>
      </c>
      <c r="M74" s="96">
        <f t="shared" si="60"/>
        <v>1340.7460000000001</v>
      </c>
      <c r="N74" s="96">
        <f t="shared" si="60"/>
        <v>8069.4460000000008</v>
      </c>
    </row>
    <row r="75" spans="1:14" s="2" customFormat="1" ht="31.5" x14ac:dyDescent="0.2">
      <c r="A75" s="11" t="s">
        <v>417</v>
      </c>
      <c r="B75" s="46" t="s">
        <v>25</v>
      </c>
      <c r="C75" s="44" t="s">
        <v>121</v>
      </c>
      <c r="D75" s="46" t="s">
        <v>215</v>
      </c>
      <c r="E75" s="46" t="s">
        <v>84</v>
      </c>
      <c r="F75" s="96">
        <f>F76</f>
        <v>4606.1000000000004</v>
      </c>
      <c r="G75" s="96">
        <f t="shared" ref="G75:H76" si="61">G76</f>
        <v>0</v>
      </c>
      <c r="H75" s="96">
        <f t="shared" si="61"/>
        <v>4606.1000000000004</v>
      </c>
      <c r="I75" s="96">
        <f t="shared" ref="I75:N76" si="62">I76</f>
        <v>0</v>
      </c>
      <c r="J75" s="121">
        <f t="shared" si="62"/>
        <v>4606.1000000000004</v>
      </c>
      <c r="K75" s="96">
        <f t="shared" si="62"/>
        <v>615.29999999999995</v>
      </c>
      <c r="L75" s="96">
        <f t="shared" si="62"/>
        <v>5221.4000000000005</v>
      </c>
      <c r="M75" s="96">
        <f t="shared" si="62"/>
        <v>1244.0540000000001</v>
      </c>
      <c r="N75" s="96">
        <f t="shared" si="62"/>
        <v>6465.4540000000006</v>
      </c>
    </row>
    <row r="76" spans="1:14" s="2" customFormat="1" ht="45" x14ac:dyDescent="0.2">
      <c r="A76" s="16" t="s">
        <v>418</v>
      </c>
      <c r="B76" s="18" t="s">
        <v>25</v>
      </c>
      <c r="C76" s="17" t="s">
        <v>121</v>
      </c>
      <c r="D76" s="18" t="s">
        <v>216</v>
      </c>
      <c r="E76" s="18" t="s">
        <v>84</v>
      </c>
      <c r="F76" s="102">
        <f>F77</f>
        <v>4606.1000000000004</v>
      </c>
      <c r="G76" s="102">
        <f t="shared" si="61"/>
        <v>0</v>
      </c>
      <c r="H76" s="102">
        <f t="shared" si="61"/>
        <v>4606.1000000000004</v>
      </c>
      <c r="I76" s="102">
        <f t="shared" si="62"/>
        <v>0</v>
      </c>
      <c r="J76" s="145">
        <f t="shared" si="62"/>
        <v>4606.1000000000004</v>
      </c>
      <c r="K76" s="102">
        <f t="shared" si="62"/>
        <v>615.29999999999995</v>
      </c>
      <c r="L76" s="102">
        <f t="shared" si="62"/>
        <v>5221.4000000000005</v>
      </c>
      <c r="M76" s="102">
        <f t="shared" si="62"/>
        <v>1244.0540000000001</v>
      </c>
      <c r="N76" s="102">
        <f t="shared" si="62"/>
        <v>6465.4540000000006</v>
      </c>
    </row>
    <row r="77" spans="1:14" s="143" customFormat="1" ht="22.5" x14ac:dyDescent="0.2">
      <c r="A77" s="16" t="s">
        <v>217</v>
      </c>
      <c r="B77" s="18" t="s">
        <v>25</v>
      </c>
      <c r="C77" s="17" t="s">
        <v>121</v>
      </c>
      <c r="D77" s="18" t="s">
        <v>218</v>
      </c>
      <c r="E77" s="18"/>
      <c r="F77" s="102">
        <f>F78+F85+F86+F90</f>
        <v>4606.1000000000004</v>
      </c>
      <c r="G77" s="102">
        <f t="shared" ref="G77:H77" si="63">G78+G85+G86+G90</f>
        <v>0</v>
      </c>
      <c r="H77" s="102">
        <f t="shared" si="63"/>
        <v>4606.1000000000004</v>
      </c>
      <c r="I77" s="102">
        <f t="shared" ref="I77:N77" si="64">I78+I85+I86+I90</f>
        <v>0</v>
      </c>
      <c r="J77" s="145">
        <f t="shared" si="64"/>
        <v>4606.1000000000004</v>
      </c>
      <c r="K77" s="102">
        <f t="shared" si="64"/>
        <v>615.29999999999995</v>
      </c>
      <c r="L77" s="102">
        <f t="shared" si="64"/>
        <v>5221.4000000000005</v>
      </c>
      <c r="M77" s="102">
        <f t="shared" si="64"/>
        <v>1244.0540000000001</v>
      </c>
      <c r="N77" s="102">
        <f t="shared" si="64"/>
        <v>6465.4540000000006</v>
      </c>
    </row>
    <row r="78" spans="1:14" s="143" customFormat="1" ht="45" x14ac:dyDescent="0.2">
      <c r="A78" s="16" t="s">
        <v>41</v>
      </c>
      <c r="B78" s="18" t="s">
        <v>25</v>
      </c>
      <c r="C78" s="17" t="s">
        <v>121</v>
      </c>
      <c r="D78" s="18" t="s">
        <v>219</v>
      </c>
      <c r="E78" s="18" t="s">
        <v>42</v>
      </c>
      <c r="F78" s="102">
        <f>F82+F79</f>
        <v>3804.3</v>
      </c>
      <c r="G78" s="102">
        <f t="shared" ref="G78:H78" si="65">G82+G79</f>
        <v>0</v>
      </c>
      <c r="H78" s="102">
        <f t="shared" si="65"/>
        <v>3804.3</v>
      </c>
      <c r="I78" s="102">
        <f t="shared" ref="I78:N78" si="66">I82+I79</f>
        <v>0</v>
      </c>
      <c r="J78" s="145">
        <f t="shared" si="66"/>
        <v>3804.3</v>
      </c>
      <c r="K78" s="102">
        <f t="shared" si="66"/>
        <v>615.29999999999995</v>
      </c>
      <c r="L78" s="102">
        <f t="shared" si="66"/>
        <v>4419.6000000000004</v>
      </c>
      <c r="M78" s="102">
        <f t="shared" si="66"/>
        <v>1154.732</v>
      </c>
      <c r="N78" s="102">
        <f t="shared" si="66"/>
        <v>5574.3320000000003</v>
      </c>
    </row>
    <row r="79" spans="1:14" s="143" customFormat="1" x14ac:dyDescent="0.2">
      <c r="A79" s="33" t="s">
        <v>43</v>
      </c>
      <c r="B79" s="34" t="s">
        <v>25</v>
      </c>
      <c r="C79" s="37" t="s">
        <v>121</v>
      </c>
      <c r="D79" s="34" t="s">
        <v>219</v>
      </c>
      <c r="E79" s="34">
        <v>110</v>
      </c>
      <c r="F79" s="102">
        <f>F80+F81</f>
        <v>0</v>
      </c>
      <c r="G79" s="102">
        <f t="shared" ref="G79:H79" si="67">G80+G81</f>
        <v>0</v>
      </c>
      <c r="H79" s="102">
        <f t="shared" si="67"/>
        <v>0</v>
      </c>
      <c r="I79" s="102">
        <f t="shared" ref="I79:N79" si="68">I80+I81</f>
        <v>0</v>
      </c>
      <c r="J79" s="145">
        <f t="shared" si="68"/>
        <v>0</v>
      </c>
      <c r="K79" s="102">
        <f t="shared" si="68"/>
        <v>0</v>
      </c>
      <c r="L79" s="102">
        <f t="shared" si="68"/>
        <v>0</v>
      </c>
      <c r="M79" s="102">
        <f t="shared" si="68"/>
        <v>0</v>
      </c>
      <c r="N79" s="102">
        <f t="shared" si="68"/>
        <v>0</v>
      </c>
    </row>
    <row r="80" spans="1:14" s="143" customFormat="1" x14ac:dyDescent="0.2">
      <c r="A80" s="33" t="s">
        <v>44</v>
      </c>
      <c r="B80" s="34" t="s">
        <v>25</v>
      </c>
      <c r="C80" s="37" t="s">
        <v>121</v>
      </c>
      <c r="D80" s="34" t="s">
        <v>219</v>
      </c>
      <c r="E80" s="34">
        <v>111</v>
      </c>
      <c r="F80" s="102">
        <f>'ПР 7 ведом'!G415</f>
        <v>0</v>
      </c>
      <c r="G80" s="102">
        <f>'ПР 7 ведом'!H415</f>
        <v>0</v>
      </c>
      <c r="H80" s="102">
        <f>'ПР 7 ведом'!I415</f>
        <v>0</v>
      </c>
      <c r="I80" s="102">
        <f>'ПР 7 ведом'!J415</f>
        <v>0</v>
      </c>
      <c r="J80" s="145">
        <f>'ПР 7 ведом'!K415</f>
        <v>0</v>
      </c>
      <c r="K80" s="102">
        <f>'ПР 7 ведом'!L415</f>
        <v>0</v>
      </c>
      <c r="L80" s="102">
        <f>'ПР 7 ведом'!M415</f>
        <v>0</v>
      </c>
      <c r="M80" s="102">
        <f>'ПР 7 ведом'!N415</f>
        <v>0</v>
      </c>
      <c r="N80" s="102">
        <f>'ПР 7 ведом'!O415</f>
        <v>0</v>
      </c>
    </row>
    <row r="81" spans="1:14" s="143" customFormat="1" ht="33.75" x14ac:dyDescent="0.2">
      <c r="A81" s="64" t="s">
        <v>45</v>
      </c>
      <c r="B81" s="34" t="s">
        <v>25</v>
      </c>
      <c r="C81" s="37" t="s">
        <v>121</v>
      </c>
      <c r="D81" s="34" t="s">
        <v>219</v>
      </c>
      <c r="E81" s="34">
        <v>119</v>
      </c>
      <c r="F81" s="102">
        <f>'ПР 7 ведом'!G416</f>
        <v>0</v>
      </c>
      <c r="G81" s="102">
        <f>'ПР 7 ведом'!H416</f>
        <v>0</v>
      </c>
      <c r="H81" s="102">
        <f>'ПР 7 ведом'!I416</f>
        <v>0</v>
      </c>
      <c r="I81" s="102">
        <f>'ПР 7 ведом'!J416</f>
        <v>0</v>
      </c>
      <c r="J81" s="145">
        <f>'ПР 7 ведом'!K416</f>
        <v>0</v>
      </c>
      <c r="K81" s="102">
        <f>'ПР 7 ведом'!L416</f>
        <v>0</v>
      </c>
      <c r="L81" s="102">
        <f>'ПР 7 ведом'!M416</f>
        <v>0</v>
      </c>
      <c r="M81" s="102">
        <f>'ПР 7 ведом'!N416</f>
        <v>0</v>
      </c>
      <c r="N81" s="102">
        <f>'ПР 7 ведом'!O416</f>
        <v>0</v>
      </c>
    </row>
    <row r="82" spans="1:14" s="2" customFormat="1" ht="22.5" x14ac:dyDescent="0.2">
      <c r="A82" s="16" t="s">
        <v>68</v>
      </c>
      <c r="B82" s="18" t="s">
        <v>25</v>
      </c>
      <c r="C82" s="17" t="s">
        <v>121</v>
      </c>
      <c r="D82" s="18" t="s">
        <v>220</v>
      </c>
      <c r="E82" s="18" t="s">
        <v>131</v>
      </c>
      <c r="F82" s="102">
        <f>F83+F84</f>
        <v>3804.3</v>
      </c>
      <c r="G82" s="102">
        <f t="shared" ref="G82:H82" si="69">G83+G84</f>
        <v>0</v>
      </c>
      <c r="H82" s="102">
        <f t="shared" si="69"/>
        <v>3804.3</v>
      </c>
      <c r="I82" s="102">
        <f t="shared" ref="I82:N82" si="70">I83+I84</f>
        <v>0</v>
      </c>
      <c r="J82" s="145">
        <f t="shared" si="70"/>
        <v>3804.3</v>
      </c>
      <c r="K82" s="102">
        <f t="shared" si="70"/>
        <v>615.29999999999995</v>
      </c>
      <c r="L82" s="102">
        <f t="shared" si="70"/>
        <v>4419.6000000000004</v>
      </c>
      <c r="M82" s="102">
        <f t="shared" si="70"/>
        <v>1154.732</v>
      </c>
      <c r="N82" s="102">
        <f t="shared" si="70"/>
        <v>5574.3320000000003</v>
      </c>
    </row>
    <row r="83" spans="1:14" s="2" customFormat="1" x14ac:dyDescent="0.2">
      <c r="A83" s="19" t="s">
        <v>69</v>
      </c>
      <c r="B83" s="18" t="s">
        <v>25</v>
      </c>
      <c r="C83" s="17" t="s">
        <v>121</v>
      </c>
      <c r="D83" s="18" t="s">
        <v>220</v>
      </c>
      <c r="E83" s="18" t="s">
        <v>132</v>
      </c>
      <c r="F83" s="102">
        <f>'ПР 7 ведом'!G418</f>
        <v>2922</v>
      </c>
      <c r="G83" s="102">
        <f>'ПР 7 ведом'!H418</f>
        <v>0</v>
      </c>
      <c r="H83" s="102">
        <f>'ПР 7 ведом'!I418</f>
        <v>2922</v>
      </c>
      <c r="I83" s="102">
        <f>'ПР 7 ведом'!J418</f>
        <v>0</v>
      </c>
      <c r="J83" s="145">
        <f>'ПР 7 ведом'!K418</f>
        <v>2922</v>
      </c>
      <c r="K83" s="145">
        <f>'ПР 7 ведом'!L418</f>
        <v>473.3</v>
      </c>
      <c r="L83" s="145">
        <f>'ПР 7 ведом'!M418</f>
        <v>3395.3</v>
      </c>
      <c r="M83" s="145">
        <f>'ПР 7 ведом'!N418</f>
        <v>911.71400000000006</v>
      </c>
      <c r="N83" s="145">
        <f>'ПР 7 ведом'!O418</f>
        <v>4307.0140000000001</v>
      </c>
    </row>
    <row r="84" spans="1:14" s="2" customFormat="1" ht="33.75" x14ac:dyDescent="0.2">
      <c r="A84" s="19" t="s">
        <v>70</v>
      </c>
      <c r="B84" s="18" t="s">
        <v>25</v>
      </c>
      <c r="C84" s="17" t="s">
        <v>121</v>
      </c>
      <c r="D84" s="18" t="s">
        <v>220</v>
      </c>
      <c r="E84" s="18">
        <v>129</v>
      </c>
      <c r="F84" s="102">
        <f>'ПР 7 ведом'!G419</f>
        <v>882.3</v>
      </c>
      <c r="G84" s="102">
        <f>'ПР 7 ведом'!H419</f>
        <v>0</v>
      </c>
      <c r="H84" s="102">
        <f>'ПР 7 ведом'!I419</f>
        <v>882.3</v>
      </c>
      <c r="I84" s="102">
        <f>'ПР 7 ведом'!J419</f>
        <v>0</v>
      </c>
      <c r="J84" s="145">
        <f>'ПР 7 ведом'!K419</f>
        <v>882.3</v>
      </c>
      <c r="K84" s="145">
        <f>'ПР 7 ведом'!L419</f>
        <v>142</v>
      </c>
      <c r="L84" s="145">
        <f>'ПР 7 ведом'!M419</f>
        <v>1024.3</v>
      </c>
      <c r="M84" s="145">
        <f>'ПР 7 ведом'!N419</f>
        <v>243.018</v>
      </c>
      <c r="N84" s="145">
        <f>'ПР 7 ведом'!O419</f>
        <v>1267.318</v>
      </c>
    </row>
    <row r="85" spans="1:14" s="2" customFormat="1" ht="22.5" x14ac:dyDescent="0.2">
      <c r="A85" s="19" t="s">
        <v>186</v>
      </c>
      <c r="B85" s="18" t="s">
        <v>25</v>
      </c>
      <c r="C85" s="17" t="s">
        <v>121</v>
      </c>
      <c r="D85" s="18" t="s">
        <v>221</v>
      </c>
      <c r="E85" s="18" t="s">
        <v>188</v>
      </c>
      <c r="F85" s="102">
        <f>'ПР 7 ведом'!G422</f>
        <v>35.299999999999997</v>
      </c>
      <c r="G85" s="102">
        <f>'ПР 7 ведом'!H422</f>
        <v>0</v>
      </c>
      <c r="H85" s="102">
        <f>'ПР 7 ведом'!I422</f>
        <v>35.299999999999997</v>
      </c>
      <c r="I85" s="102">
        <f>'ПР 7 ведом'!J422</f>
        <v>0</v>
      </c>
      <c r="J85" s="145">
        <f>'ПР 7 ведом'!K422</f>
        <v>35.299999999999997</v>
      </c>
      <c r="K85" s="145">
        <f>'ПР 7 ведом'!L422</f>
        <v>10.5</v>
      </c>
      <c r="L85" s="145">
        <f>'ПР 7 ведом'!M422</f>
        <v>45.8</v>
      </c>
      <c r="M85" s="145">
        <f>'ПР 7 ведом'!N422</f>
        <v>-0.5</v>
      </c>
      <c r="N85" s="145">
        <f>'ПР 7 ведом'!O422</f>
        <v>45.3</v>
      </c>
    </row>
    <row r="86" spans="1:14" s="2" customFormat="1" ht="22.5" x14ac:dyDescent="0.2">
      <c r="A86" s="16" t="s">
        <v>508</v>
      </c>
      <c r="B86" s="18" t="s">
        <v>25</v>
      </c>
      <c r="C86" s="17" t="s">
        <v>121</v>
      </c>
      <c r="D86" s="18" t="s">
        <v>221</v>
      </c>
      <c r="E86" s="18" t="s">
        <v>50</v>
      </c>
      <c r="F86" s="102">
        <f>F87</f>
        <v>762.9</v>
      </c>
      <c r="G86" s="102">
        <f t="shared" ref="G86:H86" si="71">G87</f>
        <v>0</v>
      </c>
      <c r="H86" s="102">
        <f t="shared" si="71"/>
        <v>762.9</v>
      </c>
      <c r="I86" s="102">
        <f t="shared" ref="I86:N86" si="72">I87</f>
        <v>0</v>
      </c>
      <c r="J86" s="145">
        <f t="shared" si="72"/>
        <v>762.9</v>
      </c>
      <c r="K86" s="102">
        <f t="shared" si="72"/>
        <v>-10.5</v>
      </c>
      <c r="L86" s="102">
        <f t="shared" si="72"/>
        <v>752.4</v>
      </c>
      <c r="M86" s="102">
        <f t="shared" si="72"/>
        <v>92.535000000000011</v>
      </c>
      <c r="N86" s="102">
        <f t="shared" si="72"/>
        <v>844.93499999999995</v>
      </c>
    </row>
    <row r="87" spans="1:14" s="2" customFormat="1" ht="22.5" x14ac:dyDescent="0.2">
      <c r="A87" s="16" t="s">
        <v>51</v>
      </c>
      <c r="B87" s="18" t="s">
        <v>25</v>
      </c>
      <c r="C87" s="17" t="s">
        <v>121</v>
      </c>
      <c r="D87" s="18" t="s">
        <v>221</v>
      </c>
      <c r="E87" s="18" t="s">
        <v>52</v>
      </c>
      <c r="F87" s="102">
        <f>F89+F88</f>
        <v>762.9</v>
      </c>
      <c r="G87" s="102">
        <f t="shared" ref="G87:H87" si="73">G89+G88</f>
        <v>0</v>
      </c>
      <c r="H87" s="102">
        <f t="shared" si="73"/>
        <v>762.9</v>
      </c>
      <c r="I87" s="102">
        <f t="shared" ref="I87:N87" si="74">I89+I88</f>
        <v>0</v>
      </c>
      <c r="J87" s="145">
        <f t="shared" si="74"/>
        <v>762.9</v>
      </c>
      <c r="K87" s="102">
        <f t="shared" si="74"/>
        <v>-10.5</v>
      </c>
      <c r="L87" s="102">
        <f t="shared" si="74"/>
        <v>752.4</v>
      </c>
      <c r="M87" s="102">
        <f t="shared" si="74"/>
        <v>92.535000000000011</v>
      </c>
      <c r="N87" s="102">
        <f t="shared" si="74"/>
        <v>844.93499999999995</v>
      </c>
    </row>
    <row r="88" spans="1:14" s="2" customFormat="1" ht="22.5" x14ac:dyDescent="0.2">
      <c r="A88" s="20" t="s">
        <v>71</v>
      </c>
      <c r="B88" s="18" t="s">
        <v>25</v>
      </c>
      <c r="C88" s="17" t="s">
        <v>121</v>
      </c>
      <c r="D88" s="18" t="s">
        <v>221</v>
      </c>
      <c r="E88" s="18">
        <v>242</v>
      </c>
      <c r="F88" s="102">
        <f>'ПР 7 ведом'!G425</f>
        <v>422.5</v>
      </c>
      <c r="G88" s="102">
        <f>'ПР 7 ведом'!H425</f>
        <v>0</v>
      </c>
      <c r="H88" s="102">
        <f>'ПР 7 ведом'!I425</f>
        <v>422.5</v>
      </c>
      <c r="I88" s="102">
        <f>'ПР 7 ведом'!J425</f>
        <v>0</v>
      </c>
      <c r="J88" s="145">
        <f>'ПР 7 ведом'!K425</f>
        <v>422.5</v>
      </c>
      <c r="K88" s="145">
        <f>'ПР 7 ведом'!L425</f>
        <v>0</v>
      </c>
      <c r="L88" s="145">
        <f>'ПР 7 ведом'!M425</f>
        <v>422.5</v>
      </c>
      <c r="M88" s="145">
        <f>'ПР 7 ведом'!N425</f>
        <v>-38.128</v>
      </c>
      <c r="N88" s="145">
        <f>'ПР 7 ведом'!O425</f>
        <v>384.37200000000001</v>
      </c>
    </row>
    <row r="89" spans="1:14" s="2" customFormat="1" x14ac:dyDescent="0.2">
      <c r="A89" s="20" t="s">
        <v>408</v>
      </c>
      <c r="B89" s="18" t="s">
        <v>25</v>
      </c>
      <c r="C89" s="17" t="s">
        <v>121</v>
      </c>
      <c r="D89" s="18" t="s">
        <v>221</v>
      </c>
      <c r="E89" s="18" t="s">
        <v>54</v>
      </c>
      <c r="F89" s="102">
        <f>'ПР 7 ведом'!G426</f>
        <v>340.4</v>
      </c>
      <c r="G89" s="102">
        <f>'ПР 7 ведом'!H426</f>
        <v>0</v>
      </c>
      <c r="H89" s="102">
        <f>'ПР 7 ведом'!I426</f>
        <v>340.4</v>
      </c>
      <c r="I89" s="102">
        <f>'ПР 7 ведом'!J426</f>
        <v>0</v>
      </c>
      <c r="J89" s="145">
        <f>'ПР 7 ведом'!K426</f>
        <v>340.4</v>
      </c>
      <c r="K89" s="145">
        <f>'ПР 7 ведом'!L426</f>
        <v>-10.5</v>
      </c>
      <c r="L89" s="145">
        <f>'ПР 7 ведом'!M426</f>
        <v>329.9</v>
      </c>
      <c r="M89" s="145">
        <f>'ПР 7 ведом'!N426</f>
        <v>130.66300000000001</v>
      </c>
      <c r="N89" s="145">
        <f>'ПР 7 ведом'!O426</f>
        <v>460.56299999999999</v>
      </c>
    </row>
    <row r="90" spans="1:14" s="2" customFormat="1" x14ac:dyDescent="0.2">
      <c r="A90" s="20" t="s">
        <v>72</v>
      </c>
      <c r="B90" s="18" t="s">
        <v>25</v>
      </c>
      <c r="C90" s="17" t="s">
        <v>121</v>
      </c>
      <c r="D90" s="18" t="s">
        <v>221</v>
      </c>
      <c r="E90" s="18" t="s">
        <v>134</v>
      </c>
      <c r="F90" s="102">
        <f>F91</f>
        <v>3.5999999999999996</v>
      </c>
      <c r="G90" s="102">
        <f t="shared" ref="G90:H90" si="75">G91</f>
        <v>0</v>
      </c>
      <c r="H90" s="102">
        <f t="shared" si="75"/>
        <v>3.5999999999999996</v>
      </c>
      <c r="I90" s="102">
        <f t="shared" ref="I90:N90" si="76">I91</f>
        <v>0</v>
      </c>
      <c r="J90" s="145">
        <f t="shared" si="76"/>
        <v>3.5999999999999996</v>
      </c>
      <c r="K90" s="102">
        <f t="shared" si="76"/>
        <v>0</v>
      </c>
      <c r="L90" s="102">
        <f t="shared" si="76"/>
        <v>3.5999999999999996</v>
      </c>
      <c r="M90" s="102">
        <f t="shared" si="76"/>
        <v>-2.7130000000000001</v>
      </c>
      <c r="N90" s="102">
        <f t="shared" si="76"/>
        <v>0.88699999999999979</v>
      </c>
    </row>
    <row r="91" spans="1:14" s="2" customFormat="1" x14ac:dyDescent="0.2">
      <c r="A91" s="20" t="s">
        <v>73</v>
      </c>
      <c r="B91" s="18" t="s">
        <v>25</v>
      </c>
      <c r="C91" s="17" t="s">
        <v>121</v>
      </c>
      <c r="D91" s="18" t="s">
        <v>221</v>
      </c>
      <c r="E91" s="18" t="s">
        <v>74</v>
      </c>
      <c r="F91" s="102">
        <f>F92+F93</f>
        <v>3.5999999999999996</v>
      </c>
      <c r="G91" s="102">
        <f t="shared" ref="G91:H91" si="77">G92+G93</f>
        <v>0</v>
      </c>
      <c r="H91" s="102">
        <f t="shared" si="77"/>
        <v>3.5999999999999996</v>
      </c>
      <c r="I91" s="102">
        <f t="shared" ref="I91:N91" si="78">I92+I93</f>
        <v>0</v>
      </c>
      <c r="J91" s="145">
        <f t="shared" si="78"/>
        <v>3.5999999999999996</v>
      </c>
      <c r="K91" s="102">
        <f t="shared" si="78"/>
        <v>0</v>
      </c>
      <c r="L91" s="102">
        <f t="shared" si="78"/>
        <v>3.5999999999999996</v>
      </c>
      <c r="M91" s="102">
        <f t="shared" si="78"/>
        <v>-2.7130000000000001</v>
      </c>
      <c r="N91" s="102">
        <f t="shared" si="78"/>
        <v>0.88699999999999979</v>
      </c>
    </row>
    <row r="92" spans="1:14" s="2" customFormat="1" x14ac:dyDescent="0.2">
      <c r="A92" s="20" t="s">
        <v>135</v>
      </c>
      <c r="B92" s="18" t="s">
        <v>25</v>
      </c>
      <c r="C92" s="17" t="s">
        <v>121</v>
      </c>
      <c r="D92" s="18" t="s">
        <v>221</v>
      </c>
      <c r="E92" s="18" t="s">
        <v>156</v>
      </c>
      <c r="F92" s="102">
        <f>'ПР 7 ведом'!G429</f>
        <v>0.8</v>
      </c>
      <c r="G92" s="102">
        <f>'ПР 7 ведом'!H429</f>
        <v>0</v>
      </c>
      <c r="H92" s="102">
        <f>'ПР 7 ведом'!I429</f>
        <v>0.8</v>
      </c>
      <c r="I92" s="102">
        <f>'ПР 7 ведом'!J429</f>
        <v>0</v>
      </c>
      <c r="J92" s="145">
        <f>'ПР 7 ведом'!K429</f>
        <v>0.8</v>
      </c>
      <c r="K92" s="145">
        <f>'ПР 7 ведом'!L429</f>
        <v>0</v>
      </c>
      <c r="L92" s="145">
        <f>'ПР 7 ведом'!M429</f>
        <v>0.8</v>
      </c>
      <c r="M92" s="145">
        <f>'ПР 7 ведом'!N429</f>
        <v>-0.8</v>
      </c>
      <c r="N92" s="145">
        <f>'ПР 7 ведом'!O429</f>
        <v>0</v>
      </c>
    </row>
    <row r="93" spans="1:14" s="2" customFormat="1" x14ac:dyDescent="0.2">
      <c r="A93" s="65" t="s">
        <v>379</v>
      </c>
      <c r="B93" s="18" t="s">
        <v>25</v>
      </c>
      <c r="C93" s="17" t="s">
        <v>121</v>
      </c>
      <c r="D93" s="18" t="s">
        <v>221</v>
      </c>
      <c r="E93" s="34">
        <v>853</v>
      </c>
      <c r="F93" s="102">
        <f>'ПР 7 ведом'!G430</f>
        <v>2.8</v>
      </c>
      <c r="G93" s="102">
        <f>'ПР 7 ведом'!H430</f>
        <v>0</v>
      </c>
      <c r="H93" s="102">
        <f>'ПР 7 ведом'!I430</f>
        <v>2.8</v>
      </c>
      <c r="I93" s="102">
        <f>'ПР 7 ведом'!J430</f>
        <v>0</v>
      </c>
      <c r="J93" s="145">
        <f>'ПР 7 ведом'!K430</f>
        <v>2.8</v>
      </c>
      <c r="K93" s="145">
        <f>'ПР 7 ведом'!L430</f>
        <v>0</v>
      </c>
      <c r="L93" s="145">
        <f>'ПР 7 ведом'!M430</f>
        <v>2.8</v>
      </c>
      <c r="M93" s="145">
        <f>'ПР 7 ведом'!N430</f>
        <v>-1.913</v>
      </c>
      <c r="N93" s="145">
        <f>'ПР 7 ведом'!O430</f>
        <v>0.88699999999999979</v>
      </c>
    </row>
    <row r="94" spans="1:14" s="143" customFormat="1" x14ac:dyDescent="0.2">
      <c r="A94" s="32" t="s">
        <v>366</v>
      </c>
      <c r="B94" s="18" t="s">
        <v>25</v>
      </c>
      <c r="C94" s="17" t="s">
        <v>121</v>
      </c>
      <c r="D94" s="18" t="s">
        <v>367</v>
      </c>
      <c r="E94" s="18" t="s">
        <v>84</v>
      </c>
      <c r="F94" s="102">
        <f>F95+F100</f>
        <v>1507.3</v>
      </c>
      <c r="G94" s="102">
        <f t="shared" ref="G94:H94" si="79">G95+G100</f>
        <v>0</v>
      </c>
      <c r="H94" s="102">
        <f t="shared" si="79"/>
        <v>1507.3</v>
      </c>
      <c r="I94" s="102">
        <f t="shared" ref="I94:N94" si="80">I95+I100</f>
        <v>0</v>
      </c>
      <c r="J94" s="145">
        <f t="shared" si="80"/>
        <v>1507.3</v>
      </c>
      <c r="K94" s="102">
        <f t="shared" si="80"/>
        <v>0</v>
      </c>
      <c r="L94" s="102">
        <f t="shared" si="80"/>
        <v>1507.3</v>
      </c>
      <c r="M94" s="102">
        <f t="shared" si="80"/>
        <v>96.691999999999993</v>
      </c>
      <c r="N94" s="102">
        <f t="shared" si="80"/>
        <v>1603.9920000000002</v>
      </c>
    </row>
    <row r="95" spans="1:14" s="9" customFormat="1" ht="45" x14ac:dyDescent="0.2">
      <c r="A95" s="16" t="s">
        <v>41</v>
      </c>
      <c r="B95" s="18" t="s">
        <v>25</v>
      </c>
      <c r="C95" s="17" t="s">
        <v>121</v>
      </c>
      <c r="D95" s="17" t="s">
        <v>368</v>
      </c>
      <c r="E95" s="18" t="s">
        <v>42</v>
      </c>
      <c r="F95" s="102">
        <f>F96</f>
        <v>1435.1</v>
      </c>
      <c r="G95" s="102">
        <f t="shared" ref="G95:H95" si="81">G96</f>
        <v>0</v>
      </c>
      <c r="H95" s="102">
        <f t="shared" si="81"/>
        <v>1435.1</v>
      </c>
      <c r="I95" s="102">
        <f t="shared" ref="I95:N95" si="82">I96</f>
        <v>0</v>
      </c>
      <c r="J95" s="145">
        <f t="shared" si="82"/>
        <v>1435.1</v>
      </c>
      <c r="K95" s="102">
        <f t="shared" si="82"/>
        <v>0</v>
      </c>
      <c r="L95" s="102">
        <f t="shared" si="82"/>
        <v>1435.1</v>
      </c>
      <c r="M95" s="102">
        <f t="shared" si="82"/>
        <v>101.651</v>
      </c>
      <c r="N95" s="102">
        <f t="shared" si="82"/>
        <v>1536.7510000000002</v>
      </c>
    </row>
    <row r="96" spans="1:14" s="9" customFormat="1" ht="22.5" x14ac:dyDescent="0.2">
      <c r="A96" s="16" t="s">
        <v>68</v>
      </c>
      <c r="B96" s="18" t="s">
        <v>25</v>
      </c>
      <c r="C96" s="17" t="s">
        <v>121</v>
      </c>
      <c r="D96" s="17" t="s">
        <v>368</v>
      </c>
      <c r="E96" s="18" t="s">
        <v>131</v>
      </c>
      <c r="F96" s="102">
        <f>F97+F99+F98</f>
        <v>1435.1</v>
      </c>
      <c r="G96" s="102">
        <f t="shared" ref="G96:H96" si="83">G97+G99+G98</f>
        <v>0</v>
      </c>
      <c r="H96" s="102">
        <f t="shared" si="83"/>
        <v>1435.1</v>
      </c>
      <c r="I96" s="102">
        <f t="shared" ref="I96:N96" si="84">I97+I99+I98</f>
        <v>0</v>
      </c>
      <c r="J96" s="145">
        <f t="shared" si="84"/>
        <v>1435.1</v>
      </c>
      <c r="K96" s="102">
        <f t="shared" si="84"/>
        <v>0</v>
      </c>
      <c r="L96" s="102">
        <f t="shared" si="84"/>
        <v>1435.1</v>
      </c>
      <c r="M96" s="102">
        <f t="shared" si="84"/>
        <v>101.651</v>
      </c>
      <c r="N96" s="102">
        <f t="shared" si="84"/>
        <v>1536.7510000000002</v>
      </c>
    </row>
    <row r="97" spans="1:16" s="9" customFormat="1" ht="11.25" x14ac:dyDescent="0.2">
      <c r="A97" s="19" t="s">
        <v>69</v>
      </c>
      <c r="B97" s="18" t="s">
        <v>25</v>
      </c>
      <c r="C97" s="17" t="s">
        <v>121</v>
      </c>
      <c r="D97" s="17" t="s">
        <v>368</v>
      </c>
      <c r="E97" s="18" t="s">
        <v>132</v>
      </c>
      <c r="F97" s="102">
        <f>'ПР 7 ведом'!G742</f>
        <v>1092.4000000000001</v>
      </c>
      <c r="G97" s="102">
        <f>'ПР 7 ведом'!H742</f>
        <v>0</v>
      </c>
      <c r="H97" s="102">
        <f>'ПР 7 ведом'!I742</f>
        <v>1092.4000000000001</v>
      </c>
      <c r="I97" s="102">
        <f>'ПР 7 ведом'!J742</f>
        <v>0</v>
      </c>
      <c r="J97" s="145">
        <f>'ПР 7 ведом'!K742</f>
        <v>1092.4000000000001</v>
      </c>
      <c r="K97" s="145">
        <f>'ПР 7 ведом'!L742</f>
        <v>0</v>
      </c>
      <c r="L97" s="145">
        <f>'ПР 7 ведом'!M742</f>
        <v>1092.4000000000001</v>
      </c>
      <c r="M97" s="145">
        <f>'ПР 7 ведом'!N742</f>
        <v>79.165000000000006</v>
      </c>
      <c r="N97" s="145">
        <f>'ПР 7 ведом'!O742</f>
        <v>1171.5650000000001</v>
      </c>
    </row>
    <row r="98" spans="1:16" s="2" customFormat="1" ht="33.75" x14ac:dyDescent="0.2">
      <c r="A98" s="19" t="s">
        <v>70</v>
      </c>
      <c r="B98" s="18" t="s">
        <v>25</v>
      </c>
      <c r="C98" s="17" t="s">
        <v>121</v>
      </c>
      <c r="D98" s="17" t="s">
        <v>368</v>
      </c>
      <c r="E98" s="18">
        <v>129</v>
      </c>
      <c r="F98" s="102">
        <f>'ПР 7 ведом'!G743</f>
        <v>329.9</v>
      </c>
      <c r="G98" s="102">
        <f>'ПР 7 ведом'!H743</f>
        <v>0</v>
      </c>
      <c r="H98" s="102">
        <f>'ПР 7 ведом'!I743</f>
        <v>329.9</v>
      </c>
      <c r="I98" s="102">
        <f>'ПР 7 ведом'!J743</f>
        <v>0</v>
      </c>
      <c r="J98" s="145">
        <f>'ПР 7 ведом'!K743</f>
        <v>329.9</v>
      </c>
      <c r="K98" s="145">
        <f>'ПР 7 ведом'!L743</f>
        <v>0</v>
      </c>
      <c r="L98" s="145">
        <f>'ПР 7 ведом'!M743</f>
        <v>329.9</v>
      </c>
      <c r="M98" s="145">
        <f>'ПР 7 ведом'!N743</f>
        <v>22.885999999999999</v>
      </c>
      <c r="N98" s="145">
        <f>'ПР 7 ведом'!O743</f>
        <v>352.786</v>
      </c>
    </row>
    <row r="99" spans="1:16" s="2" customFormat="1" x14ac:dyDescent="0.2">
      <c r="A99" s="16" t="s">
        <v>509</v>
      </c>
      <c r="B99" s="18" t="s">
        <v>25</v>
      </c>
      <c r="C99" s="17" t="s">
        <v>121</v>
      </c>
      <c r="D99" s="17" t="s">
        <v>369</v>
      </c>
      <c r="E99" s="18">
        <v>122</v>
      </c>
      <c r="F99" s="102">
        <f>'ПР 7 ведом'!G746</f>
        <v>12.8</v>
      </c>
      <c r="G99" s="102">
        <f>'ПР 7 ведом'!H746</f>
        <v>0</v>
      </c>
      <c r="H99" s="102">
        <f>'ПР 7 ведом'!I746</f>
        <v>12.8</v>
      </c>
      <c r="I99" s="102">
        <f>'ПР 7 ведом'!J746</f>
        <v>0</v>
      </c>
      <c r="J99" s="145">
        <f>'ПР 7 ведом'!K746</f>
        <v>12.8</v>
      </c>
      <c r="K99" s="145">
        <f>'ПР 7 ведом'!L746</f>
        <v>0</v>
      </c>
      <c r="L99" s="145">
        <f>'ПР 7 ведом'!M746</f>
        <v>12.8</v>
      </c>
      <c r="M99" s="145">
        <f>'ПР 7 ведом'!N746</f>
        <v>-0.4</v>
      </c>
      <c r="N99" s="145">
        <f>'ПР 7 ведом'!O746</f>
        <v>12.4</v>
      </c>
    </row>
    <row r="100" spans="1:16" s="9" customFormat="1" ht="22.5" x14ac:dyDescent="0.2">
      <c r="A100" s="16" t="s">
        <v>508</v>
      </c>
      <c r="B100" s="18" t="s">
        <v>25</v>
      </c>
      <c r="C100" s="17" t="s">
        <v>121</v>
      </c>
      <c r="D100" s="17" t="s">
        <v>369</v>
      </c>
      <c r="E100" s="18" t="s">
        <v>50</v>
      </c>
      <c r="F100" s="102">
        <f>F101</f>
        <v>72.2</v>
      </c>
      <c r="G100" s="102">
        <f t="shared" ref="G100:H100" si="85">G101</f>
        <v>0</v>
      </c>
      <c r="H100" s="102">
        <f t="shared" si="85"/>
        <v>72.2</v>
      </c>
      <c r="I100" s="102">
        <f t="shared" ref="I100:N100" si="86">I101</f>
        <v>0</v>
      </c>
      <c r="J100" s="145">
        <f t="shared" si="86"/>
        <v>72.2</v>
      </c>
      <c r="K100" s="102">
        <f t="shared" si="86"/>
        <v>0</v>
      </c>
      <c r="L100" s="102">
        <f t="shared" si="86"/>
        <v>72.2</v>
      </c>
      <c r="M100" s="102">
        <f t="shared" si="86"/>
        <v>-4.9589999999999996</v>
      </c>
      <c r="N100" s="102">
        <f t="shared" si="86"/>
        <v>67.241</v>
      </c>
    </row>
    <row r="101" spans="1:16" s="9" customFormat="1" ht="22.5" x14ac:dyDescent="0.2">
      <c r="A101" s="20" t="s">
        <v>51</v>
      </c>
      <c r="B101" s="18" t="s">
        <v>25</v>
      </c>
      <c r="C101" s="17" t="s">
        <v>121</v>
      </c>
      <c r="D101" s="17" t="s">
        <v>369</v>
      </c>
      <c r="E101" s="18" t="s">
        <v>52</v>
      </c>
      <c r="F101" s="102">
        <f>F103+F102</f>
        <v>72.2</v>
      </c>
      <c r="G101" s="102">
        <f t="shared" ref="G101:H101" si="87">G103+G102</f>
        <v>0</v>
      </c>
      <c r="H101" s="102">
        <f t="shared" si="87"/>
        <v>72.2</v>
      </c>
      <c r="I101" s="102">
        <f t="shared" ref="I101:N101" si="88">I103+I102</f>
        <v>0</v>
      </c>
      <c r="J101" s="145">
        <f t="shared" si="88"/>
        <v>72.2</v>
      </c>
      <c r="K101" s="102">
        <f t="shared" si="88"/>
        <v>0</v>
      </c>
      <c r="L101" s="102">
        <f t="shared" si="88"/>
        <v>72.2</v>
      </c>
      <c r="M101" s="102">
        <f t="shared" si="88"/>
        <v>-4.9589999999999996</v>
      </c>
      <c r="N101" s="102">
        <f t="shared" si="88"/>
        <v>67.241</v>
      </c>
    </row>
    <row r="102" spans="1:16" s="9" customFormat="1" ht="22.5" x14ac:dyDescent="0.2">
      <c r="A102" s="20" t="s">
        <v>71</v>
      </c>
      <c r="B102" s="18" t="s">
        <v>25</v>
      </c>
      <c r="C102" s="17" t="s">
        <v>121</v>
      </c>
      <c r="D102" s="17" t="s">
        <v>369</v>
      </c>
      <c r="E102" s="18">
        <v>242</v>
      </c>
      <c r="F102" s="102">
        <f>'ПР 7 ведом'!G749</f>
        <v>43.2</v>
      </c>
      <c r="G102" s="102">
        <f>'ПР 7 ведом'!H749</f>
        <v>0</v>
      </c>
      <c r="H102" s="102">
        <f>'ПР 7 ведом'!I749</f>
        <v>43.2</v>
      </c>
      <c r="I102" s="102">
        <f>'ПР 7 ведом'!J749</f>
        <v>0</v>
      </c>
      <c r="J102" s="145">
        <f>'ПР 7 ведом'!K749</f>
        <v>43.2</v>
      </c>
      <c r="K102" s="145">
        <f>'ПР 7 ведом'!L749</f>
        <v>0</v>
      </c>
      <c r="L102" s="145">
        <f>'ПР 7 ведом'!M749</f>
        <v>43.2</v>
      </c>
      <c r="M102" s="145">
        <f>'ПР 7 ведом'!N749</f>
        <v>4.0410000000000004</v>
      </c>
      <c r="N102" s="145">
        <f>'ПР 7 ведом'!O749</f>
        <v>47.241</v>
      </c>
    </row>
    <row r="103" spans="1:16" s="9" customFormat="1" ht="11.25" x14ac:dyDescent="0.2">
      <c r="A103" s="20" t="s">
        <v>408</v>
      </c>
      <c r="B103" s="18" t="s">
        <v>25</v>
      </c>
      <c r="C103" s="17" t="s">
        <v>121</v>
      </c>
      <c r="D103" s="17" t="s">
        <v>369</v>
      </c>
      <c r="E103" s="18" t="s">
        <v>54</v>
      </c>
      <c r="F103" s="102">
        <f>'ПР 7 ведом'!G750</f>
        <v>29</v>
      </c>
      <c r="G103" s="102">
        <f>'ПР 7 ведом'!H750</f>
        <v>0</v>
      </c>
      <c r="H103" s="102">
        <f>'ПР 7 ведом'!I750</f>
        <v>29</v>
      </c>
      <c r="I103" s="102">
        <f>'ПР 7 ведом'!J750</f>
        <v>0</v>
      </c>
      <c r="J103" s="145">
        <f>'ПР 7 ведом'!K750</f>
        <v>29</v>
      </c>
      <c r="K103" s="145">
        <f>'ПР 7 ведом'!L750</f>
        <v>0</v>
      </c>
      <c r="L103" s="145">
        <f>'ПР 7 ведом'!M750</f>
        <v>29</v>
      </c>
      <c r="M103" s="145">
        <f>'ПР 7 ведом'!N750</f>
        <v>-9</v>
      </c>
      <c r="N103" s="145">
        <f>'ПР 7 ведом'!O750</f>
        <v>20</v>
      </c>
    </row>
    <row r="104" spans="1:16" s="143" customFormat="1" x14ac:dyDescent="0.2">
      <c r="A104" s="85" t="s">
        <v>392</v>
      </c>
      <c r="B104" s="47" t="s">
        <v>25</v>
      </c>
      <c r="C104" s="49" t="s">
        <v>343</v>
      </c>
      <c r="D104" s="34" t="s">
        <v>404</v>
      </c>
      <c r="E104" s="18"/>
      <c r="F104" s="96">
        <f>F105</f>
        <v>200</v>
      </c>
      <c r="G104" s="96">
        <f t="shared" ref="G104:H107" si="89">G105</f>
        <v>0</v>
      </c>
      <c r="H104" s="96">
        <f t="shared" si="89"/>
        <v>200</v>
      </c>
      <c r="I104" s="96">
        <f t="shared" ref="I104:N107" si="90">I105</f>
        <v>0</v>
      </c>
      <c r="J104" s="121">
        <f t="shared" si="90"/>
        <v>200</v>
      </c>
      <c r="K104" s="96">
        <f t="shared" si="90"/>
        <v>0</v>
      </c>
      <c r="L104" s="96">
        <f t="shared" si="90"/>
        <v>200</v>
      </c>
      <c r="M104" s="96">
        <f t="shared" si="90"/>
        <v>-200</v>
      </c>
      <c r="N104" s="96">
        <f t="shared" si="90"/>
        <v>0</v>
      </c>
    </row>
    <row r="105" spans="1:16" s="143" customFormat="1" x14ac:dyDescent="0.2">
      <c r="A105" s="20" t="s">
        <v>405</v>
      </c>
      <c r="B105" s="18" t="s">
        <v>25</v>
      </c>
      <c r="C105" s="17" t="s">
        <v>343</v>
      </c>
      <c r="D105" s="34" t="s">
        <v>404</v>
      </c>
      <c r="E105" s="18"/>
      <c r="F105" s="102">
        <f>F106</f>
        <v>200</v>
      </c>
      <c r="G105" s="102">
        <f t="shared" si="89"/>
        <v>0</v>
      </c>
      <c r="H105" s="102">
        <f t="shared" si="89"/>
        <v>200</v>
      </c>
      <c r="I105" s="102">
        <f t="shared" si="90"/>
        <v>0</v>
      </c>
      <c r="J105" s="145">
        <f t="shared" si="90"/>
        <v>200</v>
      </c>
      <c r="K105" s="102">
        <f t="shared" si="90"/>
        <v>0</v>
      </c>
      <c r="L105" s="102">
        <f t="shared" si="90"/>
        <v>200</v>
      </c>
      <c r="M105" s="102">
        <f t="shared" si="90"/>
        <v>-200</v>
      </c>
      <c r="N105" s="102">
        <f t="shared" si="90"/>
        <v>0</v>
      </c>
    </row>
    <row r="106" spans="1:16" s="143" customFormat="1" ht="22.5" x14ac:dyDescent="0.2">
      <c r="A106" s="33" t="s">
        <v>388</v>
      </c>
      <c r="B106" s="18" t="s">
        <v>25</v>
      </c>
      <c r="C106" s="17" t="s">
        <v>343</v>
      </c>
      <c r="D106" s="34" t="s">
        <v>404</v>
      </c>
      <c r="E106" s="34">
        <v>800</v>
      </c>
      <c r="F106" s="102">
        <f>F107</f>
        <v>200</v>
      </c>
      <c r="G106" s="102">
        <f t="shared" si="89"/>
        <v>0</v>
      </c>
      <c r="H106" s="102">
        <f t="shared" si="89"/>
        <v>200</v>
      </c>
      <c r="I106" s="102">
        <f t="shared" si="90"/>
        <v>0</v>
      </c>
      <c r="J106" s="145">
        <f t="shared" si="90"/>
        <v>200</v>
      </c>
      <c r="K106" s="102">
        <f t="shared" si="90"/>
        <v>0</v>
      </c>
      <c r="L106" s="102">
        <f t="shared" si="90"/>
        <v>200</v>
      </c>
      <c r="M106" s="102">
        <f t="shared" si="90"/>
        <v>-200</v>
      </c>
      <c r="N106" s="102">
        <f t="shared" si="90"/>
        <v>0</v>
      </c>
    </row>
    <row r="107" spans="1:16" s="143" customFormat="1" ht="22.5" x14ac:dyDescent="0.2">
      <c r="A107" s="33" t="s">
        <v>51</v>
      </c>
      <c r="B107" s="18" t="s">
        <v>25</v>
      </c>
      <c r="C107" s="17" t="s">
        <v>343</v>
      </c>
      <c r="D107" s="34" t="s">
        <v>404</v>
      </c>
      <c r="E107" s="34">
        <v>800</v>
      </c>
      <c r="F107" s="102">
        <f>F108</f>
        <v>200</v>
      </c>
      <c r="G107" s="102">
        <f t="shared" si="89"/>
        <v>0</v>
      </c>
      <c r="H107" s="102">
        <f t="shared" si="89"/>
        <v>200</v>
      </c>
      <c r="I107" s="102">
        <f t="shared" si="90"/>
        <v>0</v>
      </c>
      <c r="J107" s="145">
        <f t="shared" si="90"/>
        <v>200</v>
      </c>
      <c r="K107" s="102">
        <f t="shared" si="90"/>
        <v>0</v>
      </c>
      <c r="L107" s="102">
        <f t="shared" si="90"/>
        <v>200</v>
      </c>
      <c r="M107" s="102">
        <f t="shared" si="90"/>
        <v>-200</v>
      </c>
      <c r="N107" s="102">
        <f t="shared" si="90"/>
        <v>0</v>
      </c>
    </row>
    <row r="108" spans="1:16" s="143" customFormat="1" ht="22.5" x14ac:dyDescent="0.2">
      <c r="A108" s="65" t="s">
        <v>53</v>
      </c>
      <c r="B108" s="18" t="s">
        <v>25</v>
      </c>
      <c r="C108" s="17" t="s">
        <v>343</v>
      </c>
      <c r="D108" s="34" t="s">
        <v>404</v>
      </c>
      <c r="E108" s="34">
        <v>870</v>
      </c>
      <c r="F108" s="102">
        <f>'ПР 7 ведом'!G513</f>
        <v>200</v>
      </c>
      <c r="G108" s="102">
        <f>'ПР 7 ведом'!H513</f>
        <v>0</v>
      </c>
      <c r="H108" s="102">
        <f>'ПР 7 ведом'!I513</f>
        <v>200</v>
      </c>
      <c r="I108" s="102">
        <f>'ПР 7 ведом'!J513</f>
        <v>0</v>
      </c>
      <c r="J108" s="145">
        <f>'ПР 7 ведом'!K513</f>
        <v>200</v>
      </c>
      <c r="K108" s="145">
        <f>'ПР 7 ведом'!L513</f>
        <v>0</v>
      </c>
      <c r="L108" s="145">
        <f>'ПР 7 ведом'!M513</f>
        <v>200</v>
      </c>
      <c r="M108" s="145">
        <f>'ПР 7 ведом'!N513</f>
        <v>-200</v>
      </c>
      <c r="N108" s="145">
        <f>'ПР 7 ведом'!O513</f>
        <v>0</v>
      </c>
    </row>
    <row r="109" spans="1:16" s="143" customFormat="1" x14ac:dyDescent="0.2">
      <c r="A109" s="48" t="s">
        <v>222</v>
      </c>
      <c r="B109" s="46" t="s">
        <v>25</v>
      </c>
      <c r="C109" s="44" t="s">
        <v>223</v>
      </c>
      <c r="D109" s="18"/>
      <c r="E109" s="18"/>
      <c r="F109" s="96">
        <f>F110+F115+F121+F127</f>
        <v>523.9</v>
      </c>
      <c r="G109" s="96">
        <f t="shared" ref="G109:H109" si="91">G110+G115+G121+G127</f>
        <v>0</v>
      </c>
      <c r="H109" s="96">
        <f t="shared" si="91"/>
        <v>523.9</v>
      </c>
      <c r="I109" s="96">
        <f t="shared" ref="I109:N109" si="92">I110+I115+I121+I127</f>
        <v>0</v>
      </c>
      <c r="J109" s="121">
        <f t="shared" si="92"/>
        <v>523.9</v>
      </c>
      <c r="K109" s="96">
        <f t="shared" si="92"/>
        <v>0</v>
      </c>
      <c r="L109" s="96">
        <f t="shared" si="92"/>
        <v>523.9</v>
      </c>
      <c r="M109" s="96">
        <f t="shared" si="92"/>
        <v>338.91800000000001</v>
      </c>
      <c r="N109" s="96">
        <f t="shared" si="92"/>
        <v>862.81799999999998</v>
      </c>
      <c r="P109" s="298"/>
    </row>
    <row r="110" spans="1:16" s="143" customFormat="1" ht="42" x14ac:dyDescent="0.2">
      <c r="A110" s="11" t="s">
        <v>420</v>
      </c>
      <c r="B110" s="46" t="s">
        <v>25</v>
      </c>
      <c r="C110" s="44" t="s">
        <v>223</v>
      </c>
      <c r="D110" s="46" t="s">
        <v>267</v>
      </c>
      <c r="E110" s="46"/>
      <c r="F110" s="102">
        <f>F111</f>
        <v>40</v>
      </c>
      <c r="G110" s="102">
        <f t="shared" ref="G110:H113" si="93">G111</f>
        <v>0</v>
      </c>
      <c r="H110" s="102">
        <f t="shared" si="93"/>
        <v>40</v>
      </c>
      <c r="I110" s="102">
        <f t="shared" ref="I110:N113" si="94">I111</f>
        <v>0</v>
      </c>
      <c r="J110" s="145">
        <f t="shared" si="94"/>
        <v>40</v>
      </c>
      <c r="K110" s="102">
        <f t="shared" si="94"/>
        <v>0</v>
      </c>
      <c r="L110" s="102">
        <f t="shared" si="94"/>
        <v>40</v>
      </c>
      <c r="M110" s="102">
        <f t="shared" si="94"/>
        <v>321.91899999999998</v>
      </c>
      <c r="N110" s="102">
        <f t="shared" si="94"/>
        <v>361.91899999999998</v>
      </c>
    </row>
    <row r="111" spans="1:16" s="143" customFormat="1" ht="33.75" x14ac:dyDescent="0.2">
      <c r="A111" s="16" t="s">
        <v>268</v>
      </c>
      <c r="B111" s="18" t="s">
        <v>25</v>
      </c>
      <c r="C111" s="17" t="s">
        <v>223</v>
      </c>
      <c r="D111" s="18" t="s">
        <v>269</v>
      </c>
      <c r="E111" s="18"/>
      <c r="F111" s="102">
        <f>F112</f>
        <v>40</v>
      </c>
      <c r="G111" s="102">
        <f t="shared" si="93"/>
        <v>0</v>
      </c>
      <c r="H111" s="102">
        <f t="shared" si="93"/>
        <v>40</v>
      </c>
      <c r="I111" s="102">
        <f t="shared" si="94"/>
        <v>0</v>
      </c>
      <c r="J111" s="145">
        <f t="shared" si="94"/>
        <v>40</v>
      </c>
      <c r="K111" s="102">
        <f t="shared" si="94"/>
        <v>0</v>
      </c>
      <c r="L111" s="102">
        <f t="shared" si="94"/>
        <v>40</v>
      </c>
      <c r="M111" s="102">
        <f t="shared" si="94"/>
        <v>321.91899999999998</v>
      </c>
      <c r="N111" s="102">
        <f t="shared" si="94"/>
        <v>361.91899999999998</v>
      </c>
    </row>
    <row r="112" spans="1:16" s="143" customFormat="1" ht="22.5" x14ac:dyDescent="0.2">
      <c r="A112" s="16" t="s">
        <v>508</v>
      </c>
      <c r="B112" s="18" t="s">
        <v>25</v>
      </c>
      <c r="C112" s="17" t="s">
        <v>223</v>
      </c>
      <c r="D112" s="18" t="s">
        <v>269</v>
      </c>
      <c r="E112" s="18" t="s">
        <v>50</v>
      </c>
      <c r="F112" s="102">
        <f>F113</f>
        <v>40</v>
      </c>
      <c r="G112" s="102">
        <f t="shared" si="93"/>
        <v>0</v>
      </c>
      <c r="H112" s="102">
        <f t="shared" si="93"/>
        <v>40</v>
      </c>
      <c r="I112" s="102">
        <f t="shared" si="94"/>
        <v>0</v>
      </c>
      <c r="J112" s="145">
        <f t="shared" si="94"/>
        <v>40</v>
      </c>
      <c r="K112" s="102">
        <f t="shared" si="94"/>
        <v>0</v>
      </c>
      <c r="L112" s="102">
        <f t="shared" si="94"/>
        <v>40</v>
      </c>
      <c r="M112" s="102">
        <f t="shared" si="94"/>
        <v>321.91899999999998</v>
      </c>
      <c r="N112" s="102">
        <f t="shared" si="94"/>
        <v>361.91899999999998</v>
      </c>
    </row>
    <row r="113" spans="1:14" s="143" customFormat="1" ht="22.5" x14ac:dyDescent="0.2">
      <c r="A113" s="16" t="s">
        <v>51</v>
      </c>
      <c r="B113" s="18" t="s">
        <v>25</v>
      </c>
      <c r="C113" s="17" t="s">
        <v>223</v>
      </c>
      <c r="D113" s="18" t="s">
        <v>269</v>
      </c>
      <c r="E113" s="18" t="s">
        <v>52</v>
      </c>
      <c r="F113" s="102">
        <f>F114</f>
        <v>40</v>
      </c>
      <c r="G113" s="102">
        <f t="shared" si="93"/>
        <v>0</v>
      </c>
      <c r="H113" s="102">
        <f t="shared" si="93"/>
        <v>40</v>
      </c>
      <c r="I113" s="102">
        <f t="shared" si="94"/>
        <v>0</v>
      </c>
      <c r="J113" s="145">
        <f t="shared" si="94"/>
        <v>40</v>
      </c>
      <c r="K113" s="102">
        <f t="shared" si="94"/>
        <v>0</v>
      </c>
      <c r="L113" s="102">
        <f t="shared" si="94"/>
        <v>40</v>
      </c>
      <c r="M113" s="102">
        <f t="shared" si="94"/>
        <v>321.91899999999998</v>
      </c>
      <c r="N113" s="102">
        <f t="shared" si="94"/>
        <v>361.91899999999998</v>
      </c>
    </row>
    <row r="114" spans="1:14" s="143" customFormat="1" x14ac:dyDescent="0.2">
      <c r="A114" s="20" t="s">
        <v>408</v>
      </c>
      <c r="B114" s="18" t="s">
        <v>25</v>
      </c>
      <c r="C114" s="17" t="s">
        <v>223</v>
      </c>
      <c r="D114" s="18" t="s">
        <v>269</v>
      </c>
      <c r="E114" s="18" t="s">
        <v>54</v>
      </c>
      <c r="F114" s="102">
        <f>'ПР 7 ведом'!G519</f>
        <v>40</v>
      </c>
      <c r="G114" s="102">
        <f>'ПР 7 ведом'!H519</f>
        <v>0</v>
      </c>
      <c r="H114" s="102">
        <f>'ПР 7 ведом'!I519</f>
        <v>40</v>
      </c>
      <c r="I114" s="102">
        <f>'ПР 7 ведом'!J519</f>
        <v>0</v>
      </c>
      <c r="J114" s="145">
        <f>'ПР 7 ведом'!K519</f>
        <v>40</v>
      </c>
      <c r="K114" s="145">
        <f>'ПР 7 ведом'!L519</f>
        <v>0</v>
      </c>
      <c r="L114" s="145">
        <f>'ПР 7 ведом'!M519</f>
        <v>40</v>
      </c>
      <c r="M114" s="145">
        <f>'ПР 7 ведом'!N519</f>
        <v>321.91899999999998</v>
      </c>
      <c r="N114" s="145">
        <f>'ПР 7 ведом'!O519</f>
        <v>361.91899999999998</v>
      </c>
    </row>
    <row r="115" spans="1:14" s="9" customFormat="1" ht="22.5" x14ac:dyDescent="0.2">
      <c r="A115" s="38" t="s">
        <v>270</v>
      </c>
      <c r="B115" s="18" t="s">
        <v>25</v>
      </c>
      <c r="C115" s="17" t="s">
        <v>223</v>
      </c>
      <c r="D115" s="18" t="s">
        <v>271</v>
      </c>
      <c r="E115" s="18"/>
      <c r="F115" s="102">
        <f>F116+F119</f>
        <v>83</v>
      </c>
      <c r="G115" s="102">
        <f t="shared" ref="G115:H115" si="95">G116+G119</f>
        <v>0</v>
      </c>
      <c r="H115" s="102">
        <f t="shared" si="95"/>
        <v>83</v>
      </c>
      <c r="I115" s="102">
        <f t="shared" ref="I115:N115" si="96">I116+I119</f>
        <v>0</v>
      </c>
      <c r="J115" s="145">
        <f t="shared" si="96"/>
        <v>83</v>
      </c>
      <c r="K115" s="102">
        <f t="shared" si="96"/>
        <v>0</v>
      </c>
      <c r="L115" s="102">
        <f t="shared" si="96"/>
        <v>83</v>
      </c>
      <c r="M115" s="102">
        <f t="shared" si="96"/>
        <v>17</v>
      </c>
      <c r="N115" s="102">
        <f t="shared" si="96"/>
        <v>100</v>
      </c>
    </row>
    <row r="116" spans="1:14" s="9" customFormat="1" ht="22.5" x14ac:dyDescent="0.2">
      <c r="A116" s="16" t="s">
        <v>508</v>
      </c>
      <c r="B116" s="18" t="s">
        <v>25</v>
      </c>
      <c r="C116" s="17" t="s">
        <v>223</v>
      </c>
      <c r="D116" s="18" t="s">
        <v>271</v>
      </c>
      <c r="E116" s="18" t="s">
        <v>50</v>
      </c>
      <c r="F116" s="102">
        <f>F117</f>
        <v>83</v>
      </c>
      <c r="G116" s="102">
        <f t="shared" ref="G116:H117" si="97">G117</f>
        <v>-83</v>
      </c>
      <c r="H116" s="102">
        <f t="shared" si="97"/>
        <v>0</v>
      </c>
      <c r="I116" s="102">
        <f t="shared" ref="I116:N117" si="98">I117</f>
        <v>0</v>
      </c>
      <c r="J116" s="145">
        <f t="shared" si="98"/>
        <v>0</v>
      </c>
      <c r="K116" s="102">
        <f t="shared" si="98"/>
        <v>0</v>
      </c>
      <c r="L116" s="102">
        <f t="shared" si="98"/>
        <v>0</v>
      </c>
      <c r="M116" s="102">
        <f t="shared" si="98"/>
        <v>0</v>
      </c>
      <c r="N116" s="102">
        <f t="shared" si="98"/>
        <v>0</v>
      </c>
    </row>
    <row r="117" spans="1:14" s="9" customFormat="1" ht="22.5" x14ac:dyDescent="0.2">
      <c r="A117" s="16" t="s">
        <v>51</v>
      </c>
      <c r="B117" s="18" t="s">
        <v>25</v>
      </c>
      <c r="C117" s="17" t="s">
        <v>223</v>
      </c>
      <c r="D117" s="18" t="s">
        <v>271</v>
      </c>
      <c r="E117" s="18" t="s">
        <v>52</v>
      </c>
      <c r="F117" s="102">
        <f>F118</f>
        <v>83</v>
      </c>
      <c r="G117" s="102">
        <f t="shared" si="97"/>
        <v>-83</v>
      </c>
      <c r="H117" s="102">
        <f t="shared" si="97"/>
        <v>0</v>
      </c>
      <c r="I117" s="102">
        <f t="shared" si="98"/>
        <v>0</v>
      </c>
      <c r="J117" s="145">
        <f t="shared" si="98"/>
        <v>0</v>
      </c>
      <c r="K117" s="102">
        <f t="shared" si="98"/>
        <v>0</v>
      </c>
      <c r="L117" s="102">
        <f t="shared" si="98"/>
        <v>0</v>
      </c>
      <c r="M117" s="102">
        <f t="shared" si="98"/>
        <v>0</v>
      </c>
      <c r="N117" s="102">
        <f t="shared" si="98"/>
        <v>0</v>
      </c>
    </row>
    <row r="118" spans="1:14" s="9" customFormat="1" ht="11.25" x14ac:dyDescent="0.2">
      <c r="A118" s="20" t="s">
        <v>408</v>
      </c>
      <c r="B118" s="18" t="s">
        <v>25</v>
      </c>
      <c r="C118" s="17" t="s">
        <v>223</v>
      </c>
      <c r="D118" s="18" t="s">
        <v>271</v>
      </c>
      <c r="E118" s="18" t="s">
        <v>54</v>
      </c>
      <c r="F118" s="102">
        <f>'ПР 7 ведом'!G523</f>
        <v>83</v>
      </c>
      <c r="G118" s="102">
        <f>'ПР 7 ведом'!H523</f>
        <v>-83</v>
      </c>
      <c r="H118" s="102">
        <f>'ПР 7 ведом'!I523</f>
        <v>0</v>
      </c>
      <c r="I118" s="102">
        <f>'ПР 7 ведом'!J523</f>
        <v>0</v>
      </c>
      <c r="J118" s="145">
        <f>'ПР 7 ведом'!K523</f>
        <v>0</v>
      </c>
      <c r="K118" s="145">
        <f>'ПР 7 ведом'!L523</f>
        <v>0</v>
      </c>
      <c r="L118" s="145">
        <f>'ПР 7 ведом'!M523</f>
        <v>0</v>
      </c>
      <c r="M118" s="145">
        <f>'ПР 7 ведом'!N523</f>
        <v>0</v>
      </c>
      <c r="N118" s="145">
        <f>'ПР 7 ведом'!O523</f>
        <v>0</v>
      </c>
    </row>
    <row r="119" spans="1:14" s="9" customFormat="1" ht="11.25" x14ac:dyDescent="0.2">
      <c r="A119" s="65" t="s">
        <v>73</v>
      </c>
      <c r="B119" s="34" t="s">
        <v>25</v>
      </c>
      <c r="C119" s="37" t="s">
        <v>223</v>
      </c>
      <c r="D119" s="34" t="s">
        <v>271</v>
      </c>
      <c r="E119" s="34" t="s">
        <v>74</v>
      </c>
      <c r="F119" s="102">
        <f>F120</f>
        <v>0</v>
      </c>
      <c r="G119" s="102">
        <f t="shared" ref="G119:H119" si="99">G120</f>
        <v>83</v>
      </c>
      <c r="H119" s="102">
        <f t="shared" si="99"/>
        <v>83</v>
      </c>
      <c r="I119" s="102">
        <f t="shared" ref="I119:N119" si="100">I120</f>
        <v>0</v>
      </c>
      <c r="J119" s="145">
        <f t="shared" si="100"/>
        <v>83</v>
      </c>
      <c r="K119" s="102">
        <f t="shared" si="100"/>
        <v>0</v>
      </c>
      <c r="L119" s="102">
        <f t="shared" si="100"/>
        <v>83</v>
      </c>
      <c r="M119" s="102">
        <f t="shared" si="100"/>
        <v>17</v>
      </c>
      <c r="N119" s="102">
        <f t="shared" si="100"/>
        <v>100</v>
      </c>
    </row>
    <row r="120" spans="1:14" s="9" customFormat="1" ht="11.25" x14ac:dyDescent="0.2">
      <c r="A120" s="20" t="s">
        <v>379</v>
      </c>
      <c r="B120" s="34" t="s">
        <v>25</v>
      </c>
      <c r="C120" s="37" t="s">
        <v>223</v>
      </c>
      <c r="D120" s="34" t="s">
        <v>271</v>
      </c>
      <c r="E120" s="34">
        <v>853</v>
      </c>
      <c r="F120" s="102">
        <f>'ПР 7 ведом'!G525</f>
        <v>0</v>
      </c>
      <c r="G120" s="102">
        <f>'ПР 7 ведом'!H525</f>
        <v>83</v>
      </c>
      <c r="H120" s="102">
        <f>'ПР 7 ведом'!I525</f>
        <v>83</v>
      </c>
      <c r="I120" s="102">
        <f>'ПР 7 ведом'!J525</f>
        <v>0</v>
      </c>
      <c r="J120" s="145">
        <f>'ПР 7 ведом'!K525</f>
        <v>83</v>
      </c>
      <c r="K120" s="145">
        <f>'ПР 7 ведом'!L525</f>
        <v>0</v>
      </c>
      <c r="L120" s="145">
        <f>'ПР 7 ведом'!M525</f>
        <v>83</v>
      </c>
      <c r="M120" s="145">
        <f>'ПР 7 ведом'!N525</f>
        <v>17</v>
      </c>
      <c r="N120" s="145">
        <f>'ПР 7 ведом'!O525</f>
        <v>100</v>
      </c>
    </row>
    <row r="121" spans="1:14" s="9" customFormat="1" ht="33.75" x14ac:dyDescent="0.2">
      <c r="A121" s="19" t="s">
        <v>5</v>
      </c>
      <c r="B121" s="18" t="s">
        <v>25</v>
      </c>
      <c r="C121" s="17" t="s">
        <v>223</v>
      </c>
      <c r="D121" s="18" t="s">
        <v>225</v>
      </c>
      <c r="E121" s="18"/>
      <c r="F121" s="102">
        <f>F122+F125</f>
        <v>7</v>
      </c>
      <c r="G121" s="102">
        <f t="shared" ref="G121:H121" si="101">G122+G125</f>
        <v>0</v>
      </c>
      <c r="H121" s="102">
        <f t="shared" si="101"/>
        <v>7</v>
      </c>
      <c r="I121" s="102">
        <f t="shared" ref="I121:N121" si="102">I122+I125</f>
        <v>0</v>
      </c>
      <c r="J121" s="145">
        <f t="shared" si="102"/>
        <v>7</v>
      </c>
      <c r="K121" s="102">
        <f t="shared" si="102"/>
        <v>0</v>
      </c>
      <c r="L121" s="102">
        <f t="shared" si="102"/>
        <v>7</v>
      </c>
      <c r="M121" s="102">
        <f t="shared" si="102"/>
        <v>0</v>
      </c>
      <c r="N121" s="102">
        <f t="shared" si="102"/>
        <v>7</v>
      </c>
    </row>
    <row r="122" spans="1:14" s="9" customFormat="1" ht="22.5" x14ac:dyDescent="0.2">
      <c r="A122" s="33" t="s">
        <v>388</v>
      </c>
      <c r="B122" s="34" t="s">
        <v>25</v>
      </c>
      <c r="C122" s="37" t="s">
        <v>223</v>
      </c>
      <c r="D122" s="34" t="s">
        <v>225</v>
      </c>
      <c r="E122" s="34">
        <v>200</v>
      </c>
      <c r="F122" s="102">
        <f>F123</f>
        <v>1</v>
      </c>
      <c r="G122" s="102">
        <f t="shared" ref="G122:H123" si="103">G123</f>
        <v>0</v>
      </c>
      <c r="H122" s="102">
        <f t="shared" si="103"/>
        <v>1</v>
      </c>
      <c r="I122" s="102">
        <f t="shared" ref="I122:N123" si="104">I123</f>
        <v>0</v>
      </c>
      <c r="J122" s="145">
        <f t="shared" si="104"/>
        <v>1</v>
      </c>
      <c r="K122" s="102">
        <f t="shared" si="104"/>
        <v>0</v>
      </c>
      <c r="L122" s="102">
        <f t="shared" si="104"/>
        <v>1</v>
      </c>
      <c r="M122" s="102">
        <f t="shared" si="104"/>
        <v>0</v>
      </c>
      <c r="N122" s="102">
        <f t="shared" si="104"/>
        <v>1</v>
      </c>
    </row>
    <row r="123" spans="1:14" s="9" customFormat="1" ht="22.5" x14ac:dyDescent="0.2">
      <c r="A123" s="33" t="s">
        <v>51</v>
      </c>
      <c r="B123" s="34" t="s">
        <v>25</v>
      </c>
      <c r="C123" s="37" t="s">
        <v>223</v>
      </c>
      <c r="D123" s="34" t="s">
        <v>225</v>
      </c>
      <c r="E123" s="34">
        <v>240</v>
      </c>
      <c r="F123" s="102">
        <f>F124</f>
        <v>1</v>
      </c>
      <c r="G123" s="102">
        <f t="shared" si="103"/>
        <v>0</v>
      </c>
      <c r="H123" s="102">
        <f t="shared" si="103"/>
        <v>1</v>
      </c>
      <c r="I123" s="102">
        <f t="shared" si="104"/>
        <v>0</v>
      </c>
      <c r="J123" s="145">
        <f t="shared" si="104"/>
        <v>1</v>
      </c>
      <c r="K123" s="102">
        <f t="shared" si="104"/>
        <v>0</v>
      </c>
      <c r="L123" s="102">
        <f t="shared" si="104"/>
        <v>1</v>
      </c>
      <c r="M123" s="102">
        <f t="shared" si="104"/>
        <v>0</v>
      </c>
      <c r="N123" s="102">
        <f t="shared" si="104"/>
        <v>1</v>
      </c>
    </row>
    <row r="124" spans="1:14" s="9" customFormat="1" ht="11.25" x14ac:dyDescent="0.2">
      <c r="A124" s="65" t="s">
        <v>408</v>
      </c>
      <c r="B124" s="34" t="s">
        <v>25</v>
      </c>
      <c r="C124" s="37" t="s">
        <v>223</v>
      </c>
      <c r="D124" s="34" t="s">
        <v>225</v>
      </c>
      <c r="E124" s="34">
        <v>244</v>
      </c>
      <c r="F124" s="102">
        <f>'ПР 7 ведом'!G529</f>
        <v>1</v>
      </c>
      <c r="G124" s="102">
        <f>'ПР 7 ведом'!H529</f>
        <v>0</v>
      </c>
      <c r="H124" s="102">
        <f>'ПР 7 ведом'!I529</f>
        <v>1</v>
      </c>
      <c r="I124" s="102">
        <f>'ПР 7 ведом'!J529</f>
        <v>0</v>
      </c>
      <c r="J124" s="145">
        <f>'ПР 7 ведом'!K529</f>
        <v>1</v>
      </c>
      <c r="K124" s="145">
        <f>'ПР 7 ведом'!L529</f>
        <v>0</v>
      </c>
      <c r="L124" s="145">
        <f>'ПР 7 ведом'!M529</f>
        <v>1</v>
      </c>
      <c r="M124" s="145">
        <f>'ПР 7 ведом'!N529</f>
        <v>0</v>
      </c>
      <c r="N124" s="145">
        <f>'ПР 7 ведом'!O529</f>
        <v>1</v>
      </c>
    </row>
    <row r="125" spans="1:14" s="9" customFormat="1" ht="11.25" x14ac:dyDescent="0.2">
      <c r="A125" s="33" t="s">
        <v>226</v>
      </c>
      <c r="B125" s="18" t="s">
        <v>25</v>
      </c>
      <c r="C125" s="17" t="s">
        <v>223</v>
      </c>
      <c r="D125" s="18" t="s">
        <v>225</v>
      </c>
      <c r="E125" s="18">
        <v>500</v>
      </c>
      <c r="F125" s="102">
        <f>F126</f>
        <v>6</v>
      </c>
      <c r="G125" s="102">
        <f t="shared" ref="G125:H125" si="105">G126</f>
        <v>0</v>
      </c>
      <c r="H125" s="102">
        <f t="shared" si="105"/>
        <v>6</v>
      </c>
      <c r="I125" s="102">
        <f t="shared" ref="I125:N125" si="106">I126</f>
        <v>0</v>
      </c>
      <c r="J125" s="145">
        <f t="shared" si="106"/>
        <v>6</v>
      </c>
      <c r="K125" s="102">
        <f t="shared" si="106"/>
        <v>0</v>
      </c>
      <c r="L125" s="102">
        <f t="shared" si="106"/>
        <v>6</v>
      </c>
      <c r="M125" s="102">
        <f t="shared" si="106"/>
        <v>0</v>
      </c>
      <c r="N125" s="102">
        <f t="shared" si="106"/>
        <v>6</v>
      </c>
    </row>
    <row r="126" spans="1:14" s="9" customFormat="1" ht="11.25" x14ac:dyDescent="0.2">
      <c r="A126" s="16" t="s">
        <v>227</v>
      </c>
      <c r="B126" s="18" t="s">
        <v>25</v>
      </c>
      <c r="C126" s="17" t="s">
        <v>223</v>
      </c>
      <c r="D126" s="18" t="s">
        <v>225</v>
      </c>
      <c r="E126" s="18">
        <v>530</v>
      </c>
      <c r="F126" s="102">
        <f>'ПР 7 ведом'!G435</f>
        <v>6</v>
      </c>
      <c r="G126" s="102">
        <f>'ПР 7 ведом'!H435</f>
        <v>0</v>
      </c>
      <c r="H126" s="102">
        <f>'ПР 7 ведом'!I435</f>
        <v>6</v>
      </c>
      <c r="I126" s="102">
        <f>'ПР 7 ведом'!J435</f>
        <v>0</v>
      </c>
      <c r="J126" s="145">
        <f>'ПР 7 ведом'!K435</f>
        <v>6</v>
      </c>
      <c r="K126" s="145">
        <f>'ПР 7 ведом'!L435</f>
        <v>0</v>
      </c>
      <c r="L126" s="145">
        <f>'ПР 7 ведом'!M435</f>
        <v>6</v>
      </c>
      <c r="M126" s="145">
        <f>'ПР 7 ведом'!N435</f>
        <v>0</v>
      </c>
      <c r="N126" s="145">
        <f>'ПР 7 ведом'!O435</f>
        <v>6</v>
      </c>
    </row>
    <row r="127" spans="1:14" s="2" customFormat="1" ht="33.75" x14ac:dyDescent="0.2">
      <c r="A127" s="35" t="s">
        <v>510</v>
      </c>
      <c r="B127" s="18" t="s">
        <v>25</v>
      </c>
      <c r="C127" s="17" t="s">
        <v>223</v>
      </c>
      <c r="D127" s="18" t="s">
        <v>272</v>
      </c>
      <c r="E127" s="18" t="s">
        <v>84</v>
      </c>
      <c r="F127" s="102">
        <f>F128+F133</f>
        <v>393.9</v>
      </c>
      <c r="G127" s="102">
        <f t="shared" ref="G127:H127" si="107">G128+G133</f>
        <v>0</v>
      </c>
      <c r="H127" s="102">
        <f t="shared" si="107"/>
        <v>393.9</v>
      </c>
      <c r="I127" s="102">
        <f t="shared" ref="I127:N127" si="108">I128+I133</f>
        <v>0</v>
      </c>
      <c r="J127" s="145">
        <f t="shared" si="108"/>
        <v>393.9</v>
      </c>
      <c r="K127" s="102">
        <f t="shared" si="108"/>
        <v>0</v>
      </c>
      <c r="L127" s="102">
        <f t="shared" si="108"/>
        <v>393.9</v>
      </c>
      <c r="M127" s="102">
        <f t="shared" si="108"/>
        <v>-9.9999999999766942E-4</v>
      </c>
      <c r="N127" s="102">
        <f t="shared" si="108"/>
        <v>393.89899999999994</v>
      </c>
    </row>
    <row r="128" spans="1:14" s="2" customFormat="1" ht="45" x14ac:dyDescent="0.2">
      <c r="A128" s="16" t="s">
        <v>41</v>
      </c>
      <c r="B128" s="18" t="s">
        <v>25</v>
      </c>
      <c r="C128" s="17" t="s">
        <v>223</v>
      </c>
      <c r="D128" s="18" t="s">
        <v>272</v>
      </c>
      <c r="E128" s="18" t="s">
        <v>42</v>
      </c>
      <c r="F128" s="102">
        <f>F129</f>
        <v>393.09999999999997</v>
      </c>
      <c r="G128" s="102">
        <f t="shared" ref="G128:H128" si="109">G129</f>
        <v>0</v>
      </c>
      <c r="H128" s="102">
        <f t="shared" si="109"/>
        <v>393.09999999999997</v>
      </c>
      <c r="I128" s="102">
        <f t="shared" ref="I128:N128" si="110">I129</f>
        <v>0</v>
      </c>
      <c r="J128" s="145">
        <f t="shared" si="110"/>
        <v>393.09999999999997</v>
      </c>
      <c r="K128" s="102">
        <f t="shared" si="110"/>
        <v>0</v>
      </c>
      <c r="L128" s="102">
        <f t="shared" si="110"/>
        <v>393.09999999999997</v>
      </c>
      <c r="M128" s="102">
        <f t="shared" si="110"/>
        <v>-36.603000000000002</v>
      </c>
      <c r="N128" s="102">
        <f t="shared" si="110"/>
        <v>356.49699999999996</v>
      </c>
    </row>
    <row r="129" spans="1:14" s="2" customFormat="1" ht="22.5" x14ac:dyDescent="0.2">
      <c r="A129" s="16" t="s">
        <v>68</v>
      </c>
      <c r="B129" s="18" t="s">
        <v>25</v>
      </c>
      <c r="C129" s="17" t="s">
        <v>223</v>
      </c>
      <c r="D129" s="18" t="s">
        <v>272</v>
      </c>
      <c r="E129" s="18" t="s">
        <v>131</v>
      </c>
      <c r="F129" s="102">
        <f>F130+F131</f>
        <v>393.09999999999997</v>
      </c>
      <c r="G129" s="102">
        <f t="shared" ref="G129:H129" si="111">G130+G131</f>
        <v>0</v>
      </c>
      <c r="H129" s="102">
        <f t="shared" si="111"/>
        <v>393.09999999999997</v>
      </c>
      <c r="I129" s="102">
        <f t="shared" ref="I129:N129" si="112">I130+I131</f>
        <v>0</v>
      </c>
      <c r="J129" s="145">
        <f t="shared" si="112"/>
        <v>393.09999999999997</v>
      </c>
      <c r="K129" s="102">
        <f t="shared" si="112"/>
        <v>0</v>
      </c>
      <c r="L129" s="102">
        <f t="shared" si="112"/>
        <v>393.09999999999997</v>
      </c>
      <c r="M129" s="102">
        <f t="shared" si="112"/>
        <v>-36.603000000000002</v>
      </c>
      <c r="N129" s="102">
        <f t="shared" si="112"/>
        <v>356.49699999999996</v>
      </c>
    </row>
    <row r="130" spans="1:14" s="2" customFormat="1" x14ac:dyDescent="0.2">
      <c r="A130" s="19" t="s">
        <v>69</v>
      </c>
      <c r="B130" s="18" t="s">
        <v>25</v>
      </c>
      <c r="C130" s="17" t="s">
        <v>223</v>
      </c>
      <c r="D130" s="18" t="s">
        <v>272</v>
      </c>
      <c r="E130" s="18" t="s">
        <v>132</v>
      </c>
      <c r="F130" s="102">
        <f>'ПР 7 ведом'!G533</f>
        <v>301.89999999999998</v>
      </c>
      <c r="G130" s="102">
        <f>'ПР 7 ведом'!H533</f>
        <v>0</v>
      </c>
      <c r="H130" s="102">
        <f>'ПР 7 ведом'!I533</f>
        <v>301.89999999999998</v>
      </c>
      <c r="I130" s="102">
        <f>'ПР 7 ведом'!J533</f>
        <v>0</v>
      </c>
      <c r="J130" s="145">
        <f>'ПР 7 ведом'!K533</f>
        <v>301.89999999999998</v>
      </c>
      <c r="K130" s="145">
        <f>'ПР 7 ведом'!L533</f>
        <v>0</v>
      </c>
      <c r="L130" s="145">
        <f>'ПР 7 ведом'!M533</f>
        <v>301.89999999999998</v>
      </c>
      <c r="M130" s="145">
        <f>'ПР 7 ведом'!N533</f>
        <v>-28.094000000000001</v>
      </c>
      <c r="N130" s="145">
        <f>'ПР 7 ведом'!O533</f>
        <v>273.80599999999998</v>
      </c>
    </row>
    <row r="131" spans="1:14" s="2" customFormat="1" ht="33.75" x14ac:dyDescent="0.2">
      <c r="A131" s="19" t="s">
        <v>70</v>
      </c>
      <c r="B131" s="18" t="s">
        <v>25</v>
      </c>
      <c r="C131" s="17" t="s">
        <v>223</v>
      </c>
      <c r="D131" s="18" t="s">
        <v>272</v>
      </c>
      <c r="E131" s="18">
        <v>129</v>
      </c>
      <c r="F131" s="102">
        <f>'ПР 7 ведом'!G534</f>
        <v>91.2</v>
      </c>
      <c r="G131" s="102">
        <f>'ПР 7 ведом'!H534</f>
        <v>0</v>
      </c>
      <c r="H131" s="102">
        <f>'ПР 7 ведом'!I534</f>
        <v>91.2</v>
      </c>
      <c r="I131" s="102">
        <f>'ПР 7 ведом'!J534</f>
        <v>0</v>
      </c>
      <c r="J131" s="145">
        <f>'ПР 7 ведом'!K534</f>
        <v>91.2</v>
      </c>
      <c r="K131" s="145">
        <f>'ПР 7 ведом'!L534</f>
        <v>0</v>
      </c>
      <c r="L131" s="145">
        <f>'ПР 7 ведом'!M534</f>
        <v>91.2</v>
      </c>
      <c r="M131" s="145">
        <f>'ПР 7 ведом'!N534</f>
        <v>-8.5090000000000003</v>
      </c>
      <c r="N131" s="145">
        <f>'ПР 7 ведом'!O534</f>
        <v>82.691000000000003</v>
      </c>
    </row>
    <row r="132" spans="1:14" s="2" customFormat="1" ht="22.5" x14ac:dyDescent="0.2">
      <c r="A132" s="16" t="s">
        <v>508</v>
      </c>
      <c r="B132" s="18" t="s">
        <v>25</v>
      </c>
      <c r="C132" s="17" t="s">
        <v>223</v>
      </c>
      <c r="D132" s="18" t="s">
        <v>272</v>
      </c>
      <c r="E132" s="18">
        <v>200</v>
      </c>
      <c r="F132" s="102">
        <f>F133</f>
        <v>0.8</v>
      </c>
      <c r="G132" s="102">
        <f t="shared" ref="G132:H132" si="113">G133</f>
        <v>0</v>
      </c>
      <c r="H132" s="102">
        <f t="shared" si="113"/>
        <v>0.8</v>
      </c>
      <c r="I132" s="102">
        <f t="shared" ref="I132:N132" si="114">I133</f>
        <v>0</v>
      </c>
      <c r="J132" s="145">
        <f t="shared" si="114"/>
        <v>0.8</v>
      </c>
      <c r="K132" s="102">
        <f t="shared" si="114"/>
        <v>0</v>
      </c>
      <c r="L132" s="102">
        <f t="shared" si="114"/>
        <v>0.8</v>
      </c>
      <c r="M132" s="102">
        <f t="shared" si="114"/>
        <v>36.602000000000004</v>
      </c>
      <c r="N132" s="102">
        <f t="shared" si="114"/>
        <v>37.402000000000001</v>
      </c>
    </row>
    <row r="133" spans="1:14" s="9" customFormat="1" ht="22.5" x14ac:dyDescent="0.2">
      <c r="A133" s="16" t="s">
        <v>51</v>
      </c>
      <c r="B133" s="18" t="s">
        <v>25</v>
      </c>
      <c r="C133" s="17" t="s">
        <v>223</v>
      </c>
      <c r="D133" s="18" t="s">
        <v>272</v>
      </c>
      <c r="E133" s="18" t="s">
        <v>52</v>
      </c>
      <c r="F133" s="102">
        <f t="shared" ref="F133:K133" si="115">F135</f>
        <v>0.8</v>
      </c>
      <c r="G133" s="102">
        <f t="shared" si="115"/>
        <v>0</v>
      </c>
      <c r="H133" s="102">
        <f t="shared" si="115"/>
        <v>0.8</v>
      </c>
      <c r="I133" s="102">
        <f t="shared" si="115"/>
        <v>0</v>
      </c>
      <c r="J133" s="145">
        <f t="shared" si="115"/>
        <v>0.8</v>
      </c>
      <c r="K133" s="102">
        <f t="shared" si="115"/>
        <v>0</v>
      </c>
      <c r="L133" s="102">
        <f>L135+L134</f>
        <v>0.8</v>
      </c>
      <c r="M133" s="102">
        <f t="shared" ref="M133:N133" si="116">M135+M134</f>
        <v>36.602000000000004</v>
      </c>
      <c r="N133" s="102">
        <f t="shared" si="116"/>
        <v>37.402000000000001</v>
      </c>
    </row>
    <row r="134" spans="1:14" s="2" customFormat="1" ht="22.5" x14ac:dyDescent="0.2">
      <c r="A134" s="65" t="s">
        <v>71</v>
      </c>
      <c r="B134" s="34" t="s">
        <v>25</v>
      </c>
      <c r="C134" s="37" t="s">
        <v>223</v>
      </c>
      <c r="D134" s="34" t="s">
        <v>272</v>
      </c>
      <c r="E134" s="34">
        <v>242</v>
      </c>
      <c r="F134" s="100"/>
      <c r="G134" s="100"/>
      <c r="H134" s="102"/>
      <c r="I134" s="100"/>
      <c r="J134" s="235"/>
      <c r="K134" s="100"/>
      <c r="L134" s="255">
        <f>'ПР 7 ведом'!M537</f>
        <v>0</v>
      </c>
      <c r="M134" s="255">
        <f>'ПР 7 ведом'!N537</f>
        <v>16.797000000000001</v>
      </c>
      <c r="N134" s="255">
        <f>'ПР 7 ведом'!O537</f>
        <v>16.797000000000001</v>
      </c>
    </row>
    <row r="135" spans="1:14" s="9" customFormat="1" ht="11.25" x14ac:dyDescent="0.2">
      <c r="A135" s="20" t="s">
        <v>408</v>
      </c>
      <c r="B135" s="18" t="s">
        <v>25</v>
      </c>
      <c r="C135" s="17" t="s">
        <v>223</v>
      </c>
      <c r="D135" s="18" t="s">
        <v>272</v>
      </c>
      <c r="E135" s="18" t="s">
        <v>54</v>
      </c>
      <c r="F135" s="102">
        <f>'ПР 7 ведом'!G538</f>
        <v>0.8</v>
      </c>
      <c r="G135" s="102">
        <f>'ПР 7 ведом'!H538</f>
        <v>0</v>
      </c>
      <c r="H135" s="102">
        <f>'ПР 7 ведом'!I538</f>
        <v>0.8</v>
      </c>
      <c r="I135" s="102">
        <f>'ПР 7 ведом'!J538</f>
        <v>0</v>
      </c>
      <c r="J135" s="145">
        <f>'ПР 7 ведом'!K538</f>
        <v>0.8</v>
      </c>
      <c r="K135" s="102">
        <f>'ПР 7 ведом'!L538</f>
        <v>0</v>
      </c>
      <c r="L135" s="102">
        <f>'ПР 7 ведом'!M538</f>
        <v>0.8</v>
      </c>
      <c r="M135" s="102">
        <f>'ПР 7 ведом'!N538</f>
        <v>19.805</v>
      </c>
      <c r="N135" s="102">
        <f>'ПР 7 ведом'!O538</f>
        <v>20.605</v>
      </c>
    </row>
    <row r="136" spans="1:14" s="2" customFormat="1" x14ac:dyDescent="0.2">
      <c r="A136" s="11" t="s">
        <v>228</v>
      </c>
      <c r="B136" s="44" t="s">
        <v>152</v>
      </c>
      <c r="C136" s="44"/>
      <c r="D136" s="46"/>
      <c r="E136" s="46"/>
      <c r="F136" s="96">
        <f>F137</f>
        <v>762.6</v>
      </c>
      <c r="G136" s="96">
        <f t="shared" ref="G136:H138" si="117">G137</f>
        <v>0</v>
      </c>
      <c r="H136" s="96">
        <f t="shared" si="117"/>
        <v>762.6</v>
      </c>
      <c r="I136" s="96">
        <f t="shared" ref="I136:N138" si="118">I137</f>
        <v>0</v>
      </c>
      <c r="J136" s="121">
        <f t="shared" si="118"/>
        <v>762.6</v>
      </c>
      <c r="K136" s="96">
        <f t="shared" si="118"/>
        <v>0</v>
      </c>
      <c r="L136" s="96">
        <f t="shared" si="118"/>
        <v>762.6</v>
      </c>
      <c r="M136" s="96">
        <f t="shared" si="118"/>
        <v>538.6</v>
      </c>
      <c r="N136" s="96">
        <f t="shared" si="118"/>
        <v>1301.1999999999998</v>
      </c>
    </row>
    <row r="137" spans="1:14" s="2" customFormat="1" x14ac:dyDescent="0.2">
      <c r="A137" s="11" t="s">
        <v>229</v>
      </c>
      <c r="B137" s="44" t="s">
        <v>152</v>
      </c>
      <c r="C137" s="44" t="s">
        <v>88</v>
      </c>
      <c r="D137" s="44"/>
      <c r="E137" s="44"/>
      <c r="F137" s="96">
        <f>F138</f>
        <v>762.6</v>
      </c>
      <c r="G137" s="96">
        <f t="shared" si="117"/>
        <v>0</v>
      </c>
      <c r="H137" s="96">
        <f t="shared" si="117"/>
        <v>762.6</v>
      </c>
      <c r="I137" s="96">
        <f t="shared" si="118"/>
        <v>0</v>
      </c>
      <c r="J137" s="121">
        <f t="shared" si="118"/>
        <v>762.6</v>
      </c>
      <c r="K137" s="96">
        <f t="shared" si="118"/>
        <v>0</v>
      </c>
      <c r="L137" s="96">
        <f t="shared" si="118"/>
        <v>762.6</v>
      </c>
      <c r="M137" s="96">
        <f t="shared" si="118"/>
        <v>538.6</v>
      </c>
      <c r="N137" s="96">
        <f t="shared" si="118"/>
        <v>1301.1999999999998</v>
      </c>
    </row>
    <row r="138" spans="1:14" s="143" customFormat="1" x14ac:dyDescent="0.2">
      <c r="A138" s="11" t="s">
        <v>55</v>
      </c>
      <c r="B138" s="44" t="s">
        <v>152</v>
      </c>
      <c r="C138" s="44" t="s">
        <v>88</v>
      </c>
      <c r="D138" s="86" t="s">
        <v>224</v>
      </c>
      <c r="E138" s="46"/>
      <c r="F138" s="96">
        <f>F139</f>
        <v>762.6</v>
      </c>
      <c r="G138" s="96">
        <f t="shared" si="117"/>
        <v>0</v>
      </c>
      <c r="H138" s="96">
        <f t="shared" si="117"/>
        <v>762.6</v>
      </c>
      <c r="I138" s="96">
        <f t="shared" si="118"/>
        <v>0</v>
      </c>
      <c r="J138" s="121">
        <f t="shared" si="118"/>
        <v>762.6</v>
      </c>
      <c r="K138" s="96">
        <f t="shared" si="118"/>
        <v>0</v>
      </c>
      <c r="L138" s="96">
        <f t="shared" si="118"/>
        <v>762.6</v>
      </c>
      <c r="M138" s="96">
        <f t="shared" si="118"/>
        <v>538.6</v>
      </c>
      <c r="N138" s="96">
        <f t="shared" si="118"/>
        <v>1301.1999999999998</v>
      </c>
    </row>
    <row r="139" spans="1:14" s="9" customFormat="1" ht="33.75" x14ac:dyDescent="0.2">
      <c r="A139" s="32" t="s">
        <v>511</v>
      </c>
      <c r="B139" s="17" t="s">
        <v>152</v>
      </c>
      <c r="C139" s="17" t="s">
        <v>88</v>
      </c>
      <c r="D139" s="17" t="s">
        <v>230</v>
      </c>
      <c r="E139" s="18"/>
      <c r="F139" s="102">
        <f>F140+F144+F149</f>
        <v>762.6</v>
      </c>
      <c r="G139" s="102">
        <f t="shared" ref="G139:H139" si="119">G140+G144+G149</f>
        <v>0</v>
      </c>
      <c r="H139" s="102">
        <f t="shared" si="119"/>
        <v>762.6</v>
      </c>
      <c r="I139" s="102">
        <f t="shared" ref="I139:N139" si="120">I140+I144+I149</f>
        <v>0</v>
      </c>
      <c r="J139" s="145">
        <f t="shared" si="120"/>
        <v>762.6</v>
      </c>
      <c r="K139" s="102">
        <f t="shared" si="120"/>
        <v>0</v>
      </c>
      <c r="L139" s="102">
        <f t="shared" si="120"/>
        <v>762.6</v>
      </c>
      <c r="M139" s="102">
        <f t="shared" si="120"/>
        <v>538.6</v>
      </c>
      <c r="N139" s="102">
        <f t="shared" si="120"/>
        <v>1301.1999999999998</v>
      </c>
    </row>
    <row r="140" spans="1:14" s="2" customFormat="1" ht="45" x14ac:dyDescent="0.2">
      <c r="A140" s="16" t="s">
        <v>41</v>
      </c>
      <c r="B140" s="17" t="s">
        <v>152</v>
      </c>
      <c r="C140" s="17" t="s">
        <v>88</v>
      </c>
      <c r="D140" s="17" t="s">
        <v>230</v>
      </c>
      <c r="E140" s="18" t="s">
        <v>42</v>
      </c>
      <c r="F140" s="102">
        <f>F141</f>
        <v>187</v>
      </c>
      <c r="G140" s="102">
        <f t="shared" ref="G140:H140" si="121">G141</f>
        <v>0</v>
      </c>
      <c r="H140" s="102">
        <f t="shared" si="121"/>
        <v>187</v>
      </c>
      <c r="I140" s="102">
        <f t="shared" ref="I140:N140" si="122">I141</f>
        <v>0</v>
      </c>
      <c r="J140" s="145">
        <f t="shared" si="122"/>
        <v>187</v>
      </c>
      <c r="K140" s="102">
        <f t="shared" si="122"/>
        <v>0</v>
      </c>
      <c r="L140" s="102">
        <f t="shared" si="122"/>
        <v>187</v>
      </c>
      <c r="M140" s="102">
        <f t="shared" si="122"/>
        <v>140.80000000000001</v>
      </c>
      <c r="N140" s="102">
        <f t="shared" si="122"/>
        <v>327.79999999999995</v>
      </c>
    </row>
    <row r="141" spans="1:14" s="2" customFormat="1" x14ac:dyDescent="0.2">
      <c r="A141" s="16" t="s">
        <v>43</v>
      </c>
      <c r="B141" s="17" t="s">
        <v>152</v>
      </c>
      <c r="C141" s="17" t="s">
        <v>88</v>
      </c>
      <c r="D141" s="17" t="s">
        <v>230</v>
      </c>
      <c r="E141" s="18">
        <v>110</v>
      </c>
      <c r="F141" s="102">
        <f>F142+F143</f>
        <v>187</v>
      </c>
      <c r="G141" s="102">
        <f t="shared" ref="G141:H141" si="123">G142+G143</f>
        <v>0</v>
      </c>
      <c r="H141" s="102">
        <f t="shared" si="123"/>
        <v>187</v>
      </c>
      <c r="I141" s="102">
        <f t="shared" ref="I141:N141" si="124">I142+I143</f>
        <v>0</v>
      </c>
      <c r="J141" s="145">
        <f t="shared" si="124"/>
        <v>187</v>
      </c>
      <c r="K141" s="102">
        <f t="shared" si="124"/>
        <v>0</v>
      </c>
      <c r="L141" s="102">
        <f t="shared" si="124"/>
        <v>187</v>
      </c>
      <c r="M141" s="102">
        <f t="shared" si="124"/>
        <v>140.80000000000001</v>
      </c>
      <c r="N141" s="102">
        <f t="shared" si="124"/>
        <v>327.79999999999995</v>
      </c>
    </row>
    <row r="142" spans="1:14" s="2" customFormat="1" x14ac:dyDescent="0.2">
      <c r="A142" s="16" t="s">
        <v>44</v>
      </c>
      <c r="B142" s="17" t="s">
        <v>152</v>
      </c>
      <c r="C142" s="17" t="s">
        <v>88</v>
      </c>
      <c r="D142" s="17" t="s">
        <v>230</v>
      </c>
      <c r="E142" s="18">
        <v>111</v>
      </c>
      <c r="F142" s="102">
        <f>'ПР 7 ведом'!G545</f>
        <v>143.6</v>
      </c>
      <c r="G142" s="102">
        <f>'ПР 7 ведом'!H545</f>
        <v>0</v>
      </c>
      <c r="H142" s="102">
        <f>'ПР 7 ведом'!I545</f>
        <v>143.6</v>
      </c>
      <c r="I142" s="102">
        <f>'ПР 7 ведом'!J545</f>
        <v>0</v>
      </c>
      <c r="J142" s="145">
        <f>'ПР 7 ведом'!K545</f>
        <v>143.6</v>
      </c>
      <c r="K142" s="102">
        <f>'ПР 7 ведом'!L545</f>
        <v>0</v>
      </c>
      <c r="L142" s="102">
        <f>'ПР 7 ведом'!M545</f>
        <v>143.6</v>
      </c>
      <c r="M142" s="102">
        <f>'ПР 7 ведом'!N545</f>
        <v>108.1</v>
      </c>
      <c r="N142" s="102">
        <f>'ПР 7 ведом'!O545</f>
        <v>251.7</v>
      </c>
    </row>
    <row r="143" spans="1:14" s="2" customFormat="1" ht="33.75" x14ac:dyDescent="0.2">
      <c r="A143" s="19" t="s">
        <v>45</v>
      </c>
      <c r="B143" s="17" t="s">
        <v>152</v>
      </c>
      <c r="C143" s="17" t="s">
        <v>88</v>
      </c>
      <c r="D143" s="17" t="s">
        <v>230</v>
      </c>
      <c r="E143" s="18">
        <v>119</v>
      </c>
      <c r="F143" s="102">
        <f>'ПР 7 ведом'!G546</f>
        <v>43.4</v>
      </c>
      <c r="G143" s="102">
        <f>'ПР 7 ведом'!H546</f>
        <v>0</v>
      </c>
      <c r="H143" s="102">
        <f>'ПР 7 ведом'!I546</f>
        <v>43.4</v>
      </c>
      <c r="I143" s="102">
        <f>'ПР 7 ведом'!J546</f>
        <v>0</v>
      </c>
      <c r="J143" s="145">
        <f>'ПР 7 ведом'!K546</f>
        <v>43.4</v>
      </c>
      <c r="K143" s="102">
        <f>'ПР 7 ведом'!L546</f>
        <v>0</v>
      </c>
      <c r="L143" s="102">
        <f>'ПР 7 ведом'!M546</f>
        <v>43.4</v>
      </c>
      <c r="M143" s="102">
        <f>'ПР 7 ведом'!N546</f>
        <v>32.700000000000003</v>
      </c>
      <c r="N143" s="102">
        <f>'ПР 7 ведом'!O546</f>
        <v>76.099999999999994</v>
      </c>
    </row>
    <row r="144" spans="1:14" s="2" customFormat="1" ht="22.5" x14ac:dyDescent="0.2">
      <c r="A144" s="16" t="s">
        <v>508</v>
      </c>
      <c r="B144" s="17" t="s">
        <v>152</v>
      </c>
      <c r="C144" s="17" t="s">
        <v>88</v>
      </c>
      <c r="D144" s="17" t="s">
        <v>230</v>
      </c>
      <c r="E144" s="18">
        <v>200</v>
      </c>
      <c r="F144" s="102">
        <f>F145</f>
        <v>12.4</v>
      </c>
      <c r="G144" s="102">
        <f t="shared" ref="G144:H145" si="125">G145</f>
        <v>0</v>
      </c>
      <c r="H144" s="102">
        <f t="shared" si="125"/>
        <v>12.4</v>
      </c>
      <c r="I144" s="102">
        <f t="shared" ref="I144:N145" si="126">I145</f>
        <v>0</v>
      </c>
      <c r="J144" s="145">
        <f t="shared" si="126"/>
        <v>12.4</v>
      </c>
      <c r="K144" s="102">
        <f t="shared" si="126"/>
        <v>0</v>
      </c>
      <c r="L144" s="102">
        <f t="shared" si="126"/>
        <v>12.4</v>
      </c>
      <c r="M144" s="102">
        <f t="shared" si="126"/>
        <v>0</v>
      </c>
      <c r="N144" s="102">
        <f t="shared" si="126"/>
        <v>12.4</v>
      </c>
    </row>
    <row r="145" spans="1:14" s="9" customFormat="1" ht="22.5" x14ac:dyDescent="0.2">
      <c r="A145" s="16" t="s">
        <v>51</v>
      </c>
      <c r="B145" s="17" t="s">
        <v>152</v>
      </c>
      <c r="C145" s="17" t="s">
        <v>88</v>
      </c>
      <c r="D145" s="17" t="s">
        <v>230</v>
      </c>
      <c r="E145" s="18" t="s">
        <v>52</v>
      </c>
      <c r="F145" s="102">
        <f>F146</f>
        <v>12.4</v>
      </c>
      <c r="G145" s="102">
        <f t="shared" si="125"/>
        <v>0</v>
      </c>
      <c r="H145" s="102">
        <f t="shared" si="125"/>
        <v>12.4</v>
      </c>
      <c r="I145" s="102">
        <f t="shared" si="126"/>
        <v>0</v>
      </c>
      <c r="J145" s="145">
        <f t="shared" si="126"/>
        <v>12.4</v>
      </c>
      <c r="K145" s="102">
        <f t="shared" si="126"/>
        <v>0</v>
      </c>
      <c r="L145" s="102">
        <f t="shared" si="126"/>
        <v>12.4</v>
      </c>
      <c r="M145" s="102">
        <f t="shared" si="126"/>
        <v>0</v>
      </c>
      <c r="N145" s="102">
        <f t="shared" si="126"/>
        <v>12.4</v>
      </c>
    </row>
    <row r="146" spans="1:14" s="9" customFormat="1" ht="11.25" x14ac:dyDescent="0.2">
      <c r="A146" s="20" t="s">
        <v>408</v>
      </c>
      <c r="B146" s="17" t="s">
        <v>152</v>
      </c>
      <c r="C146" s="17" t="s">
        <v>88</v>
      </c>
      <c r="D146" s="17" t="s">
        <v>230</v>
      </c>
      <c r="E146" s="18" t="s">
        <v>54</v>
      </c>
      <c r="F146" s="102">
        <f>'ПР 7 ведом'!G549</f>
        <v>12.4</v>
      </c>
      <c r="G146" s="102">
        <f>'ПР 7 ведом'!H549</f>
        <v>0</v>
      </c>
      <c r="H146" s="102">
        <f>'ПР 7 ведом'!I549</f>
        <v>12.4</v>
      </c>
      <c r="I146" s="102">
        <f>'ПР 7 ведом'!J549</f>
        <v>0</v>
      </c>
      <c r="J146" s="145">
        <f>'ПР 7 ведом'!K549</f>
        <v>12.4</v>
      </c>
      <c r="K146" s="102">
        <f>'ПР 7 ведом'!L549</f>
        <v>0</v>
      </c>
      <c r="L146" s="102">
        <f>'ПР 7 ведом'!M549</f>
        <v>12.4</v>
      </c>
      <c r="M146" s="102">
        <f>'ПР 7 ведом'!N549</f>
        <v>0</v>
      </c>
      <c r="N146" s="102">
        <f>'ПР 7 ведом'!O549</f>
        <v>12.4</v>
      </c>
    </row>
    <row r="147" spans="1:14" s="9" customFormat="1" ht="11.25" x14ac:dyDescent="0.2">
      <c r="A147" s="11" t="s">
        <v>55</v>
      </c>
      <c r="B147" s="44" t="s">
        <v>152</v>
      </c>
      <c r="C147" s="44" t="s">
        <v>88</v>
      </c>
      <c r="D147" s="86" t="s">
        <v>224</v>
      </c>
      <c r="E147" s="46"/>
      <c r="F147" s="102">
        <f>F148</f>
        <v>563.20000000000005</v>
      </c>
      <c r="G147" s="102">
        <f t="shared" ref="G147:H149" si="127">G148</f>
        <v>0</v>
      </c>
      <c r="H147" s="102">
        <f t="shared" si="127"/>
        <v>563.20000000000005</v>
      </c>
      <c r="I147" s="102">
        <f t="shared" ref="I147:N149" si="128">I148</f>
        <v>0</v>
      </c>
      <c r="J147" s="145">
        <f t="shared" si="128"/>
        <v>563.20000000000005</v>
      </c>
      <c r="K147" s="102">
        <f t="shared" si="128"/>
        <v>0</v>
      </c>
      <c r="L147" s="102">
        <f t="shared" si="128"/>
        <v>563.20000000000005</v>
      </c>
      <c r="M147" s="102">
        <f t="shared" si="128"/>
        <v>397.8</v>
      </c>
      <c r="N147" s="102">
        <f t="shared" si="128"/>
        <v>961</v>
      </c>
    </row>
    <row r="148" spans="1:14" s="9" customFormat="1" ht="33.75" x14ac:dyDescent="0.2">
      <c r="A148" s="32" t="s">
        <v>511</v>
      </c>
      <c r="B148" s="17" t="s">
        <v>152</v>
      </c>
      <c r="C148" s="17" t="s">
        <v>88</v>
      </c>
      <c r="D148" s="17" t="s">
        <v>230</v>
      </c>
      <c r="E148" s="18"/>
      <c r="F148" s="102">
        <f>F149</f>
        <v>563.20000000000005</v>
      </c>
      <c r="G148" s="102">
        <f t="shared" si="127"/>
        <v>0</v>
      </c>
      <c r="H148" s="102">
        <f t="shared" si="127"/>
        <v>563.20000000000005</v>
      </c>
      <c r="I148" s="102">
        <f t="shared" si="128"/>
        <v>0</v>
      </c>
      <c r="J148" s="145">
        <f t="shared" si="128"/>
        <v>563.20000000000005</v>
      </c>
      <c r="K148" s="102">
        <f t="shared" si="128"/>
        <v>0</v>
      </c>
      <c r="L148" s="102">
        <f t="shared" si="128"/>
        <v>563.20000000000005</v>
      </c>
      <c r="M148" s="102">
        <f t="shared" si="128"/>
        <v>397.8</v>
      </c>
      <c r="N148" s="102">
        <f t="shared" si="128"/>
        <v>961</v>
      </c>
    </row>
    <row r="149" spans="1:14" s="9" customFormat="1" ht="11.25" x14ac:dyDescent="0.2">
      <c r="A149" s="33" t="s">
        <v>226</v>
      </c>
      <c r="B149" s="17" t="s">
        <v>152</v>
      </c>
      <c r="C149" s="17" t="s">
        <v>88</v>
      </c>
      <c r="D149" s="17" t="s">
        <v>230</v>
      </c>
      <c r="E149" s="17" t="s">
        <v>231</v>
      </c>
      <c r="F149" s="102">
        <f>F150</f>
        <v>563.20000000000005</v>
      </c>
      <c r="G149" s="102">
        <f t="shared" si="127"/>
        <v>0</v>
      </c>
      <c r="H149" s="102">
        <f t="shared" si="127"/>
        <v>563.20000000000005</v>
      </c>
      <c r="I149" s="102">
        <f t="shared" si="128"/>
        <v>0</v>
      </c>
      <c r="J149" s="145">
        <f t="shared" si="128"/>
        <v>563.20000000000005</v>
      </c>
      <c r="K149" s="102">
        <f t="shared" si="128"/>
        <v>0</v>
      </c>
      <c r="L149" s="102">
        <f t="shared" si="128"/>
        <v>563.20000000000005</v>
      </c>
      <c r="M149" s="102">
        <f t="shared" si="128"/>
        <v>397.8</v>
      </c>
      <c r="N149" s="102">
        <f t="shared" si="128"/>
        <v>961</v>
      </c>
    </row>
    <row r="150" spans="1:14" s="9" customFormat="1" ht="11.25" x14ac:dyDescent="0.2">
      <c r="A150" s="16" t="s">
        <v>227</v>
      </c>
      <c r="B150" s="17" t="s">
        <v>152</v>
      </c>
      <c r="C150" s="17" t="s">
        <v>88</v>
      </c>
      <c r="D150" s="17" t="s">
        <v>230</v>
      </c>
      <c r="E150" s="17" t="s">
        <v>232</v>
      </c>
      <c r="F150" s="102">
        <f>'ПР 7 ведом'!G441</f>
        <v>563.20000000000005</v>
      </c>
      <c r="G150" s="102">
        <f>'ПР 7 ведом'!H441</f>
        <v>0</v>
      </c>
      <c r="H150" s="102">
        <f>'ПР 7 ведом'!I441</f>
        <v>563.20000000000005</v>
      </c>
      <c r="I150" s="102">
        <f>'ПР 7 ведом'!J441</f>
        <v>0</v>
      </c>
      <c r="J150" s="145">
        <f>'ПР 7 ведом'!K441</f>
        <v>563.20000000000005</v>
      </c>
      <c r="K150" s="102">
        <f>'ПР 7 ведом'!L441</f>
        <v>0</v>
      </c>
      <c r="L150" s="102">
        <f>'ПР 7 ведом'!M441</f>
        <v>563.20000000000005</v>
      </c>
      <c r="M150" s="102">
        <f>'ПР 7 ведом'!N441</f>
        <v>397.8</v>
      </c>
      <c r="N150" s="102">
        <f>'ПР 7 ведом'!O441</f>
        <v>961</v>
      </c>
    </row>
    <row r="151" spans="1:14" s="144" customFormat="1" ht="21" x14ac:dyDescent="0.15">
      <c r="A151" s="11" t="s">
        <v>274</v>
      </c>
      <c r="B151" s="46" t="s">
        <v>88</v>
      </c>
      <c r="C151" s="44" t="s">
        <v>82</v>
      </c>
      <c r="D151" s="46" t="s">
        <v>83</v>
      </c>
      <c r="E151" s="46" t="s">
        <v>84</v>
      </c>
      <c r="F151" s="96">
        <f>F152+F167</f>
        <v>1536.9</v>
      </c>
      <c r="G151" s="96">
        <f t="shared" ref="G151:H151" si="129">G152+G167</f>
        <v>0</v>
      </c>
      <c r="H151" s="96">
        <f t="shared" si="129"/>
        <v>1536.9</v>
      </c>
      <c r="I151" s="96">
        <f t="shared" ref="I151:N151" si="130">I152+I167</f>
        <v>0</v>
      </c>
      <c r="J151" s="121">
        <f t="shared" si="130"/>
        <v>1536.9</v>
      </c>
      <c r="K151" s="96">
        <f t="shared" si="130"/>
        <v>300</v>
      </c>
      <c r="L151" s="96">
        <f t="shared" si="130"/>
        <v>1836.9</v>
      </c>
      <c r="M151" s="96">
        <f t="shared" si="130"/>
        <v>865.32499999999993</v>
      </c>
      <c r="N151" s="96">
        <f t="shared" si="130"/>
        <v>2702.2249999999999</v>
      </c>
    </row>
    <row r="152" spans="1:14" s="144" customFormat="1" ht="21" x14ac:dyDescent="0.2">
      <c r="A152" s="11" t="s">
        <v>275</v>
      </c>
      <c r="B152" s="46" t="s">
        <v>88</v>
      </c>
      <c r="C152" s="44" t="s">
        <v>159</v>
      </c>
      <c r="D152" s="46"/>
      <c r="E152" s="46"/>
      <c r="F152" s="102">
        <f>F153+F162</f>
        <v>1406.9</v>
      </c>
      <c r="G152" s="102">
        <f t="shared" ref="G152:H152" si="131">G153+G162</f>
        <v>0</v>
      </c>
      <c r="H152" s="102">
        <f t="shared" si="131"/>
        <v>1406.9</v>
      </c>
      <c r="I152" s="102">
        <f t="shared" ref="I152:N152" si="132">I153+I162</f>
        <v>0</v>
      </c>
      <c r="J152" s="145">
        <f t="shared" si="132"/>
        <v>1406.9</v>
      </c>
      <c r="K152" s="102">
        <f t="shared" si="132"/>
        <v>260</v>
      </c>
      <c r="L152" s="102">
        <f t="shared" si="132"/>
        <v>1666.9</v>
      </c>
      <c r="M152" s="102">
        <f t="shared" si="132"/>
        <v>733.67599999999993</v>
      </c>
      <c r="N152" s="102">
        <f t="shared" si="132"/>
        <v>2400.576</v>
      </c>
    </row>
    <row r="153" spans="1:14" s="144" customFormat="1" ht="11.25" x14ac:dyDescent="0.2">
      <c r="A153" s="19" t="s">
        <v>276</v>
      </c>
      <c r="B153" s="18" t="s">
        <v>88</v>
      </c>
      <c r="C153" s="17" t="s">
        <v>159</v>
      </c>
      <c r="D153" s="18" t="s">
        <v>277</v>
      </c>
      <c r="E153" s="46"/>
      <c r="F153" s="102">
        <f>F154+F158</f>
        <v>1106.9000000000001</v>
      </c>
      <c r="G153" s="102">
        <f t="shared" ref="G153:H153" si="133">G154+G158</f>
        <v>0</v>
      </c>
      <c r="H153" s="102">
        <f t="shared" si="133"/>
        <v>1106.9000000000001</v>
      </c>
      <c r="I153" s="102">
        <f t="shared" ref="I153:N153" si="134">I154+I158</f>
        <v>0</v>
      </c>
      <c r="J153" s="145">
        <f t="shared" si="134"/>
        <v>1106.9000000000001</v>
      </c>
      <c r="K153" s="102">
        <f t="shared" si="134"/>
        <v>0</v>
      </c>
      <c r="L153" s="102">
        <f t="shared" si="134"/>
        <v>1106.9000000000001</v>
      </c>
      <c r="M153" s="102">
        <f t="shared" si="134"/>
        <v>716.30199999999991</v>
      </c>
      <c r="N153" s="102">
        <f t="shared" si="134"/>
        <v>1823.2019999999998</v>
      </c>
    </row>
    <row r="154" spans="1:14" s="9" customFormat="1" ht="45" x14ac:dyDescent="0.2">
      <c r="A154" s="16" t="s">
        <v>41</v>
      </c>
      <c r="B154" s="18" t="s">
        <v>88</v>
      </c>
      <c r="C154" s="17" t="s">
        <v>159</v>
      </c>
      <c r="D154" s="18" t="s">
        <v>277</v>
      </c>
      <c r="E154" s="18" t="s">
        <v>42</v>
      </c>
      <c r="F154" s="102">
        <f>F155</f>
        <v>1006.9</v>
      </c>
      <c r="G154" s="102">
        <f t="shared" ref="G154:H154" si="135">G155</f>
        <v>0</v>
      </c>
      <c r="H154" s="102">
        <f t="shared" si="135"/>
        <v>1006.9</v>
      </c>
      <c r="I154" s="102">
        <f t="shared" ref="I154:N154" si="136">I155</f>
        <v>0</v>
      </c>
      <c r="J154" s="145">
        <f t="shared" si="136"/>
        <v>1006.9</v>
      </c>
      <c r="K154" s="102">
        <f t="shared" si="136"/>
        <v>0</v>
      </c>
      <c r="L154" s="102">
        <f t="shared" si="136"/>
        <v>1006.9</v>
      </c>
      <c r="M154" s="102">
        <f t="shared" si="136"/>
        <v>716.38699999999994</v>
      </c>
      <c r="N154" s="102">
        <f t="shared" si="136"/>
        <v>1723.2869999999998</v>
      </c>
    </row>
    <row r="155" spans="1:14" s="9" customFormat="1" ht="11.25" x14ac:dyDescent="0.2">
      <c r="A155" s="16" t="s">
        <v>43</v>
      </c>
      <c r="B155" s="18" t="s">
        <v>88</v>
      </c>
      <c r="C155" s="17" t="s">
        <v>159</v>
      </c>
      <c r="D155" s="18" t="s">
        <v>277</v>
      </c>
      <c r="E155" s="18">
        <v>110</v>
      </c>
      <c r="F155" s="102">
        <f>F156+F157</f>
        <v>1006.9</v>
      </c>
      <c r="G155" s="102">
        <f t="shared" ref="G155:H155" si="137">G156+G157</f>
        <v>0</v>
      </c>
      <c r="H155" s="102">
        <f t="shared" si="137"/>
        <v>1006.9</v>
      </c>
      <c r="I155" s="102">
        <f t="shared" ref="I155:N155" si="138">I156+I157</f>
        <v>0</v>
      </c>
      <c r="J155" s="145">
        <f t="shared" si="138"/>
        <v>1006.9</v>
      </c>
      <c r="K155" s="102">
        <f t="shared" si="138"/>
        <v>0</v>
      </c>
      <c r="L155" s="102">
        <f t="shared" si="138"/>
        <v>1006.9</v>
      </c>
      <c r="M155" s="102">
        <f t="shared" si="138"/>
        <v>716.38699999999994</v>
      </c>
      <c r="N155" s="102">
        <f t="shared" si="138"/>
        <v>1723.2869999999998</v>
      </c>
    </row>
    <row r="156" spans="1:14" s="9" customFormat="1" ht="11.25" x14ac:dyDescent="0.2">
      <c r="A156" s="16" t="s">
        <v>44</v>
      </c>
      <c r="B156" s="18" t="s">
        <v>88</v>
      </c>
      <c r="C156" s="17" t="s">
        <v>159</v>
      </c>
      <c r="D156" s="18" t="s">
        <v>277</v>
      </c>
      <c r="E156" s="18">
        <v>111</v>
      </c>
      <c r="F156" s="102">
        <f>'ПР 7 ведом'!G555</f>
        <v>773.4</v>
      </c>
      <c r="G156" s="102">
        <f>'ПР 7 ведом'!H555</f>
        <v>0</v>
      </c>
      <c r="H156" s="102">
        <f>'ПР 7 ведом'!I555</f>
        <v>773.4</v>
      </c>
      <c r="I156" s="102">
        <f>'ПР 7 ведом'!J555</f>
        <v>0</v>
      </c>
      <c r="J156" s="145">
        <f>'ПР 7 ведом'!K555</f>
        <v>773.4</v>
      </c>
      <c r="K156" s="102">
        <f>'ПР 7 ведом'!L555</f>
        <v>0</v>
      </c>
      <c r="L156" s="102">
        <f>'ПР 7 ведом'!M555</f>
        <v>773.4</v>
      </c>
      <c r="M156" s="102">
        <f>'ПР 7 ведом'!N555</f>
        <v>533.17499999999995</v>
      </c>
      <c r="N156" s="102">
        <f>'ПР 7 ведом'!O555</f>
        <v>1306.5749999999998</v>
      </c>
    </row>
    <row r="157" spans="1:14" s="9" customFormat="1" ht="33.75" x14ac:dyDescent="0.2">
      <c r="A157" s="19" t="s">
        <v>45</v>
      </c>
      <c r="B157" s="18" t="s">
        <v>88</v>
      </c>
      <c r="C157" s="17" t="s">
        <v>159</v>
      </c>
      <c r="D157" s="18" t="s">
        <v>277</v>
      </c>
      <c r="E157" s="18">
        <v>119</v>
      </c>
      <c r="F157" s="102">
        <f>'ПР 7 ведом'!G556</f>
        <v>233.5</v>
      </c>
      <c r="G157" s="102">
        <f>'ПР 7 ведом'!H556</f>
        <v>0</v>
      </c>
      <c r="H157" s="102">
        <f>'ПР 7 ведом'!I556</f>
        <v>233.5</v>
      </c>
      <c r="I157" s="102">
        <f>'ПР 7 ведом'!J556</f>
        <v>0</v>
      </c>
      <c r="J157" s="145">
        <f>'ПР 7 ведом'!K556</f>
        <v>233.5</v>
      </c>
      <c r="K157" s="102">
        <f>'ПР 7 ведом'!L556</f>
        <v>0</v>
      </c>
      <c r="L157" s="102">
        <f>'ПР 7 ведом'!M556</f>
        <v>233.5</v>
      </c>
      <c r="M157" s="102">
        <f>'ПР 7 ведом'!N556</f>
        <v>183.21199999999999</v>
      </c>
      <c r="N157" s="102">
        <f>'ПР 7 ведом'!O556</f>
        <v>416.71199999999999</v>
      </c>
    </row>
    <row r="158" spans="1:14" s="9" customFormat="1" ht="22.5" x14ac:dyDescent="0.2">
      <c r="A158" s="16" t="s">
        <v>508</v>
      </c>
      <c r="B158" s="18" t="s">
        <v>88</v>
      </c>
      <c r="C158" s="17" t="s">
        <v>159</v>
      </c>
      <c r="D158" s="18" t="s">
        <v>277</v>
      </c>
      <c r="E158" s="18">
        <v>200</v>
      </c>
      <c r="F158" s="102">
        <f>F159</f>
        <v>100</v>
      </c>
      <c r="G158" s="102">
        <f t="shared" ref="G158:H158" si="139">G159</f>
        <v>0</v>
      </c>
      <c r="H158" s="102">
        <f t="shared" si="139"/>
        <v>100</v>
      </c>
      <c r="I158" s="102">
        <f t="shared" ref="I158:N158" si="140">I159</f>
        <v>0</v>
      </c>
      <c r="J158" s="145">
        <f t="shared" si="140"/>
        <v>100</v>
      </c>
      <c r="K158" s="102">
        <f t="shared" si="140"/>
        <v>0</v>
      </c>
      <c r="L158" s="102">
        <f t="shared" si="140"/>
        <v>100</v>
      </c>
      <c r="M158" s="102">
        <f t="shared" si="140"/>
        <v>-8.5000000000000409E-2</v>
      </c>
      <c r="N158" s="102">
        <f t="shared" si="140"/>
        <v>99.914999999999992</v>
      </c>
    </row>
    <row r="159" spans="1:14" s="9" customFormat="1" ht="22.5" x14ac:dyDescent="0.2">
      <c r="A159" s="16" t="s">
        <v>51</v>
      </c>
      <c r="B159" s="18" t="s">
        <v>88</v>
      </c>
      <c r="C159" s="17" t="s">
        <v>159</v>
      </c>
      <c r="D159" s="18" t="s">
        <v>277</v>
      </c>
      <c r="E159" s="18">
        <v>240</v>
      </c>
      <c r="F159" s="102">
        <f>F160+F161</f>
        <v>100</v>
      </c>
      <c r="G159" s="102">
        <f t="shared" ref="G159:H159" si="141">G160+G161</f>
        <v>0</v>
      </c>
      <c r="H159" s="102">
        <f t="shared" si="141"/>
        <v>100</v>
      </c>
      <c r="I159" s="102">
        <f t="shared" ref="I159:N159" si="142">I160+I161</f>
        <v>0</v>
      </c>
      <c r="J159" s="145">
        <f t="shared" si="142"/>
        <v>100</v>
      </c>
      <c r="K159" s="102">
        <f t="shared" si="142"/>
        <v>0</v>
      </c>
      <c r="L159" s="102">
        <f t="shared" si="142"/>
        <v>100</v>
      </c>
      <c r="M159" s="102">
        <f t="shared" si="142"/>
        <v>-8.5000000000000409E-2</v>
      </c>
      <c r="N159" s="102">
        <f t="shared" si="142"/>
        <v>99.914999999999992</v>
      </c>
    </row>
    <row r="160" spans="1:14" s="9" customFormat="1" ht="22.5" x14ac:dyDescent="0.2">
      <c r="A160" s="20" t="s">
        <v>71</v>
      </c>
      <c r="B160" s="18" t="s">
        <v>88</v>
      </c>
      <c r="C160" s="17" t="s">
        <v>159</v>
      </c>
      <c r="D160" s="18" t="s">
        <v>277</v>
      </c>
      <c r="E160" s="18">
        <v>242</v>
      </c>
      <c r="F160" s="102">
        <f>'ПР 7 ведом'!G559</f>
        <v>80.8</v>
      </c>
      <c r="G160" s="102">
        <f>'ПР 7 ведом'!H559</f>
        <v>0</v>
      </c>
      <c r="H160" s="102">
        <f>'ПР 7 ведом'!I559</f>
        <v>80.8</v>
      </c>
      <c r="I160" s="102">
        <f>'ПР 7 ведом'!J559</f>
        <v>0</v>
      </c>
      <c r="J160" s="145">
        <f>'ПР 7 ведом'!K559</f>
        <v>80.8</v>
      </c>
      <c r="K160" s="102">
        <f>'ПР 7 ведом'!L559</f>
        <v>0</v>
      </c>
      <c r="L160" s="102">
        <f>'ПР 7 ведом'!M559</f>
        <v>80.8</v>
      </c>
      <c r="M160" s="102">
        <f>'ПР 7 ведом'!N559</f>
        <v>2.4049999999999998</v>
      </c>
      <c r="N160" s="102">
        <f>'ПР 7 ведом'!O559</f>
        <v>83.204999999999998</v>
      </c>
    </row>
    <row r="161" spans="1:14" s="9" customFormat="1" ht="11.25" x14ac:dyDescent="0.2">
      <c r="A161" s="20" t="s">
        <v>408</v>
      </c>
      <c r="B161" s="18" t="s">
        <v>88</v>
      </c>
      <c r="C161" s="17" t="s">
        <v>159</v>
      </c>
      <c r="D161" s="18" t="s">
        <v>277</v>
      </c>
      <c r="E161" s="18">
        <v>244</v>
      </c>
      <c r="F161" s="102">
        <f>'ПР 7 ведом'!G560</f>
        <v>19.2</v>
      </c>
      <c r="G161" s="102">
        <f>'ПР 7 ведом'!H560</f>
        <v>0</v>
      </c>
      <c r="H161" s="102">
        <f>'ПР 7 ведом'!I560</f>
        <v>19.2</v>
      </c>
      <c r="I161" s="102">
        <f>'ПР 7 ведом'!J560</f>
        <v>0</v>
      </c>
      <c r="J161" s="145">
        <f>'ПР 7 ведом'!K560</f>
        <v>19.2</v>
      </c>
      <c r="K161" s="102">
        <f>'ПР 7 ведом'!L560</f>
        <v>0</v>
      </c>
      <c r="L161" s="102">
        <f>'ПР 7 ведом'!M560</f>
        <v>19.2</v>
      </c>
      <c r="M161" s="102">
        <f>'ПР 7 ведом'!N560</f>
        <v>-2.4900000000000002</v>
      </c>
      <c r="N161" s="102">
        <f>'ПР 7 ведом'!O560</f>
        <v>16.71</v>
      </c>
    </row>
    <row r="162" spans="1:14" s="9" customFormat="1" ht="45" x14ac:dyDescent="0.2">
      <c r="A162" s="64" t="s">
        <v>512</v>
      </c>
      <c r="B162" s="34" t="s">
        <v>88</v>
      </c>
      <c r="C162" s="37" t="s">
        <v>159</v>
      </c>
      <c r="D162" s="34" t="s">
        <v>278</v>
      </c>
      <c r="E162" s="34"/>
      <c r="F162" s="102">
        <f>F163</f>
        <v>300</v>
      </c>
      <c r="G162" s="102">
        <f t="shared" ref="G162:H165" si="143">G163</f>
        <v>0</v>
      </c>
      <c r="H162" s="102">
        <f t="shared" si="143"/>
        <v>300</v>
      </c>
      <c r="I162" s="102">
        <f t="shared" ref="I162:N165" si="144">I163</f>
        <v>0</v>
      </c>
      <c r="J162" s="145">
        <f t="shared" si="144"/>
        <v>300</v>
      </c>
      <c r="K162" s="102">
        <f t="shared" si="144"/>
        <v>260</v>
      </c>
      <c r="L162" s="102">
        <f t="shared" si="144"/>
        <v>560</v>
      </c>
      <c r="M162" s="102">
        <f t="shared" si="144"/>
        <v>17.373999999999999</v>
      </c>
      <c r="N162" s="102">
        <f t="shared" si="144"/>
        <v>577.37400000000002</v>
      </c>
    </row>
    <row r="163" spans="1:14" s="9" customFormat="1" ht="45" x14ac:dyDescent="0.2">
      <c r="A163" s="64" t="s">
        <v>279</v>
      </c>
      <c r="B163" s="34" t="s">
        <v>88</v>
      </c>
      <c r="C163" s="37" t="s">
        <v>159</v>
      </c>
      <c r="D163" s="34" t="s">
        <v>280</v>
      </c>
      <c r="E163" s="34"/>
      <c r="F163" s="102">
        <f>F164</f>
        <v>300</v>
      </c>
      <c r="G163" s="102">
        <f t="shared" si="143"/>
        <v>0</v>
      </c>
      <c r="H163" s="102">
        <f t="shared" si="143"/>
        <v>300</v>
      </c>
      <c r="I163" s="102">
        <f t="shared" si="144"/>
        <v>0</v>
      </c>
      <c r="J163" s="145">
        <f t="shared" si="144"/>
        <v>300</v>
      </c>
      <c r="K163" s="102">
        <f t="shared" si="144"/>
        <v>260</v>
      </c>
      <c r="L163" s="102">
        <f t="shared" si="144"/>
        <v>560</v>
      </c>
      <c r="M163" s="102">
        <f t="shared" si="144"/>
        <v>17.373999999999999</v>
      </c>
      <c r="N163" s="102">
        <f t="shared" si="144"/>
        <v>577.37400000000002</v>
      </c>
    </row>
    <row r="164" spans="1:14" s="9" customFormat="1" ht="22.5" x14ac:dyDescent="0.2">
      <c r="A164" s="33" t="s">
        <v>388</v>
      </c>
      <c r="B164" s="34" t="s">
        <v>88</v>
      </c>
      <c r="C164" s="37" t="s">
        <v>159</v>
      </c>
      <c r="D164" s="34" t="s">
        <v>280</v>
      </c>
      <c r="E164" s="34">
        <v>200</v>
      </c>
      <c r="F164" s="102">
        <f>F165</f>
        <v>300</v>
      </c>
      <c r="G164" s="102">
        <f t="shared" si="143"/>
        <v>0</v>
      </c>
      <c r="H164" s="102">
        <f t="shared" si="143"/>
        <v>300</v>
      </c>
      <c r="I164" s="102">
        <f t="shared" si="144"/>
        <v>0</v>
      </c>
      <c r="J164" s="145">
        <f t="shared" si="144"/>
        <v>300</v>
      </c>
      <c r="K164" s="102">
        <f t="shared" si="144"/>
        <v>260</v>
      </c>
      <c r="L164" s="102">
        <f t="shared" si="144"/>
        <v>560</v>
      </c>
      <c r="M164" s="102">
        <f t="shared" si="144"/>
        <v>17.373999999999999</v>
      </c>
      <c r="N164" s="102">
        <f t="shared" si="144"/>
        <v>577.37400000000002</v>
      </c>
    </row>
    <row r="165" spans="1:14" s="9" customFormat="1" ht="22.5" x14ac:dyDescent="0.2">
      <c r="A165" s="33" t="s">
        <v>51</v>
      </c>
      <c r="B165" s="34" t="s">
        <v>88</v>
      </c>
      <c r="C165" s="37" t="s">
        <v>159</v>
      </c>
      <c r="D165" s="34" t="s">
        <v>280</v>
      </c>
      <c r="E165" s="34">
        <v>240</v>
      </c>
      <c r="F165" s="102">
        <f>F166</f>
        <v>300</v>
      </c>
      <c r="G165" s="102">
        <f t="shared" si="143"/>
        <v>0</v>
      </c>
      <c r="H165" s="102">
        <f t="shared" si="143"/>
        <v>300</v>
      </c>
      <c r="I165" s="102">
        <f t="shared" si="144"/>
        <v>0</v>
      </c>
      <c r="J165" s="145">
        <f t="shared" si="144"/>
        <v>300</v>
      </c>
      <c r="K165" s="102">
        <f t="shared" si="144"/>
        <v>260</v>
      </c>
      <c r="L165" s="102">
        <f t="shared" si="144"/>
        <v>560</v>
      </c>
      <c r="M165" s="102">
        <f t="shared" si="144"/>
        <v>17.373999999999999</v>
      </c>
      <c r="N165" s="102">
        <f t="shared" si="144"/>
        <v>577.37400000000002</v>
      </c>
    </row>
    <row r="166" spans="1:14" s="9" customFormat="1" ht="11.25" x14ac:dyDescent="0.2">
      <c r="A166" s="65" t="s">
        <v>408</v>
      </c>
      <c r="B166" s="34" t="s">
        <v>88</v>
      </c>
      <c r="C166" s="37" t="s">
        <v>159</v>
      </c>
      <c r="D166" s="34" t="s">
        <v>280</v>
      </c>
      <c r="E166" s="34">
        <v>244</v>
      </c>
      <c r="F166" s="102">
        <f>'ПР 7 ведом'!G565</f>
        <v>300</v>
      </c>
      <c r="G166" s="102">
        <f>'ПР 7 ведом'!H565</f>
        <v>0</v>
      </c>
      <c r="H166" s="102">
        <f>'ПР 7 ведом'!I565</f>
        <v>300</v>
      </c>
      <c r="I166" s="102">
        <f>'ПР 7 ведом'!J565</f>
        <v>0</v>
      </c>
      <c r="J166" s="145">
        <f>'ПР 7 ведом'!K565</f>
        <v>300</v>
      </c>
      <c r="K166" s="102">
        <f>'ПР 7 ведом'!L565</f>
        <v>260</v>
      </c>
      <c r="L166" s="102">
        <f>'ПР 7 ведом'!M565</f>
        <v>560</v>
      </c>
      <c r="M166" s="102">
        <f>'ПР 7 ведом'!N565</f>
        <v>17.373999999999999</v>
      </c>
      <c r="N166" s="102">
        <f>'ПР 7 ведом'!O565</f>
        <v>577.37400000000002</v>
      </c>
    </row>
    <row r="167" spans="1:14" s="2" customFormat="1" ht="21" x14ac:dyDescent="0.2">
      <c r="A167" s="11" t="s">
        <v>281</v>
      </c>
      <c r="B167" s="46" t="s">
        <v>88</v>
      </c>
      <c r="C167" s="44" t="s">
        <v>241</v>
      </c>
      <c r="D167" s="46" t="s">
        <v>83</v>
      </c>
      <c r="E167" s="46" t="s">
        <v>84</v>
      </c>
      <c r="F167" s="96">
        <f>F168</f>
        <v>130</v>
      </c>
      <c r="G167" s="96">
        <f t="shared" ref="G167:H167" si="145">G168</f>
        <v>0</v>
      </c>
      <c r="H167" s="96">
        <f t="shared" si="145"/>
        <v>130</v>
      </c>
      <c r="I167" s="96">
        <f t="shared" ref="I167:N167" si="146">I168</f>
        <v>0</v>
      </c>
      <c r="J167" s="121">
        <f t="shared" si="146"/>
        <v>130</v>
      </c>
      <c r="K167" s="96">
        <f t="shared" si="146"/>
        <v>40</v>
      </c>
      <c r="L167" s="96">
        <f t="shared" si="146"/>
        <v>170</v>
      </c>
      <c r="M167" s="96">
        <f t="shared" si="146"/>
        <v>131.649</v>
      </c>
      <c r="N167" s="96">
        <f t="shared" si="146"/>
        <v>301.649</v>
      </c>
    </row>
    <row r="168" spans="1:14" s="2" customFormat="1" ht="31.5" x14ac:dyDescent="0.2">
      <c r="A168" s="11" t="s">
        <v>422</v>
      </c>
      <c r="B168" s="46" t="s">
        <v>88</v>
      </c>
      <c r="C168" s="44" t="s">
        <v>241</v>
      </c>
      <c r="D168" s="46" t="s">
        <v>282</v>
      </c>
      <c r="E168" s="46" t="s">
        <v>84</v>
      </c>
      <c r="F168" s="102">
        <f>F169+F173</f>
        <v>130</v>
      </c>
      <c r="G168" s="102">
        <f t="shared" ref="G168:H168" si="147">G169+G173</f>
        <v>0</v>
      </c>
      <c r="H168" s="102">
        <f t="shared" si="147"/>
        <v>130</v>
      </c>
      <c r="I168" s="102">
        <f t="shared" ref="I168:N168" si="148">I169+I173</f>
        <v>0</v>
      </c>
      <c r="J168" s="145">
        <f t="shared" si="148"/>
        <v>130</v>
      </c>
      <c r="K168" s="102">
        <f t="shared" si="148"/>
        <v>40</v>
      </c>
      <c r="L168" s="102">
        <f t="shared" si="148"/>
        <v>170</v>
      </c>
      <c r="M168" s="102">
        <f t="shared" si="148"/>
        <v>131.649</v>
      </c>
      <c r="N168" s="102">
        <f t="shared" si="148"/>
        <v>301.649</v>
      </c>
    </row>
    <row r="169" spans="1:14" s="2" customFormat="1" ht="22.5" x14ac:dyDescent="0.2">
      <c r="A169" s="33" t="s">
        <v>283</v>
      </c>
      <c r="B169" s="34" t="s">
        <v>88</v>
      </c>
      <c r="C169" s="34" t="s">
        <v>241</v>
      </c>
      <c r="D169" s="18" t="s">
        <v>284</v>
      </c>
      <c r="E169" s="34" t="s">
        <v>84</v>
      </c>
      <c r="F169" s="100">
        <f>+F170</f>
        <v>100</v>
      </c>
      <c r="G169" s="100">
        <f t="shared" ref="G169:H171" si="149">+G170</f>
        <v>0</v>
      </c>
      <c r="H169" s="100">
        <f t="shared" si="149"/>
        <v>100</v>
      </c>
      <c r="I169" s="100">
        <f t="shared" ref="I169:N171" si="150">+I170</f>
        <v>0</v>
      </c>
      <c r="J169" s="110">
        <f t="shared" si="150"/>
        <v>100</v>
      </c>
      <c r="K169" s="100">
        <f t="shared" si="150"/>
        <v>40</v>
      </c>
      <c r="L169" s="100">
        <f t="shared" si="150"/>
        <v>140</v>
      </c>
      <c r="M169" s="100">
        <f t="shared" si="150"/>
        <v>141.649</v>
      </c>
      <c r="N169" s="100">
        <f t="shared" si="150"/>
        <v>281.649</v>
      </c>
    </row>
    <row r="170" spans="1:14" s="2" customFormat="1" ht="22.5" x14ac:dyDescent="0.2">
      <c r="A170" s="16" t="s">
        <v>508</v>
      </c>
      <c r="B170" s="34" t="s">
        <v>88</v>
      </c>
      <c r="C170" s="34" t="s">
        <v>241</v>
      </c>
      <c r="D170" s="18" t="s">
        <v>284</v>
      </c>
      <c r="E170" s="34" t="s">
        <v>50</v>
      </c>
      <c r="F170" s="100">
        <f>+F171</f>
        <v>100</v>
      </c>
      <c r="G170" s="100">
        <f t="shared" si="149"/>
        <v>0</v>
      </c>
      <c r="H170" s="100">
        <f t="shared" si="149"/>
        <v>100</v>
      </c>
      <c r="I170" s="100">
        <f t="shared" si="150"/>
        <v>0</v>
      </c>
      <c r="J170" s="110">
        <f t="shared" si="150"/>
        <v>100</v>
      </c>
      <c r="K170" s="100">
        <f t="shared" si="150"/>
        <v>40</v>
      </c>
      <c r="L170" s="100">
        <f t="shared" si="150"/>
        <v>140</v>
      </c>
      <c r="M170" s="100">
        <f t="shared" si="150"/>
        <v>141.649</v>
      </c>
      <c r="N170" s="100">
        <f t="shared" si="150"/>
        <v>281.649</v>
      </c>
    </row>
    <row r="171" spans="1:14" s="2" customFormat="1" ht="22.5" x14ac:dyDescent="0.2">
      <c r="A171" s="16" t="s">
        <v>51</v>
      </c>
      <c r="B171" s="34" t="s">
        <v>88</v>
      </c>
      <c r="C171" s="34" t="s">
        <v>241</v>
      </c>
      <c r="D171" s="18" t="s">
        <v>284</v>
      </c>
      <c r="E171" s="34" t="s">
        <v>52</v>
      </c>
      <c r="F171" s="100">
        <f>+F172</f>
        <v>100</v>
      </c>
      <c r="G171" s="100">
        <f t="shared" si="149"/>
        <v>0</v>
      </c>
      <c r="H171" s="100">
        <f t="shared" si="149"/>
        <v>100</v>
      </c>
      <c r="I171" s="100">
        <f t="shared" si="150"/>
        <v>0</v>
      </c>
      <c r="J171" s="110">
        <f t="shared" si="150"/>
        <v>100</v>
      </c>
      <c r="K171" s="100">
        <f t="shared" si="150"/>
        <v>40</v>
      </c>
      <c r="L171" s="100">
        <f t="shared" si="150"/>
        <v>140</v>
      </c>
      <c r="M171" s="100">
        <f t="shared" si="150"/>
        <v>141.649</v>
      </c>
      <c r="N171" s="100">
        <f t="shared" si="150"/>
        <v>281.649</v>
      </c>
    </row>
    <row r="172" spans="1:14" s="2" customFormat="1" x14ac:dyDescent="0.2">
      <c r="A172" s="20" t="s">
        <v>408</v>
      </c>
      <c r="B172" s="34" t="s">
        <v>88</v>
      </c>
      <c r="C172" s="34" t="s">
        <v>241</v>
      </c>
      <c r="D172" s="18" t="s">
        <v>284</v>
      </c>
      <c r="E172" s="34" t="s">
        <v>54</v>
      </c>
      <c r="F172" s="100">
        <f>'ПР 7 ведом'!G571</f>
        <v>100</v>
      </c>
      <c r="G172" s="100">
        <f>'ПР 7 ведом'!H571</f>
        <v>0</v>
      </c>
      <c r="H172" s="100">
        <f>'ПР 7 ведом'!I571</f>
        <v>100</v>
      </c>
      <c r="I172" s="100">
        <f>'ПР 7 ведом'!J571</f>
        <v>0</v>
      </c>
      <c r="J172" s="110">
        <f>'ПР 7 ведом'!K571</f>
        <v>100</v>
      </c>
      <c r="K172" s="100">
        <f>'ПР 7 ведом'!L571</f>
        <v>40</v>
      </c>
      <c r="L172" s="100">
        <f>'ПР 7 ведом'!M571</f>
        <v>140</v>
      </c>
      <c r="M172" s="100">
        <f>'ПР 7 ведом'!N571</f>
        <v>141.649</v>
      </c>
      <c r="N172" s="100">
        <f>'ПР 7 ведом'!O571</f>
        <v>281.649</v>
      </c>
    </row>
    <row r="173" spans="1:14" s="2" customFormat="1" ht="22.5" x14ac:dyDescent="0.2">
      <c r="A173" s="33" t="s">
        <v>285</v>
      </c>
      <c r="B173" s="34" t="s">
        <v>88</v>
      </c>
      <c r="C173" s="34" t="s">
        <v>241</v>
      </c>
      <c r="D173" s="18" t="s">
        <v>286</v>
      </c>
      <c r="E173" s="34" t="s">
        <v>84</v>
      </c>
      <c r="F173" s="100">
        <f>+F174</f>
        <v>30</v>
      </c>
      <c r="G173" s="100">
        <f t="shared" ref="G173:H175" si="151">+G174</f>
        <v>0</v>
      </c>
      <c r="H173" s="100">
        <f t="shared" si="151"/>
        <v>30</v>
      </c>
      <c r="I173" s="100">
        <f t="shared" ref="I173:N175" si="152">+I174</f>
        <v>0</v>
      </c>
      <c r="J173" s="110">
        <f t="shared" si="152"/>
        <v>30</v>
      </c>
      <c r="K173" s="100">
        <f t="shared" si="152"/>
        <v>0</v>
      </c>
      <c r="L173" s="100">
        <f t="shared" si="152"/>
        <v>30</v>
      </c>
      <c r="M173" s="100">
        <f t="shared" si="152"/>
        <v>-10</v>
      </c>
      <c r="N173" s="100">
        <f t="shared" si="152"/>
        <v>20</v>
      </c>
    </row>
    <row r="174" spans="1:14" s="2" customFormat="1" ht="22.5" x14ac:dyDescent="0.2">
      <c r="A174" s="16" t="s">
        <v>508</v>
      </c>
      <c r="B174" s="34" t="s">
        <v>88</v>
      </c>
      <c r="C174" s="34" t="s">
        <v>241</v>
      </c>
      <c r="D174" s="18" t="s">
        <v>286</v>
      </c>
      <c r="E174" s="34" t="s">
        <v>50</v>
      </c>
      <c r="F174" s="100">
        <f>+F175</f>
        <v>30</v>
      </c>
      <c r="G174" s="100">
        <f t="shared" si="151"/>
        <v>0</v>
      </c>
      <c r="H174" s="100">
        <f t="shared" si="151"/>
        <v>30</v>
      </c>
      <c r="I174" s="100">
        <f t="shared" si="152"/>
        <v>0</v>
      </c>
      <c r="J174" s="110">
        <f t="shared" si="152"/>
        <v>30</v>
      </c>
      <c r="K174" s="100">
        <f t="shared" si="152"/>
        <v>0</v>
      </c>
      <c r="L174" s="100">
        <f t="shared" si="152"/>
        <v>30</v>
      </c>
      <c r="M174" s="100">
        <f t="shared" si="152"/>
        <v>-10</v>
      </c>
      <c r="N174" s="100">
        <f t="shared" si="152"/>
        <v>20</v>
      </c>
    </row>
    <row r="175" spans="1:14" s="2" customFormat="1" ht="22.5" x14ac:dyDescent="0.2">
      <c r="A175" s="16" t="s">
        <v>51</v>
      </c>
      <c r="B175" s="34" t="s">
        <v>88</v>
      </c>
      <c r="C175" s="34" t="s">
        <v>241</v>
      </c>
      <c r="D175" s="18" t="s">
        <v>286</v>
      </c>
      <c r="E175" s="34" t="s">
        <v>52</v>
      </c>
      <c r="F175" s="100">
        <f>+F176</f>
        <v>30</v>
      </c>
      <c r="G175" s="100">
        <f t="shared" si="151"/>
        <v>0</v>
      </c>
      <c r="H175" s="100">
        <f t="shared" si="151"/>
        <v>30</v>
      </c>
      <c r="I175" s="100">
        <f t="shared" si="152"/>
        <v>0</v>
      </c>
      <c r="J175" s="110">
        <f t="shared" si="152"/>
        <v>30</v>
      </c>
      <c r="K175" s="100">
        <f t="shared" si="152"/>
        <v>0</v>
      </c>
      <c r="L175" s="100">
        <f t="shared" si="152"/>
        <v>30</v>
      </c>
      <c r="M175" s="100">
        <f t="shared" si="152"/>
        <v>-10</v>
      </c>
      <c r="N175" s="100">
        <f t="shared" si="152"/>
        <v>20</v>
      </c>
    </row>
    <row r="176" spans="1:14" s="2" customFormat="1" x14ac:dyDescent="0.2">
      <c r="A176" s="20" t="s">
        <v>408</v>
      </c>
      <c r="B176" s="34" t="s">
        <v>88</v>
      </c>
      <c r="C176" s="34" t="s">
        <v>241</v>
      </c>
      <c r="D176" s="18" t="s">
        <v>286</v>
      </c>
      <c r="E176" s="34" t="s">
        <v>54</v>
      </c>
      <c r="F176" s="100">
        <f>'ПР 7 ведом'!G575</f>
        <v>30</v>
      </c>
      <c r="G176" s="100">
        <f>'ПР 7 ведом'!H575</f>
        <v>0</v>
      </c>
      <c r="H176" s="100">
        <f>'ПР 7 ведом'!I575</f>
        <v>30</v>
      </c>
      <c r="I176" s="100">
        <f>'ПР 7 ведом'!J575</f>
        <v>0</v>
      </c>
      <c r="J176" s="110">
        <f>'ПР 7 ведом'!K575</f>
        <v>30</v>
      </c>
      <c r="K176" s="100">
        <f>'ПР 7 ведом'!L575</f>
        <v>0</v>
      </c>
      <c r="L176" s="100">
        <f>'ПР 7 ведом'!M575</f>
        <v>30</v>
      </c>
      <c r="M176" s="100">
        <f>'ПР 7 ведом'!N575</f>
        <v>-10</v>
      </c>
      <c r="N176" s="100">
        <f>'ПР 7 ведом'!O575</f>
        <v>20</v>
      </c>
    </row>
    <row r="177" spans="1:16" s="143" customFormat="1" x14ac:dyDescent="0.2">
      <c r="A177" s="11" t="s">
        <v>178</v>
      </c>
      <c r="B177" s="46" t="s">
        <v>60</v>
      </c>
      <c r="C177" s="44" t="s">
        <v>82</v>
      </c>
      <c r="D177" s="46" t="s">
        <v>83</v>
      </c>
      <c r="E177" s="46" t="s">
        <v>84</v>
      </c>
      <c r="F177" s="96" t="e">
        <f>F178+F208+F202</f>
        <v>#REF!</v>
      </c>
      <c r="G177" s="96" t="e">
        <f t="shared" ref="G177:H177" si="153">G178+G208+G202</f>
        <v>#REF!</v>
      </c>
      <c r="H177" s="96" t="e">
        <f t="shared" si="153"/>
        <v>#REF!</v>
      </c>
      <c r="I177" s="96" t="e">
        <f t="shared" ref="I177:N177" si="154">I178+I208+I202</f>
        <v>#REF!</v>
      </c>
      <c r="J177" s="121" t="e">
        <f t="shared" si="154"/>
        <v>#REF!</v>
      </c>
      <c r="K177" s="96" t="e">
        <f t="shared" si="154"/>
        <v>#REF!</v>
      </c>
      <c r="L177" s="96">
        <f t="shared" si="154"/>
        <v>13421.035</v>
      </c>
      <c r="M177" s="96">
        <f t="shared" si="154"/>
        <v>-139.35400000000004</v>
      </c>
      <c r="N177" s="96">
        <f t="shared" si="154"/>
        <v>13281.681</v>
      </c>
      <c r="P177" s="298"/>
    </row>
    <row r="178" spans="1:16" s="143" customFormat="1" x14ac:dyDescent="0.2">
      <c r="A178" s="11" t="s">
        <v>179</v>
      </c>
      <c r="B178" s="46" t="s">
        <v>60</v>
      </c>
      <c r="C178" s="44" t="s">
        <v>180</v>
      </c>
      <c r="D178" s="46" t="s">
        <v>83</v>
      </c>
      <c r="E178" s="46" t="s">
        <v>84</v>
      </c>
      <c r="F178" s="96">
        <f>F179</f>
        <v>2269.9</v>
      </c>
      <c r="G178" s="96">
        <f t="shared" ref="G178:H180" si="155">G179</f>
        <v>0</v>
      </c>
      <c r="H178" s="96">
        <f t="shared" si="155"/>
        <v>2269.9</v>
      </c>
      <c r="I178" s="96">
        <f t="shared" ref="I178:N180" si="156">I179</f>
        <v>0</v>
      </c>
      <c r="J178" s="121">
        <f t="shared" si="156"/>
        <v>2269.9</v>
      </c>
      <c r="K178" s="96">
        <f t="shared" si="156"/>
        <v>405.3</v>
      </c>
      <c r="L178" s="96">
        <f t="shared" si="156"/>
        <v>2675.2000000000003</v>
      </c>
      <c r="M178" s="96">
        <f t="shared" si="156"/>
        <v>188.67899999999997</v>
      </c>
      <c r="N178" s="96">
        <f t="shared" si="156"/>
        <v>2863.8789999999999</v>
      </c>
    </row>
    <row r="179" spans="1:16" s="143" customFormat="1" ht="31.5" x14ac:dyDescent="0.2">
      <c r="A179" s="11" t="s">
        <v>416</v>
      </c>
      <c r="B179" s="46" t="s">
        <v>60</v>
      </c>
      <c r="C179" s="44" t="s">
        <v>180</v>
      </c>
      <c r="D179" s="46" t="s">
        <v>181</v>
      </c>
      <c r="E179" s="18"/>
      <c r="F179" s="96">
        <f>F180</f>
        <v>2269.9</v>
      </c>
      <c r="G179" s="96">
        <f t="shared" si="155"/>
        <v>0</v>
      </c>
      <c r="H179" s="96">
        <f t="shared" si="155"/>
        <v>2269.9</v>
      </c>
      <c r="I179" s="96">
        <f t="shared" si="156"/>
        <v>0</v>
      </c>
      <c r="J179" s="121">
        <f t="shared" si="156"/>
        <v>2269.9</v>
      </c>
      <c r="K179" s="96">
        <f t="shared" si="156"/>
        <v>405.3</v>
      </c>
      <c r="L179" s="96">
        <f t="shared" si="156"/>
        <v>2675.2000000000003</v>
      </c>
      <c r="M179" s="96">
        <f t="shared" si="156"/>
        <v>188.67899999999997</v>
      </c>
      <c r="N179" s="96">
        <f t="shared" si="156"/>
        <v>2863.8789999999999</v>
      </c>
    </row>
    <row r="180" spans="1:16" s="143" customFormat="1" ht="22.5" x14ac:dyDescent="0.2">
      <c r="A180" s="16" t="s">
        <v>125</v>
      </c>
      <c r="B180" s="18" t="s">
        <v>60</v>
      </c>
      <c r="C180" s="17" t="s">
        <v>180</v>
      </c>
      <c r="D180" s="18" t="s">
        <v>182</v>
      </c>
      <c r="E180" s="18" t="s">
        <v>84</v>
      </c>
      <c r="F180" s="102">
        <f>F181</f>
        <v>2269.9</v>
      </c>
      <c r="G180" s="102">
        <f t="shared" si="155"/>
        <v>0</v>
      </c>
      <c r="H180" s="102">
        <f t="shared" si="155"/>
        <v>2269.9</v>
      </c>
      <c r="I180" s="102">
        <f t="shared" si="156"/>
        <v>0</v>
      </c>
      <c r="J180" s="145">
        <f t="shared" si="156"/>
        <v>2269.9</v>
      </c>
      <c r="K180" s="102">
        <f t="shared" si="156"/>
        <v>405.3</v>
      </c>
      <c r="L180" s="102">
        <f t="shared" si="156"/>
        <v>2675.2000000000003</v>
      </c>
      <c r="M180" s="102">
        <f t="shared" si="156"/>
        <v>188.67899999999997</v>
      </c>
      <c r="N180" s="102">
        <f t="shared" si="156"/>
        <v>2863.8789999999999</v>
      </c>
    </row>
    <row r="181" spans="1:16" s="2" customFormat="1" ht="22.5" x14ac:dyDescent="0.2">
      <c r="A181" s="16" t="s">
        <v>183</v>
      </c>
      <c r="B181" s="18" t="s">
        <v>60</v>
      </c>
      <c r="C181" s="17" t="s">
        <v>180</v>
      </c>
      <c r="D181" s="18" t="s">
        <v>184</v>
      </c>
      <c r="E181" s="18" t="s">
        <v>84</v>
      </c>
      <c r="F181" s="102">
        <f>F182+F189+F191+F198</f>
        <v>2269.9</v>
      </c>
      <c r="G181" s="102">
        <f t="shared" ref="G181:H181" si="157">G182+G189+G191+G198</f>
        <v>0</v>
      </c>
      <c r="H181" s="102">
        <f t="shared" si="157"/>
        <v>2269.9</v>
      </c>
      <c r="I181" s="102">
        <f t="shared" ref="I181:K181" si="158">I182+I189+I191+I198</f>
        <v>0</v>
      </c>
      <c r="J181" s="145">
        <f t="shared" si="158"/>
        <v>2269.9</v>
      </c>
      <c r="K181" s="102">
        <f t="shared" si="158"/>
        <v>405.3</v>
      </c>
      <c r="L181" s="102">
        <f>L182+L189+L191+L198+L195</f>
        <v>2675.2000000000003</v>
      </c>
      <c r="M181" s="102">
        <f t="shared" ref="M181:N181" si="159">M182+M189+M191+M198+M195</f>
        <v>188.67899999999997</v>
      </c>
      <c r="N181" s="102">
        <f t="shared" si="159"/>
        <v>2863.8789999999999</v>
      </c>
    </row>
    <row r="182" spans="1:16" s="2" customFormat="1" ht="45" x14ac:dyDescent="0.2">
      <c r="A182" s="16" t="s">
        <v>41</v>
      </c>
      <c r="B182" s="18" t="s">
        <v>60</v>
      </c>
      <c r="C182" s="17" t="s">
        <v>180</v>
      </c>
      <c r="D182" s="18" t="s">
        <v>185</v>
      </c>
      <c r="E182" s="18" t="s">
        <v>42</v>
      </c>
      <c r="F182" s="102">
        <f>F186+F183</f>
        <v>1947.5</v>
      </c>
      <c r="G182" s="102">
        <f t="shared" ref="G182:H182" si="160">G186+G183</f>
        <v>0</v>
      </c>
      <c r="H182" s="102">
        <f t="shared" si="160"/>
        <v>1947.5</v>
      </c>
      <c r="I182" s="102">
        <f t="shared" ref="I182:N182" si="161">I186+I183</f>
        <v>0</v>
      </c>
      <c r="J182" s="145">
        <f t="shared" si="161"/>
        <v>1947.5</v>
      </c>
      <c r="K182" s="102">
        <f t="shared" si="161"/>
        <v>405.3</v>
      </c>
      <c r="L182" s="102">
        <f t="shared" si="161"/>
        <v>2352.8000000000002</v>
      </c>
      <c r="M182" s="102">
        <f t="shared" si="161"/>
        <v>165.922</v>
      </c>
      <c r="N182" s="102">
        <f t="shared" si="161"/>
        <v>2518.7219999999998</v>
      </c>
    </row>
    <row r="183" spans="1:16" s="2" customFormat="1" x14ac:dyDescent="0.2">
      <c r="A183" s="33" t="s">
        <v>43</v>
      </c>
      <c r="B183" s="34" t="s">
        <v>60</v>
      </c>
      <c r="C183" s="37" t="s">
        <v>180</v>
      </c>
      <c r="D183" s="34" t="s">
        <v>185</v>
      </c>
      <c r="E183" s="34">
        <v>110</v>
      </c>
      <c r="F183" s="102">
        <f>F184+F185</f>
        <v>0</v>
      </c>
      <c r="G183" s="102">
        <f t="shared" ref="G183:H183" si="162">G184+G185</f>
        <v>0</v>
      </c>
      <c r="H183" s="102">
        <f t="shared" si="162"/>
        <v>0</v>
      </c>
      <c r="I183" s="102">
        <f t="shared" ref="I183:N183" si="163">I184+I185</f>
        <v>0</v>
      </c>
      <c r="J183" s="145">
        <f t="shared" si="163"/>
        <v>0</v>
      </c>
      <c r="K183" s="102">
        <f t="shared" si="163"/>
        <v>0</v>
      </c>
      <c r="L183" s="102">
        <f t="shared" si="163"/>
        <v>0</v>
      </c>
      <c r="M183" s="102">
        <f t="shared" si="163"/>
        <v>0</v>
      </c>
      <c r="N183" s="102">
        <f t="shared" si="163"/>
        <v>0</v>
      </c>
    </row>
    <row r="184" spans="1:16" s="2" customFormat="1" x14ac:dyDescent="0.2">
      <c r="A184" s="33" t="s">
        <v>44</v>
      </c>
      <c r="B184" s="34" t="s">
        <v>60</v>
      </c>
      <c r="C184" s="37" t="s">
        <v>180</v>
      </c>
      <c r="D184" s="34" t="s">
        <v>185</v>
      </c>
      <c r="E184" s="34">
        <v>111</v>
      </c>
      <c r="F184" s="102">
        <f>'ПР 7 ведом'!G353</f>
        <v>0</v>
      </c>
      <c r="G184" s="102">
        <f>'ПР 7 ведом'!H353</f>
        <v>0</v>
      </c>
      <c r="H184" s="102">
        <f>'ПР 7 ведом'!I353</f>
        <v>0</v>
      </c>
      <c r="I184" s="102">
        <f>'ПР 7 ведом'!J353</f>
        <v>0</v>
      </c>
      <c r="J184" s="145">
        <f>'ПР 7 ведом'!K353</f>
        <v>0</v>
      </c>
      <c r="K184" s="102">
        <f>'ПР 7 ведом'!L353</f>
        <v>0</v>
      </c>
      <c r="L184" s="102">
        <f>'ПР 7 ведом'!M353</f>
        <v>0</v>
      </c>
      <c r="M184" s="102">
        <f>'ПР 7 ведом'!N353</f>
        <v>0</v>
      </c>
      <c r="N184" s="102">
        <f>'ПР 7 ведом'!O353</f>
        <v>0</v>
      </c>
    </row>
    <row r="185" spans="1:16" s="2" customFormat="1" ht="33.75" x14ac:dyDescent="0.2">
      <c r="A185" s="64" t="s">
        <v>45</v>
      </c>
      <c r="B185" s="34" t="s">
        <v>60</v>
      </c>
      <c r="C185" s="37" t="s">
        <v>180</v>
      </c>
      <c r="D185" s="34" t="s">
        <v>185</v>
      </c>
      <c r="E185" s="34">
        <v>119</v>
      </c>
      <c r="F185" s="102">
        <f>'ПР 7 ведом'!G354</f>
        <v>0</v>
      </c>
      <c r="G185" s="102">
        <f>'ПР 7 ведом'!H354</f>
        <v>0</v>
      </c>
      <c r="H185" s="102">
        <f>'ПР 7 ведом'!I354</f>
        <v>0</v>
      </c>
      <c r="I185" s="102">
        <f>'ПР 7 ведом'!J354</f>
        <v>0</v>
      </c>
      <c r="J185" s="145">
        <f>'ПР 7 ведом'!K354</f>
        <v>0</v>
      </c>
      <c r="K185" s="102">
        <f>'ПР 7 ведом'!L354</f>
        <v>0</v>
      </c>
      <c r="L185" s="102">
        <f>'ПР 7 ведом'!M354</f>
        <v>0</v>
      </c>
      <c r="M185" s="102">
        <f>'ПР 7 ведом'!N354</f>
        <v>0</v>
      </c>
      <c r="N185" s="102">
        <f>'ПР 7 ведом'!O354</f>
        <v>0</v>
      </c>
    </row>
    <row r="186" spans="1:16" s="2" customFormat="1" ht="22.5" x14ac:dyDescent="0.2">
      <c r="A186" s="16" t="s">
        <v>68</v>
      </c>
      <c r="B186" s="18" t="s">
        <v>60</v>
      </c>
      <c r="C186" s="17" t="s">
        <v>180</v>
      </c>
      <c r="D186" s="18" t="s">
        <v>185</v>
      </c>
      <c r="E186" s="18" t="s">
        <v>131</v>
      </c>
      <c r="F186" s="102">
        <f>F187+F188</f>
        <v>1947.5</v>
      </c>
      <c r="G186" s="102">
        <f t="shared" ref="G186:H186" si="164">G187+G188</f>
        <v>0</v>
      </c>
      <c r="H186" s="102">
        <f t="shared" si="164"/>
        <v>1947.5</v>
      </c>
      <c r="I186" s="102">
        <f t="shared" ref="I186:N186" si="165">I187+I188</f>
        <v>0</v>
      </c>
      <c r="J186" s="145">
        <f t="shared" si="165"/>
        <v>1947.5</v>
      </c>
      <c r="K186" s="102">
        <f t="shared" si="165"/>
        <v>405.3</v>
      </c>
      <c r="L186" s="102">
        <f t="shared" si="165"/>
        <v>2352.8000000000002</v>
      </c>
      <c r="M186" s="102">
        <f t="shared" si="165"/>
        <v>165.922</v>
      </c>
      <c r="N186" s="102">
        <f t="shared" si="165"/>
        <v>2518.7219999999998</v>
      </c>
    </row>
    <row r="187" spans="1:16" s="2" customFormat="1" x14ac:dyDescent="0.2">
      <c r="A187" s="19" t="s">
        <v>69</v>
      </c>
      <c r="B187" s="18" t="s">
        <v>60</v>
      </c>
      <c r="C187" s="17" t="s">
        <v>180</v>
      </c>
      <c r="D187" s="18" t="s">
        <v>185</v>
      </c>
      <c r="E187" s="18">
        <v>121</v>
      </c>
      <c r="F187" s="102">
        <f>'ПР 7 ведом'!G356</f>
        <v>1495.8</v>
      </c>
      <c r="G187" s="102">
        <f>'ПР 7 ведом'!H356</f>
        <v>0</v>
      </c>
      <c r="H187" s="102">
        <f>'ПР 7 ведом'!I356</f>
        <v>1495.8</v>
      </c>
      <c r="I187" s="102">
        <f>'ПР 7 ведом'!J356</f>
        <v>0</v>
      </c>
      <c r="J187" s="145">
        <f>'ПР 7 ведом'!K356</f>
        <v>1495.8</v>
      </c>
      <c r="K187" s="102">
        <f>'ПР 7 ведом'!L356</f>
        <v>311.3</v>
      </c>
      <c r="L187" s="102">
        <f>'ПР 7 ведом'!M356</f>
        <v>1807.1</v>
      </c>
      <c r="M187" s="102">
        <f>'ПР 7 ведом'!N356</f>
        <v>125.209</v>
      </c>
      <c r="N187" s="102">
        <f>'ПР 7 ведом'!O356</f>
        <v>1932.309</v>
      </c>
    </row>
    <row r="188" spans="1:16" s="2" customFormat="1" ht="33.75" x14ac:dyDescent="0.2">
      <c r="A188" s="19" t="s">
        <v>70</v>
      </c>
      <c r="B188" s="18" t="s">
        <v>60</v>
      </c>
      <c r="C188" s="17" t="s">
        <v>180</v>
      </c>
      <c r="D188" s="18" t="s">
        <v>185</v>
      </c>
      <c r="E188" s="18">
        <v>129</v>
      </c>
      <c r="F188" s="102">
        <f>'ПР 7 ведом'!G357</f>
        <v>451.7</v>
      </c>
      <c r="G188" s="102">
        <f>'ПР 7 ведом'!H357</f>
        <v>0</v>
      </c>
      <c r="H188" s="102">
        <f>'ПР 7 ведом'!I357</f>
        <v>451.7</v>
      </c>
      <c r="I188" s="102">
        <f>'ПР 7 ведом'!J357</f>
        <v>0</v>
      </c>
      <c r="J188" s="145">
        <f>'ПР 7 ведом'!K357</f>
        <v>451.7</v>
      </c>
      <c r="K188" s="102">
        <f>'ПР 7 ведом'!L357</f>
        <v>94</v>
      </c>
      <c r="L188" s="102">
        <f>'ПР 7 ведом'!M357</f>
        <v>545.70000000000005</v>
      </c>
      <c r="M188" s="102">
        <f>'ПР 7 ведом'!N357</f>
        <v>40.713000000000001</v>
      </c>
      <c r="N188" s="102">
        <f>'ПР 7 ведом'!O357</f>
        <v>586.41300000000001</v>
      </c>
    </row>
    <row r="189" spans="1:16" s="2" customFormat="1" ht="22.5" x14ac:dyDescent="0.2">
      <c r="A189" s="33" t="s">
        <v>68</v>
      </c>
      <c r="B189" s="34" t="s">
        <v>60</v>
      </c>
      <c r="C189" s="37" t="s">
        <v>180</v>
      </c>
      <c r="D189" s="34" t="s">
        <v>187</v>
      </c>
      <c r="E189" s="18">
        <v>120</v>
      </c>
      <c r="F189" s="102">
        <f>F190</f>
        <v>190.9</v>
      </c>
      <c r="G189" s="102">
        <f t="shared" ref="G189:H189" si="166">G190</f>
        <v>0</v>
      </c>
      <c r="H189" s="102">
        <f t="shared" si="166"/>
        <v>190.9</v>
      </c>
      <c r="I189" s="102">
        <f t="shared" ref="I189:N189" si="167">I190</f>
        <v>0</v>
      </c>
      <c r="J189" s="145">
        <f t="shared" si="167"/>
        <v>190.9</v>
      </c>
      <c r="K189" s="102">
        <f t="shared" si="167"/>
        <v>0</v>
      </c>
      <c r="L189" s="102">
        <f t="shared" si="167"/>
        <v>190.9</v>
      </c>
      <c r="M189" s="102">
        <f t="shared" si="167"/>
        <v>-190.9</v>
      </c>
      <c r="N189" s="102">
        <f t="shared" si="167"/>
        <v>0</v>
      </c>
    </row>
    <row r="190" spans="1:16" s="2" customFormat="1" ht="22.5" x14ac:dyDescent="0.2">
      <c r="A190" s="19" t="s">
        <v>186</v>
      </c>
      <c r="B190" s="34" t="s">
        <v>60</v>
      </c>
      <c r="C190" s="37" t="s">
        <v>180</v>
      </c>
      <c r="D190" s="34" t="s">
        <v>187</v>
      </c>
      <c r="E190" s="18">
        <v>122</v>
      </c>
      <c r="F190" s="102">
        <f>'ПР 7 ведом'!G361</f>
        <v>190.9</v>
      </c>
      <c r="G190" s="102">
        <f>'ПР 7 ведом'!H361</f>
        <v>0</v>
      </c>
      <c r="H190" s="102">
        <f>'ПР 7 ведом'!I361</f>
        <v>190.9</v>
      </c>
      <c r="I190" s="102">
        <f>'ПР 7 ведом'!J361</f>
        <v>0</v>
      </c>
      <c r="J190" s="145">
        <f>'ПР 7 ведом'!K361</f>
        <v>190.9</v>
      </c>
      <c r="K190" s="102">
        <f>'ПР 7 ведом'!L361</f>
        <v>0</v>
      </c>
      <c r="L190" s="102">
        <f>'ПР 7 ведом'!M361</f>
        <v>190.9</v>
      </c>
      <c r="M190" s="102">
        <f>'ПР 7 ведом'!N361</f>
        <v>-190.9</v>
      </c>
      <c r="N190" s="102">
        <f>'ПР 7 ведом'!O361</f>
        <v>0</v>
      </c>
    </row>
    <row r="191" spans="1:16" s="2" customFormat="1" ht="22.5" x14ac:dyDescent="0.2">
      <c r="A191" s="16" t="s">
        <v>508</v>
      </c>
      <c r="B191" s="18" t="s">
        <v>60</v>
      </c>
      <c r="C191" s="17" t="s">
        <v>180</v>
      </c>
      <c r="D191" s="18" t="s">
        <v>187</v>
      </c>
      <c r="E191" s="18" t="s">
        <v>50</v>
      </c>
      <c r="F191" s="102">
        <f>F192</f>
        <v>130</v>
      </c>
      <c r="G191" s="102">
        <f t="shared" ref="G191:H191" si="168">G192</f>
        <v>0</v>
      </c>
      <c r="H191" s="102">
        <f t="shared" si="168"/>
        <v>130</v>
      </c>
      <c r="I191" s="102">
        <f t="shared" ref="I191:N191" si="169">I192</f>
        <v>0</v>
      </c>
      <c r="J191" s="145">
        <f t="shared" si="169"/>
        <v>130</v>
      </c>
      <c r="K191" s="102">
        <f t="shared" si="169"/>
        <v>0</v>
      </c>
      <c r="L191" s="102">
        <f t="shared" si="169"/>
        <v>130</v>
      </c>
      <c r="M191" s="102">
        <f t="shared" si="169"/>
        <v>22.781999999999996</v>
      </c>
      <c r="N191" s="102">
        <f t="shared" si="169"/>
        <v>152.78200000000001</v>
      </c>
    </row>
    <row r="192" spans="1:16" s="2" customFormat="1" ht="22.5" x14ac:dyDescent="0.2">
      <c r="A192" s="16" t="s">
        <v>51</v>
      </c>
      <c r="B192" s="18" t="s">
        <v>60</v>
      </c>
      <c r="C192" s="17" t="s">
        <v>180</v>
      </c>
      <c r="D192" s="18" t="s">
        <v>187</v>
      </c>
      <c r="E192" s="18" t="s">
        <v>52</v>
      </c>
      <c r="F192" s="102">
        <f>F194+F193</f>
        <v>130</v>
      </c>
      <c r="G192" s="102">
        <f t="shared" ref="G192:H192" si="170">G194+G193</f>
        <v>0</v>
      </c>
      <c r="H192" s="102">
        <f t="shared" si="170"/>
        <v>130</v>
      </c>
      <c r="I192" s="102">
        <f t="shared" ref="I192:N192" si="171">I194+I193</f>
        <v>0</v>
      </c>
      <c r="J192" s="145">
        <f t="shared" si="171"/>
        <v>130</v>
      </c>
      <c r="K192" s="102">
        <f t="shared" si="171"/>
        <v>0</v>
      </c>
      <c r="L192" s="102">
        <f t="shared" si="171"/>
        <v>130</v>
      </c>
      <c r="M192" s="102">
        <f t="shared" si="171"/>
        <v>22.781999999999996</v>
      </c>
      <c r="N192" s="102">
        <f t="shared" si="171"/>
        <v>152.78200000000001</v>
      </c>
    </row>
    <row r="193" spans="1:14" s="2" customFormat="1" ht="22.5" x14ac:dyDescent="0.2">
      <c r="A193" s="20" t="s">
        <v>71</v>
      </c>
      <c r="B193" s="18" t="s">
        <v>60</v>
      </c>
      <c r="C193" s="17" t="s">
        <v>180</v>
      </c>
      <c r="D193" s="18" t="s">
        <v>187</v>
      </c>
      <c r="E193" s="18">
        <v>242</v>
      </c>
      <c r="F193" s="102">
        <f>'ПР 7 ведом'!G367</f>
        <v>48.5</v>
      </c>
      <c r="G193" s="102">
        <f>'ПР 7 ведом'!H367</f>
        <v>0</v>
      </c>
      <c r="H193" s="102">
        <f>'ПР 7 ведом'!I367</f>
        <v>48.5</v>
      </c>
      <c r="I193" s="102">
        <f>'ПР 7 ведом'!J367</f>
        <v>0</v>
      </c>
      <c r="J193" s="145">
        <f>'ПР 7 ведом'!K367</f>
        <v>48.5</v>
      </c>
      <c r="K193" s="102">
        <f>'ПР 7 ведом'!L367</f>
        <v>0</v>
      </c>
      <c r="L193" s="102">
        <f>'ПР 7 ведом'!M367</f>
        <v>48.5</v>
      </c>
      <c r="M193" s="102">
        <f>'ПР 7 ведом'!N367</f>
        <v>-13.85</v>
      </c>
      <c r="N193" s="102">
        <f>'ПР 7 ведом'!O367</f>
        <v>34.65</v>
      </c>
    </row>
    <row r="194" spans="1:14" s="2" customFormat="1" x14ac:dyDescent="0.2">
      <c r="A194" s="20" t="s">
        <v>408</v>
      </c>
      <c r="B194" s="18" t="s">
        <v>60</v>
      </c>
      <c r="C194" s="17" t="s">
        <v>180</v>
      </c>
      <c r="D194" s="18" t="s">
        <v>187</v>
      </c>
      <c r="E194" s="18" t="s">
        <v>54</v>
      </c>
      <c r="F194" s="102">
        <f>'ПР 7 ведом'!G368</f>
        <v>81.5</v>
      </c>
      <c r="G194" s="102">
        <f>'ПР 7 ведом'!H368</f>
        <v>0</v>
      </c>
      <c r="H194" s="102">
        <f>'ПР 7 ведом'!I368</f>
        <v>81.5</v>
      </c>
      <c r="I194" s="102">
        <f>'ПР 7 ведом'!J368</f>
        <v>0</v>
      </c>
      <c r="J194" s="145">
        <f>'ПР 7 ведом'!K368</f>
        <v>81.5</v>
      </c>
      <c r="K194" s="102">
        <f>'ПР 7 ведом'!L368</f>
        <v>0</v>
      </c>
      <c r="L194" s="102">
        <f>'ПР 7 ведом'!M368</f>
        <v>81.5</v>
      </c>
      <c r="M194" s="102">
        <f>'ПР 7 ведом'!N368</f>
        <v>36.631999999999998</v>
      </c>
      <c r="N194" s="102">
        <f>'ПР 7 ведом'!O368</f>
        <v>118.13200000000001</v>
      </c>
    </row>
    <row r="195" spans="1:14" s="2" customFormat="1" x14ac:dyDescent="0.2">
      <c r="A195" s="25" t="s">
        <v>96</v>
      </c>
      <c r="B195" s="34" t="s">
        <v>60</v>
      </c>
      <c r="C195" s="37" t="s">
        <v>180</v>
      </c>
      <c r="D195" s="34" t="s">
        <v>187</v>
      </c>
      <c r="E195" s="34">
        <v>300</v>
      </c>
      <c r="F195" s="100"/>
      <c r="G195" s="100"/>
      <c r="H195" s="102"/>
      <c r="I195" s="102"/>
      <c r="J195" s="235"/>
      <c r="K195" s="102"/>
      <c r="L195" s="255">
        <f>L196</f>
        <v>0</v>
      </c>
      <c r="M195" s="255">
        <f t="shared" ref="M195:N196" si="172">M196</f>
        <v>190.875</v>
      </c>
      <c r="N195" s="255">
        <f t="shared" si="172"/>
        <v>190.875</v>
      </c>
    </row>
    <row r="196" spans="1:14" s="2" customFormat="1" x14ac:dyDescent="0.2">
      <c r="A196" s="293" t="s">
        <v>674</v>
      </c>
      <c r="B196" s="34" t="s">
        <v>60</v>
      </c>
      <c r="C196" s="37" t="s">
        <v>180</v>
      </c>
      <c r="D196" s="34" t="s">
        <v>187</v>
      </c>
      <c r="E196" s="34">
        <v>320</v>
      </c>
      <c r="F196" s="100"/>
      <c r="G196" s="100"/>
      <c r="H196" s="102"/>
      <c r="I196" s="102"/>
      <c r="J196" s="235"/>
      <c r="K196" s="102"/>
      <c r="L196" s="255">
        <f>L197</f>
        <v>0</v>
      </c>
      <c r="M196" s="255">
        <f t="shared" si="172"/>
        <v>190.875</v>
      </c>
      <c r="N196" s="255">
        <f t="shared" si="172"/>
        <v>190.875</v>
      </c>
    </row>
    <row r="197" spans="1:14" s="2" customFormat="1" ht="22.5" x14ac:dyDescent="0.2">
      <c r="A197" s="294" t="s">
        <v>675</v>
      </c>
      <c r="B197" s="34" t="s">
        <v>60</v>
      </c>
      <c r="C197" s="37" t="s">
        <v>180</v>
      </c>
      <c r="D197" s="34" t="s">
        <v>187</v>
      </c>
      <c r="E197" s="34">
        <v>321</v>
      </c>
      <c r="F197" s="100"/>
      <c r="G197" s="100"/>
      <c r="H197" s="102"/>
      <c r="I197" s="102"/>
      <c r="J197" s="235"/>
      <c r="K197" s="102"/>
      <c r="L197" s="255">
        <f>'ПР 7 ведом'!M364</f>
        <v>0</v>
      </c>
      <c r="M197" s="255">
        <f>'ПР 7 ведом'!N364</f>
        <v>190.875</v>
      </c>
      <c r="N197" s="255">
        <f>'ПР 7 ведом'!O364</f>
        <v>190.875</v>
      </c>
    </row>
    <row r="198" spans="1:14" s="2" customFormat="1" x14ac:dyDescent="0.2">
      <c r="A198" s="20" t="s">
        <v>72</v>
      </c>
      <c r="B198" s="18" t="s">
        <v>60</v>
      </c>
      <c r="C198" s="17" t="s">
        <v>180</v>
      </c>
      <c r="D198" s="18" t="s">
        <v>187</v>
      </c>
      <c r="E198" s="18" t="s">
        <v>134</v>
      </c>
      <c r="F198" s="102">
        <f>F199</f>
        <v>1.5</v>
      </c>
      <c r="G198" s="102">
        <f t="shared" ref="G198:H199" si="173">G199</f>
        <v>0</v>
      </c>
      <c r="H198" s="102">
        <f t="shared" si="173"/>
        <v>1.5</v>
      </c>
      <c r="I198" s="102">
        <f t="shared" ref="I198:N199" si="174">I199</f>
        <v>0</v>
      </c>
      <c r="J198" s="145">
        <f t="shared" si="174"/>
        <v>1.5</v>
      </c>
      <c r="K198" s="102">
        <f t="shared" si="174"/>
        <v>0</v>
      </c>
      <c r="L198" s="102">
        <f t="shared" si="174"/>
        <v>1.5</v>
      </c>
      <c r="M198" s="102">
        <f t="shared" si="174"/>
        <v>0</v>
      </c>
      <c r="N198" s="102">
        <f t="shared" si="174"/>
        <v>1.5</v>
      </c>
    </row>
    <row r="199" spans="1:14" s="2" customFormat="1" x14ac:dyDescent="0.2">
      <c r="A199" s="20" t="s">
        <v>73</v>
      </c>
      <c r="B199" s="18" t="s">
        <v>60</v>
      </c>
      <c r="C199" s="17" t="s">
        <v>180</v>
      </c>
      <c r="D199" s="18" t="s">
        <v>187</v>
      </c>
      <c r="E199" s="18" t="s">
        <v>74</v>
      </c>
      <c r="F199" s="102">
        <f>F200</f>
        <v>1.5</v>
      </c>
      <c r="G199" s="102">
        <f t="shared" si="173"/>
        <v>0</v>
      </c>
      <c r="H199" s="102">
        <f t="shared" si="173"/>
        <v>1.5</v>
      </c>
      <c r="I199" s="102">
        <f t="shared" si="174"/>
        <v>0</v>
      </c>
      <c r="J199" s="145">
        <f t="shared" si="174"/>
        <v>1.5</v>
      </c>
      <c r="K199" s="102">
        <f t="shared" si="174"/>
        <v>0</v>
      </c>
      <c r="L199" s="102">
        <f t="shared" si="174"/>
        <v>1.5</v>
      </c>
      <c r="M199" s="102">
        <f t="shared" si="174"/>
        <v>0</v>
      </c>
      <c r="N199" s="102">
        <f t="shared" si="174"/>
        <v>1.5</v>
      </c>
    </row>
    <row r="200" spans="1:14" s="2" customFormat="1" x14ac:dyDescent="0.2">
      <c r="A200" s="20" t="s">
        <v>135</v>
      </c>
      <c r="B200" s="18" t="s">
        <v>60</v>
      </c>
      <c r="C200" s="17" t="s">
        <v>180</v>
      </c>
      <c r="D200" s="18" t="s">
        <v>187</v>
      </c>
      <c r="E200" s="18" t="s">
        <v>156</v>
      </c>
      <c r="F200" s="102">
        <f>'ПР 7 ведом'!G371</f>
        <v>1.5</v>
      </c>
      <c r="G200" s="102">
        <f>'ПР 7 ведом'!H371</f>
        <v>0</v>
      </c>
      <c r="H200" s="102">
        <f>'ПР 7 ведом'!I371</f>
        <v>1.5</v>
      </c>
      <c r="I200" s="102">
        <f>'ПР 7 ведом'!J371</f>
        <v>0</v>
      </c>
      <c r="J200" s="145">
        <f>'ПР 7 ведом'!K371</f>
        <v>1.5</v>
      </c>
      <c r="K200" s="102">
        <f>'ПР 7 ведом'!L371</f>
        <v>0</v>
      </c>
      <c r="L200" s="102">
        <f>'ПР 7 ведом'!M371</f>
        <v>1.5</v>
      </c>
      <c r="M200" s="102">
        <f>'ПР 7 ведом'!N371</f>
        <v>0</v>
      </c>
      <c r="N200" s="102">
        <f>'ПР 7 ведом'!O371</f>
        <v>1.5</v>
      </c>
    </row>
    <row r="201" spans="1:14" s="2" customFormat="1" x14ac:dyDescent="0.2">
      <c r="A201" s="11" t="s">
        <v>178</v>
      </c>
      <c r="B201" s="46" t="s">
        <v>60</v>
      </c>
      <c r="C201" s="44"/>
      <c r="D201" s="18"/>
      <c r="E201" s="18"/>
      <c r="F201" s="96" t="e">
        <f>F202+F208</f>
        <v>#REF!</v>
      </c>
      <c r="G201" s="96" t="e">
        <f t="shared" ref="G201:H201" si="175">G202+G208</f>
        <v>#REF!</v>
      </c>
      <c r="H201" s="96" t="e">
        <f t="shared" si="175"/>
        <v>#REF!</v>
      </c>
      <c r="I201" s="96" t="e">
        <f t="shared" ref="I201:N201" si="176">I202+I208</f>
        <v>#REF!</v>
      </c>
      <c r="J201" s="121" t="e">
        <f t="shared" si="176"/>
        <v>#REF!</v>
      </c>
      <c r="K201" s="96" t="e">
        <f t="shared" si="176"/>
        <v>#REF!</v>
      </c>
      <c r="L201" s="96">
        <f>L202+L208</f>
        <v>10745.834999999999</v>
      </c>
      <c r="M201" s="96">
        <f t="shared" si="176"/>
        <v>-328.03300000000002</v>
      </c>
      <c r="N201" s="96">
        <f t="shared" si="176"/>
        <v>10417.802</v>
      </c>
    </row>
    <row r="202" spans="1:14" s="2" customFormat="1" x14ac:dyDescent="0.2">
      <c r="A202" s="85" t="s">
        <v>288</v>
      </c>
      <c r="B202" s="17" t="s">
        <v>60</v>
      </c>
      <c r="C202" s="17" t="s">
        <v>159</v>
      </c>
      <c r="D202" s="46"/>
      <c r="E202" s="46"/>
      <c r="F202" s="96">
        <f>F203</f>
        <v>3809</v>
      </c>
      <c r="G202" s="96">
        <f t="shared" ref="G202:H206" si="177">G203</f>
        <v>2402.5349999999999</v>
      </c>
      <c r="H202" s="96">
        <f t="shared" si="177"/>
        <v>6211.5349999999999</v>
      </c>
      <c r="I202" s="96">
        <f t="shared" ref="I202:N206" si="178">I203</f>
        <v>0</v>
      </c>
      <c r="J202" s="121">
        <f t="shared" si="178"/>
        <v>6211.5349999999999</v>
      </c>
      <c r="K202" s="96">
        <f t="shared" si="178"/>
        <v>0</v>
      </c>
      <c r="L202" s="96">
        <f t="shared" si="178"/>
        <v>6211.5349999999999</v>
      </c>
      <c r="M202" s="96">
        <f t="shared" si="178"/>
        <v>542.09199999999998</v>
      </c>
      <c r="N202" s="96">
        <f t="shared" si="178"/>
        <v>6753.6269999999995</v>
      </c>
    </row>
    <row r="203" spans="1:14" s="2" customFormat="1" ht="42" x14ac:dyDescent="0.2">
      <c r="A203" s="11" t="s">
        <v>423</v>
      </c>
      <c r="B203" s="44" t="s">
        <v>60</v>
      </c>
      <c r="C203" s="44" t="s">
        <v>159</v>
      </c>
      <c r="D203" s="46" t="s">
        <v>289</v>
      </c>
      <c r="E203" s="46"/>
      <c r="F203" s="96">
        <f>F204</f>
        <v>3809</v>
      </c>
      <c r="G203" s="96">
        <f t="shared" si="177"/>
        <v>2402.5349999999999</v>
      </c>
      <c r="H203" s="96">
        <f t="shared" si="177"/>
        <v>6211.5349999999999</v>
      </c>
      <c r="I203" s="96">
        <f t="shared" si="178"/>
        <v>0</v>
      </c>
      <c r="J203" s="121">
        <f t="shared" si="178"/>
        <v>6211.5349999999999</v>
      </c>
      <c r="K203" s="96">
        <f t="shared" si="178"/>
        <v>0</v>
      </c>
      <c r="L203" s="96">
        <f t="shared" si="178"/>
        <v>6211.5349999999999</v>
      </c>
      <c r="M203" s="96">
        <f t="shared" si="178"/>
        <v>542.09199999999998</v>
      </c>
      <c r="N203" s="96">
        <f t="shared" si="178"/>
        <v>6753.6269999999995</v>
      </c>
    </row>
    <row r="204" spans="1:14" s="2" customFormat="1" ht="135" x14ac:dyDescent="0.2">
      <c r="A204" s="21" t="s">
        <v>290</v>
      </c>
      <c r="B204" s="17" t="s">
        <v>60</v>
      </c>
      <c r="C204" s="17" t="s">
        <v>159</v>
      </c>
      <c r="D204" s="18" t="s">
        <v>289</v>
      </c>
      <c r="E204" s="18"/>
      <c r="F204" s="102">
        <f>F205</f>
        <v>3809</v>
      </c>
      <c r="G204" s="102">
        <f t="shared" si="177"/>
        <v>2402.5349999999999</v>
      </c>
      <c r="H204" s="102">
        <f t="shared" si="177"/>
        <v>6211.5349999999999</v>
      </c>
      <c r="I204" s="102">
        <f t="shared" si="178"/>
        <v>0</v>
      </c>
      <c r="J204" s="145">
        <f t="shared" si="178"/>
        <v>6211.5349999999999</v>
      </c>
      <c r="K204" s="102">
        <f t="shared" si="178"/>
        <v>0</v>
      </c>
      <c r="L204" s="102">
        <f t="shared" si="178"/>
        <v>6211.5349999999999</v>
      </c>
      <c r="M204" s="102">
        <f t="shared" si="178"/>
        <v>542.09199999999998</v>
      </c>
      <c r="N204" s="102">
        <f t="shared" si="178"/>
        <v>6753.6269999999995</v>
      </c>
    </row>
    <row r="205" spans="1:14" s="2" customFormat="1" ht="22.5" x14ac:dyDescent="0.2">
      <c r="A205" s="16" t="s">
        <v>508</v>
      </c>
      <c r="B205" s="17" t="s">
        <v>60</v>
      </c>
      <c r="C205" s="17" t="s">
        <v>159</v>
      </c>
      <c r="D205" s="18" t="s">
        <v>289</v>
      </c>
      <c r="E205" s="18" t="s">
        <v>50</v>
      </c>
      <c r="F205" s="102">
        <f>F206</f>
        <v>3809</v>
      </c>
      <c r="G205" s="102">
        <f t="shared" si="177"/>
        <v>2402.5349999999999</v>
      </c>
      <c r="H205" s="102">
        <f t="shared" si="177"/>
        <v>6211.5349999999999</v>
      </c>
      <c r="I205" s="102">
        <f t="shared" si="178"/>
        <v>0</v>
      </c>
      <c r="J205" s="145">
        <f t="shared" si="178"/>
        <v>6211.5349999999999</v>
      </c>
      <c r="K205" s="102">
        <f t="shared" si="178"/>
        <v>0</v>
      </c>
      <c r="L205" s="102">
        <f t="shared" si="178"/>
        <v>6211.5349999999999</v>
      </c>
      <c r="M205" s="102">
        <f t="shared" si="178"/>
        <v>542.09199999999998</v>
      </c>
      <c r="N205" s="102">
        <f t="shared" si="178"/>
        <v>6753.6269999999995</v>
      </c>
    </row>
    <row r="206" spans="1:14" s="2" customFormat="1" ht="22.5" x14ac:dyDescent="0.2">
      <c r="A206" s="16" t="s">
        <v>51</v>
      </c>
      <c r="B206" s="17" t="s">
        <v>60</v>
      </c>
      <c r="C206" s="17" t="s">
        <v>159</v>
      </c>
      <c r="D206" s="18" t="s">
        <v>289</v>
      </c>
      <c r="E206" s="18" t="s">
        <v>52</v>
      </c>
      <c r="F206" s="102">
        <f>F207</f>
        <v>3809</v>
      </c>
      <c r="G206" s="102">
        <f t="shared" si="177"/>
        <v>2402.5349999999999</v>
      </c>
      <c r="H206" s="102">
        <f t="shared" si="177"/>
        <v>6211.5349999999999</v>
      </c>
      <c r="I206" s="102">
        <f t="shared" si="178"/>
        <v>0</v>
      </c>
      <c r="J206" s="145">
        <f t="shared" si="178"/>
        <v>6211.5349999999999</v>
      </c>
      <c r="K206" s="102">
        <f t="shared" si="178"/>
        <v>0</v>
      </c>
      <c r="L206" s="102">
        <f t="shared" si="178"/>
        <v>6211.5349999999999</v>
      </c>
      <c r="M206" s="102">
        <f t="shared" si="178"/>
        <v>542.09199999999998</v>
      </c>
      <c r="N206" s="102">
        <f t="shared" si="178"/>
        <v>6753.6269999999995</v>
      </c>
    </row>
    <row r="207" spans="1:14" s="2" customFormat="1" x14ac:dyDescent="0.2">
      <c r="A207" s="20" t="s">
        <v>408</v>
      </c>
      <c r="B207" s="17" t="s">
        <v>60</v>
      </c>
      <c r="C207" s="17" t="s">
        <v>159</v>
      </c>
      <c r="D207" s="18" t="s">
        <v>289</v>
      </c>
      <c r="E207" s="18" t="s">
        <v>54</v>
      </c>
      <c r="F207" s="102">
        <f>'ПР 7 ведом'!G582</f>
        <v>3809</v>
      </c>
      <c r="G207" s="102">
        <f>'ПР 7 ведом'!H582</f>
        <v>2402.5349999999999</v>
      </c>
      <c r="H207" s="102">
        <f>'ПР 7 ведом'!I582</f>
        <v>6211.5349999999999</v>
      </c>
      <c r="I207" s="102">
        <f>'ПР 7 ведом'!J582</f>
        <v>0</v>
      </c>
      <c r="J207" s="145">
        <f>'ПР 7 ведом'!K582</f>
        <v>6211.5349999999999</v>
      </c>
      <c r="K207" s="102">
        <f>'ПР 7 ведом'!L582</f>
        <v>0</v>
      </c>
      <c r="L207" s="102">
        <f>'ПР 7 ведом'!M582</f>
        <v>6211.5349999999999</v>
      </c>
      <c r="M207" s="102">
        <f>'ПР 7 ведом'!N582</f>
        <v>542.09199999999998</v>
      </c>
      <c r="N207" s="102">
        <f>'ПР 7 ведом'!O582</f>
        <v>6753.6269999999995</v>
      </c>
    </row>
    <row r="208" spans="1:14" s="2" customFormat="1" x14ac:dyDescent="0.2">
      <c r="A208" s="11" t="s">
        <v>189</v>
      </c>
      <c r="B208" s="46" t="s">
        <v>60</v>
      </c>
      <c r="C208" s="44" t="s">
        <v>190</v>
      </c>
      <c r="D208" s="46"/>
      <c r="E208" s="46"/>
      <c r="F208" s="121" t="e">
        <f t="shared" ref="F208:N208" si="179">F209+F240+F254+F259+F264+F274</f>
        <v>#REF!</v>
      </c>
      <c r="G208" s="121" t="e">
        <f t="shared" si="179"/>
        <v>#REF!</v>
      </c>
      <c r="H208" s="121" t="e">
        <f t="shared" si="179"/>
        <v>#REF!</v>
      </c>
      <c r="I208" s="121" t="e">
        <f t="shared" si="179"/>
        <v>#REF!</v>
      </c>
      <c r="J208" s="121" t="e">
        <f t="shared" si="179"/>
        <v>#REF!</v>
      </c>
      <c r="K208" s="121" t="e">
        <f t="shared" si="179"/>
        <v>#REF!</v>
      </c>
      <c r="L208" s="121">
        <f t="shared" si="179"/>
        <v>4534.3</v>
      </c>
      <c r="M208" s="121">
        <f t="shared" si="179"/>
        <v>-870.125</v>
      </c>
      <c r="N208" s="121">
        <f t="shared" si="179"/>
        <v>3664.1749999999997</v>
      </c>
    </row>
    <row r="209" spans="1:14" s="2" customFormat="1" ht="22.5" x14ac:dyDescent="0.2">
      <c r="A209" s="16" t="s">
        <v>513</v>
      </c>
      <c r="B209" s="17" t="s">
        <v>60</v>
      </c>
      <c r="C209" s="17" t="s">
        <v>190</v>
      </c>
      <c r="D209" s="18" t="s">
        <v>181</v>
      </c>
      <c r="E209" s="18" t="s">
        <v>84</v>
      </c>
      <c r="F209" s="145" t="e">
        <f>F210+F235+F231</f>
        <v>#REF!</v>
      </c>
      <c r="G209" s="145" t="e">
        <f t="shared" ref="G209:H209" si="180">G210+G235+G231</f>
        <v>#REF!</v>
      </c>
      <c r="H209" s="145" t="e">
        <f t="shared" si="180"/>
        <v>#REF!</v>
      </c>
      <c r="I209" s="145" t="e">
        <f t="shared" ref="I209:N209" si="181">I210+I235+I231</f>
        <v>#REF!</v>
      </c>
      <c r="J209" s="145" t="e">
        <f t="shared" si="181"/>
        <v>#REF!</v>
      </c>
      <c r="K209" s="145" t="e">
        <f t="shared" si="181"/>
        <v>#REF!</v>
      </c>
      <c r="L209" s="145">
        <f>L210+L235+L231</f>
        <v>700</v>
      </c>
      <c r="M209" s="145">
        <f t="shared" si="181"/>
        <v>-194.17100000000002</v>
      </c>
      <c r="N209" s="145">
        <f t="shared" si="181"/>
        <v>505.82900000000001</v>
      </c>
    </row>
    <row r="210" spans="1:14" s="2" customFormat="1" x14ac:dyDescent="0.2">
      <c r="A210" s="16" t="s">
        <v>191</v>
      </c>
      <c r="B210" s="17" t="s">
        <v>60</v>
      </c>
      <c r="C210" s="17" t="s">
        <v>190</v>
      </c>
      <c r="D210" s="18" t="s">
        <v>192</v>
      </c>
      <c r="E210" s="18"/>
      <c r="F210" s="145">
        <f>F211+F215+F219+F223+F227</f>
        <v>440</v>
      </c>
      <c r="G210" s="145">
        <f t="shared" ref="G210:H210" si="182">G211+G215+G219+G223+G227</f>
        <v>0</v>
      </c>
      <c r="H210" s="145">
        <f t="shared" si="182"/>
        <v>440</v>
      </c>
      <c r="I210" s="145">
        <f t="shared" ref="I210:N210" si="183">I211+I215+I219+I223+I227</f>
        <v>0</v>
      </c>
      <c r="J210" s="145">
        <f t="shared" si="183"/>
        <v>440</v>
      </c>
      <c r="K210" s="145">
        <f t="shared" si="183"/>
        <v>0</v>
      </c>
      <c r="L210" s="145">
        <f t="shared" si="183"/>
        <v>440</v>
      </c>
      <c r="M210" s="145">
        <f t="shared" si="183"/>
        <v>0</v>
      </c>
      <c r="N210" s="145">
        <f t="shared" si="183"/>
        <v>440</v>
      </c>
    </row>
    <row r="211" spans="1:14" s="2" customFormat="1" ht="22.5" x14ac:dyDescent="0.2">
      <c r="A211" s="16" t="s">
        <v>193</v>
      </c>
      <c r="B211" s="17" t="s">
        <v>60</v>
      </c>
      <c r="C211" s="17" t="s">
        <v>190</v>
      </c>
      <c r="D211" s="18" t="s">
        <v>194</v>
      </c>
      <c r="E211" s="18"/>
      <c r="F211" s="145">
        <f>F212</f>
        <v>80</v>
      </c>
      <c r="G211" s="145">
        <f t="shared" ref="G211:H213" si="184">G212</f>
        <v>0</v>
      </c>
      <c r="H211" s="145">
        <f t="shared" si="184"/>
        <v>80</v>
      </c>
      <c r="I211" s="145">
        <f t="shared" ref="I211:N213" si="185">I212</f>
        <v>48.5</v>
      </c>
      <c r="J211" s="145">
        <f t="shared" si="185"/>
        <v>128.5</v>
      </c>
      <c r="K211" s="145">
        <f t="shared" si="185"/>
        <v>0</v>
      </c>
      <c r="L211" s="145">
        <f t="shared" si="185"/>
        <v>128.5</v>
      </c>
      <c r="M211" s="145">
        <f t="shared" si="185"/>
        <v>0</v>
      </c>
      <c r="N211" s="145">
        <f t="shared" si="185"/>
        <v>128.5</v>
      </c>
    </row>
    <row r="212" spans="1:14" s="2" customFormat="1" ht="22.5" x14ac:dyDescent="0.2">
      <c r="A212" s="16" t="s">
        <v>508</v>
      </c>
      <c r="B212" s="17" t="s">
        <v>60</v>
      </c>
      <c r="C212" s="17" t="s">
        <v>190</v>
      </c>
      <c r="D212" s="18" t="s">
        <v>194</v>
      </c>
      <c r="E212" s="18" t="s">
        <v>50</v>
      </c>
      <c r="F212" s="145">
        <f>F213</f>
        <v>80</v>
      </c>
      <c r="G212" s="145">
        <f t="shared" si="184"/>
        <v>0</v>
      </c>
      <c r="H212" s="145">
        <f t="shared" si="184"/>
        <v>80</v>
      </c>
      <c r="I212" s="145">
        <f t="shared" si="185"/>
        <v>48.5</v>
      </c>
      <c r="J212" s="145">
        <f t="shared" si="185"/>
        <v>128.5</v>
      </c>
      <c r="K212" s="145">
        <f t="shared" si="185"/>
        <v>0</v>
      </c>
      <c r="L212" s="145">
        <f t="shared" si="185"/>
        <v>128.5</v>
      </c>
      <c r="M212" s="145">
        <f t="shared" si="185"/>
        <v>0</v>
      </c>
      <c r="N212" s="145">
        <f t="shared" si="185"/>
        <v>128.5</v>
      </c>
    </row>
    <row r="213" spans="1:14" s="2" customFormat="1" ht="22.5" x14ac:dyDescent="0.2">
      <c r="A213" s="16" t="s">
        <v>51</v>
      </c>
      <c r="B213" s="17" t="s">
        <v>60</v>
      </c>
      <c r="C213" s="17" t="s">
        <v>190</v>
      </c>
      <c r="D213" s="18" t="s">
        <v>194</v>
      </c>
      <c r="E213" s="18" t="s">
        <v>52</v>
      </c>
      <c r="F213" s="145">
        <f>F214</f>
        <v>80</v>
      </c>
      <c r="G213" s="145">
        <f t="shared" si="184"/>
        <v>0</v>
      </c>
      <c r="H213" s="145">
        <f t="shared" si="184"/>
        <v>80</v>
      </c>
      <c r="I213" s="145">
        <f t="shared" si="185"/>
        <v>48.5</v>
      </c>
      <c r="J213" s="145">
        <f t="shared" si="185"/>
        <v>128.5</v>
      </c>
      <c r="K213" s="145">
        <f t="shared" si="185"/>
        <v>0</v>
      </c>
      <c r="L213" s="145">
        <f t="shared" si="185"/>
        <v>128.5</v>
      </c>
      <c r="M213" s="145">
        <f t="shared" si="185"/>
        <v>0</v>
      </c>
      <c r="N213" s="145">
        <f t="shared" si="185"/>
        <v>128.5</v>
      </c>
    </row>
    <row r="214" spans="1:14" s="2" customFormat="1" x14ac:dyDescent="0.2">
      <c r="A214" s="20" t="s">
        <v>408</v>
      </c>
      <c r="B214" s="17" t="s">
        <v>60</v>
      </c>
      <c r="C214" s="17" t="s">
        <v>190</v>
      </c>
      <c r="D214" s="18" t="s">
        <v>194</v>
      </c>
      <c r="E214" s="18" t="s">
        <v>54</v>
      </c>
      <c r="F214" s="145">
        <f>'ПР 7 ведом'!G378</f>
        <v>80</v>
      </c>
      <c r="G214" s="145">
        <f>'ПР 7 ведом'!H378</f>
        <v>0</v>
      </c>
      <c r="H214" s="145">
        <f>'ПР 7 ведом'!I378</f>
        <v>80</v>
      </c>
      <c r="I214" s="145">
        <f>'ПР 7 ведом'!J378</f>
        <v>48.5</v>
      </c>
      <c r="J214" s="145">
        <f>'ПР 7 ведом'!K378</f>
        <v>128.5</v>
      </c>
      <c r="K214" s="145">
        <f>'ПР 7 ведом'!L378</f>
        <v>0</v>
      </c>
      <c r="L214" s="145">
        <f>'ПР 7 ведом'!M378</f>
        <v>128.5</v>
      </c>
      <c r="M214" s="145">
        <f>'ПР 7 ведом'!N378</f>
        <v>0</v>
      </c>
      <c r="N214" s="145">
        <f>'ПР 7 ведом'!O378</f>
        <v>128.5</v>
      </c>
    </row>
    <row r="215" spans="1:14" s="2" customFormat="1" ht="33.75" x14ac:dyDescent="0.2">
      <c r="A215" s="16" t="s">
        <v>195</v>
      </c>
      <c r="B215" s="17" t="s">
        <v>60</v>
      </c>
      <c r="C215" s="17" t="s">
        <v>190</v>
      </c>
      <c r="D215" s="18" t="s">
        <v>196</v>
      </c>
      <c r="E215" s="18"/>
      <c r="F215" s="145">
        <f>F216</f>
        <v>30</v>
      </c>
      <c r="G215" s="145">
        <f t="shared" ref="G215:H217" si="186">G216</f>
        <v>0</v>
      </c>
      <c r="H215" s="145">
        <f t="shared" si="186"/>
        <v>30</v>
      </c>
      <c r="I215" s="145">
        <f t="shared" ref="I215:N217" si="187">I216</f>
        <v>0</v>
      </c>
      <c r="J215" s="145">
        <f t="shared" si="187"/>
        <v>30</v>
      </c>
      <c r="K215" s="145">
        <f t="shared" si="187"/>
        <v>0</v>
      </c>
      <c r="L215" s="145">
        <f t="shared" si="187"/>
        <v>30</v>
      </c>
      <c r="M215" s="145">
        <f t="shared" si="187"/>
        <v>0</v>
      </c>
      <c r="N215" s="145">
        <f t="shared" si="187"/>
        <v>30</v>
      </c>
    </row>
    <row r="216" spans="1:14" s="2" customFormat="1" ht="22.5" x14ac:dyDescent="0.2">
      <c r="A216" s="16" t="s">
        <v>508</v>
      </c>
      <c r="B216" s="17" t="s">
        <v>60</v>
      </c>
      <c r="C216" s="17" t="s">
        <v>190</v>
      </c>
      <c r="D216" s="18" t="s">
        <v>196</v>
      </c>
      <c r="E216" s="18" t="s">
        <v>50</v>
      </c>
      <c r="F216" s="145">
        <f>F217</f>
        <v>30</v>
      </c>
      <c r="G216" s="145">
        <f t="shared" si="186"/>
        <v>0</v>
      </c>
      <c r="H216" s="145">
        <f t="shared" si="186"/>
        <v>30</v>
      </c>
      <c r="I216" s="145">
        <f t="shared" si="187"/>
        <v>0</v>
      </c>
      <c r="J216" s="145">
        <f t="shared" si="187"/>
        <v>30</v>
      </c>
      <c r="K216" s="145">
        <f t="shared" si="187"/>
        <v>0</v>
      </c>
      <c r="L216" s="145">
        <f t="shared" si="187"/>
        <v>30</v>
      </c>
      <c r="M216" s="145">
        <f t="shared" si="187"/>
        <v>0</v>
      </c>
      <c r="N216" s="145">
        <f t="shared" si="187"/>
        <v>30</v>
      </c>
    </row>
    <row r="217" spans="1:14" s="2" customFormat="1" ht="22.5" x14ac:dyDescent="0.2">
      <c r="A217" s="16" t="s">
        <v>51</v>
      </c>
      <c r="B217" s="17" t="s">
        <v>60</v>
      </c>
      <c r="C217" s="17" t="s">
        <v>190</v>
      </c>
      <c r="D217" s="18" t="s">
        <v>196</v>
      </c>
      <c r="E217" s="18" t="s">
        <v>52</v>
      </c>
      <c r="F217" s="145">
        <f>F218</f>
        <v>30</v>
      </c>
      <c r="G217" s="145">
        <f t="shared" si="186"/>
        <v>0</v>
      </c>
      <c r="H217" s="145">
        <f t="shared" si="186"/>
        <v>30</v>
      </c>
      <c r="I217" s="145">
        <f t="shared" si="187"/>
        <v>0</v>
      </c>
      <c r="J217" s="145">
        <f t="shared" si="187"/>
        <v>30</v>
      </c>
      <c r="K217" s="145">
        <f t="shared" si="187"/>
        <v>0</v>
      </c>
      <c r="L217" s="145">
        <f t="shared" si="187"/>
        <v>30</v>
      </c>
      <c r="M217" s="145">
        <f t="shared" si="187"/>
        <v>0</v>
      </c>
      <c r="N217" s="145">
        <f t="shared" si="187"/>
        <v>30</v>
      </c>
    </row>
    <row r="218" spans="1:14" s="2" customFormat="1" x14ac:dyDescent="0.2">
      <c r="A218" s="20" t="s">
        <v>408</v>
      </c>
      <c r="B218" s="17" t="s">
        <v>60</v>
      </c>
      <c r="C218" s="17" t="s">
        <v>190</v>
      </c>
      <c r="D218" s="18" t="s">
        <v>196</v>
      </c>
      <c r="E218" s="18" t="s">
        <v>54</v>
      </c>
      <c r="F218" s="145">
        <f>'ПР 7 ведом'!G382</f>
        <v>30</v>
      </c>
      <c r="G218" s="145">
        <f>'ПР 7 ведом'!H382</f>
        <v>0</v>
      </c>
      <c r="H218" s="145">
        <f>'ПР 7 ведом'!I382</f>
        <v>30</v>
      </c>
      <c r="I218" s="145">
        <f>'ПР 7 ведом'!J382</f>
        <v>0</v>
      </c>
      <c r="J218" s="145">
        <f>'ПР 7 ведом'!K382</f>
        <v>30</v>
      </c>
      <c r="K218" s="145">
        <f>'ПР 7 ведом'!L382</f>
        <v>0</v>
      </c>
      <c r="L218" s="145">
        <f>'ПР 7 ведом'!M382</f>
        <v>30</v>
      </c>
      <c r="M218" s="145">
        <f>'ПР 7 ведом'!N382</f>
        <v>0</v>
      </c>
      <c r="N218" s="145">
        <f>'ПР 7 ведом'!O382</f>
        <v>30</v>
      </c>
    </row>
    <row r="219" spans="1:14" s="2" customFormat="1" x14ac:dyDescent="0.2">
      <c r="A219" s="16" t="s">
        <v>197</v>
      </c>
      <c r="B219" s="17" t="s">
        <v>60</v>
      </c>
      <c r="C219" s="17" t="s">
        <v>190</v>
      </c>
      <c r="D219" s="18" t="s">
        <v>198</v>
      </c>
      <c r="E219" s="18"/>
      <c r="F219" s="145">
        <f>F220</f>
        <v>100</v>
      </c>
      <c r="G219" s="145">
        <f t="shared" ref="G219:H221" si="188">G220</f>
        <v>0</v>
      </c>
      <c r="H219" s="145">
        <f t="shared" si="188"/>
        <v>100</v>
      </c>
      <c r="I219" s="145">
        <f t="shared" ref="I219:N221" si="189">I220</f>
        <v>-48.5</v>
      </c>
      <c r="J219" s="145">
        <f t="shared" si="189"/>
        <v>51.5</v>
      </c>
      <c r="K219" s="145">
        <f t="shared" si="189"/>
        <v>0</v>
      </c>
      <c r="L219" s="145">
        <f t="shared" si="189"/>
        <v>51.5</v>
      </c>
      <c r="M219" s="145">
        <f t="shared" si="189"/>
        <v>0</v>
      </c>
      <c r="N219" s="145">
        <f t="shared" si="189"/>
        <v>51.5</v>
      </c>
    </row>
    <row r="220" spans="1:14" s="2" customFormat="1" ht="22.5" x14ac:dyDescent="0.2">
      <c r="A220" s="16" t="s">
        <v>508</v>
      </c>
      <c r="B220" s="17" t="s">
        <v>60</v>
      </c>
      <c r="C220" s="17" t="s">
        <v>190</v>
      </c>
      <c r="D220" s="18" t="s">
        <v>198</v>
      </c>
      <c r="E220" s="18" t="s">
        <v>50</v>
      </c>
      <c r="F220" s="145">
        <f>F221</f>
        <v>100</v>
      </c>
      <c r="G220" s="145">
        <f t="shared" si="188"/>
        <v>0</v>
      </c>
      <c r="H220" s="145">
        <f t="shared" si="188"/>
        <v>100</v>
      </c>
      <c r="I220" s="145">
        <f t="shared" si="189"/>
        <v>-48.5</v>
      </c>
      <c r="J220" s="145">
        <f t="shared" si="189"/>
        <v>51.5</v>
      </c>
      <c r="K220" s="145">
        <f t="shared" si="189"/>
        <v>0</v>
      </c>
      <c r="L220" s="145">
        <f t="shared" si="189"/>
        <v>51.5</v>
      </c>
      <c r="M220" s="145">
        <f t="shared" si="189"/>
        <v>0</v>
      </c>
      <c r="N220" s="145">
        <f t="shared" si="189"/>
        <v>51.5</v>
      </c>
    </row>
    <row r="221" spans="1:14" s="2" customFormat="1" ht="22.5" x14ac:dyDescent="0.2">
      <c r="A221" s="16" t="s">
        <v>51</v>
      </c>
      <c r="B221" s="17" t="s">
        <v>60</v>
      </c>
      <c r="C221" s="17" t="s">
        <v>190</v>
      </c>
      <c r="D221" s="18" t="s">
        <v>198</v>
      </c>
      <c r="E221" s="18" t="s">
        <v>52</v>
      </c>
      <c r="F221" s="145">
        <f>F222</f>
        <v>100</v>
      </c>
      <c r="G221" s="145">
        <f t="shared" si="188"/>
        <v>0</v>
      </c>
      <c r="H221" s="145">
        <f t="shared" si="188"/>
        <v>100</v>
      </c>
      <c r="I221" s="145">
        <f t="shared" si="189"/>
        <v>-48.5</v>
      </c>
      <c r="J221" s="145">
        <f t="shared" si="189"/>
        <v>51.5</v>
      </c>
      <c r="K221" s="145">
        <f t="shared" si="189"/>
        <v>0</v>
      </c>
      <c r="L221" s="145">
        <f t="shared" si="189"/>
        <v>51.5</v>
      </c>
      <c r="M221" s="145">
        <f t="shared" si="189"/>
        <v>0</v>
      </c>
      <c r="N221" s="145">
        <f t="shared" si="189"/>
        <v>51.5</v>
      </c>
    </row>
    <row r="222" spans="1:14" s="2" customFormat="1" x14ac:dyDescent="0.2">
      <c r="A222" s="20" t="s">
        <v>408</v>
      </c>
      <c r="B222" s="17" t="s">
        <v>60</v>
      </c>
      <c r="C222" s="17" t="s">
        <v>190</v>
      </c>
      <c r="D222" s="18" t="s">
        <v>198</v>
      </c>
      <c r="E222" s="18" t="s">
        <v>54</v>
      </c>
      <c r="F222" s="145">
        <f>'ПР 7 ведом'!G386</f>
        <v>100</v>
      </c>
      <c r="G222" s="145">
        <f>'ПР 7 ведом'!H386</f>
        <v>0</v>
      </c>
      <c r="H222" s="145">
        <f>'ПР 7 ведом'!I386</f>
        <v>100</v>
      </c>
      <c r="I222" s="145">
        <f>'ПР 7 ведом'!J386</f>
        <v>-48.5</v>
      </c>
      <c r="J222" s="145">
        <f>'ПР 7 ведом'!K386</f>
        <v>51.5</v>
      </c>
      <c r="K222" s="145">
        <f>'ПР 7 ведом'!L386</f>
        <v>0</v>
      </c>
      <c r="L222" s="145">
        <f>'ПР 7 ведом'!M386</f>
        <v>51.5</v>
      </c>
      <c r="M222" s="145">
        <f>'ПР 7 ведом'!N386</f>
        <v>0</v>
      </c>
      <c r="N222" s="145">
        <f>'ПР 7 ведом'!O386</f>
        <v>51.5</v>
      </c>
    </row>
    <row r="223" spans="1:14" s="2" customFormat="1" ht="33.75" x14ac:dyDescent="0.2">
      <c r="A223" s="16" t="s">
        <v>199</v>
      </c>
      <c r="B223" s="17" t="s">
        <v>60</v>
      </c>
      <c r="C223" s="17" t="s">
        <v>190</v>
      </c>
      <c r="D223" s="18" t="s">
        <v>200</v>
      </c>
      <c r="E223" s="18"/>
      <c r="F223" s="145">
        <f>F224</f>
        <v>200</v>
      </c>
      <c r="G223" s="145">
        <f t="shared" ref="G223:H225" si="190">G224</f>
        <v>0</v>
      </c>
      <c r="H223" s="145">
        <f t="shared" si="190"/>
        <v>200</v>
      </c>
      <c r="I223" s="145">
        <f t="shared" ref="I223:N225" si="191">I224</f>
        <v>0</v>
      </c>
      <c r="J223" s="145">
        <f t="shared" si="191"/>
        <v>200</v>
      </c>
      <c r="K223" s="145">
        <f t="shared" si="191"/>
        <v>0</v>
      </c>
      <c r="L223" s="145">
        <f t="shared" si="191"/>
        <v>200</v>
      </c>
      <c r="M223" s="145">
        <f t="shared" si="191"/>
        <v>0</v>
      </c>
      <c r="N223" s="145">
        <f t="shared" si="191"/>
        <v>200</v>
      </c>
    </row>
    <row r="224" spans="1:14" s="2" customFormat="1" ht="22.5" x14ac:dyDescent="0.2">
      <c r="A224" s="16" t="s">
        <v>508</v>
      </c>
      <c r="B224" s="17" t="s">
        <v>60</v>
      </c>
      <c r="C224" s="17" t="s">
        <v>190</v>
      </c>
      <c r="D224" s="18" t="s">
        <v>200</v>
      </c>
      <c r="E224" s="18" t="s">
        <v>50</v>
      </c>
      <c r="F224" s="145">
        <f>F225</f>
        <v>200</v>
      </c>
      <c r="G224" s="145">
        <f t="shared" si="190"/>
        <v>0</v>
      </c>
      <c r="H224" s="145">
        <f t="shared" si="190"/>
        <v>200</v>
      </c>
      <c r="I224" s="145">
        <f t="shared" si="191"/>
        <v>0</v>
      </c>
      <c r="J224" s="145">
        <f t="shared" si="191"/>
        <v>200</v>
      </c>
      <c r="K224" s="145">
        <f t="shared" si="191"/>
        <v>0</v>
      </c>
      <c r="L224" s="145">
        <f t="shared" si="191"/>
        <v>200</v>
      </c>
      <c r="M224" s="145">
        <f t="shared" si="191"/>
        <v>0</v>
      </c>
      <c r="N224" s="145">
        <f t="shared" si="191"/>
        <v>200</v>
      </c>
    </row>
    <row r="225" spans="1:14" s="2" customFormat="1" ht="22.5" x14ac:dyDescent="0.2">
      <c r="A225" s="16" t="s">
        <v>51</v>
      </c>
      <c r="B225" s="17" t="s">
        <v>60</v>
      </c>
      <c r="C225" s="17" t="s">
        <v>190</v>
      </c>
      <c r="D225" s="18" t="s">
        <v>200</v>
      </c>
      <c r="E225" s="18" t="s">
        <v>52</v>
      </c>
      <c r="F225" s="145">
        <f>F226</f>
        <v>200</v>
      </c>
      <c r="G225" s="145">
        <f t="shared" si="190"/>
        <v>0</v>
      </c>
      <c r="H225" s="145">
        <f t="shared" si="190"/>
        <v>200</v>
      </c>
      <c r="I225" s="145">
        <f t="shared" si="191"/>
        <v>0</v>
      </c>
      <c r="J225" s="145">
        <f t="shared" si="191"/>
        <v>200</v>
      </c>
      <c r="K225" s="145">
        <f t="shared" si="191"/>
        <v>0</v>
      </c>
      <c r="L225" s="145">
        <f t="shared" si="191"/>
        <v>200</v>
      </c>
      <c r="M225" s="145">
        <f t="shared" si="191"/>
        <v>0</v>
      </c>
      <c r="N225" s="145">
        <f t="shared" si="191"/>
        <v>200</v>
      </c>
    </row>
    <row r="226" spans="1:14" s="2" customFormat="1" x14ac:dyDescent="0.2">
      <c r="A226" s="20" t="s">
        <v>408</v>
      </c>
      <c r="B226" s="17" t="s">
        <v>60</v>
      </c>
      <c r="C226" s="17" t="s">
        <v>190</v>
      </c>
      <c r="D226" s="18" t="s">
        <v>200</v>
      </c>
      <c r="E226" s="18" t="s">
        <v>54</v>
      </c>
      <c r="F226" s="145">
        <f>'ПР 7 ведом'!G390</f>
        <v>200</v>
      </c>
      <c r="G226" s="145">
        <f>'ПР 7 ведом'!H390</f>
        <v>0</v>
      </c>
      <c r="H226" s="145">
        <f>'ПР 7 ведом'!I390</f>
        <v>200</v>
      </c>
      <c r="I226" s="145">
        <f>'ПР 7 ведом'!J390</f>
        <v>0</v>
      </c>
      <c r="J226" s="145">
        <f>'ПР 7 ведом'!K390</f>
        <v>200</v>
      </c>
      <c r="K226" s="145">
        <f>'ПР 7 ведом'!L390</f>
        <v>0</v>
      </c>
      <c r="L226" s="145">
        <f>'ПР 7 ведом'!M390</f>
        <v>200</v>
      </c>
      <c r="M226" s="145">
        <f>'ПР 7 ведом'!N390</f>
        <v>0</v>
      </c>
      <c r="N226" s="145">
        <f>'ПР 7 ведом'!O390</f>
        <v>200</v>
      </c>
    </row>
    <row r="227" spans="1:14" s="2" customFormat="1" x14ac:dyDescent="0.2">
      <c r="A227" s="16" t="s">
        <v>201</v>
      </c>
      <c r="B227" s="17" t="s">
        <v>60</v>
      </c>
      <c r="C227" s="17" t="s">
        <v>190</v>
      </c>
      <c r="D227" s="18" t="s">
        <v>202</v>
      </c>
      <c r="E227" s="18"/>
      <c r="F227" s="145">
        <f>F228</f>
        <v>30</v>
      </c>
      <c r="G227" s="145">
        <f t="shared" ref="G227:H229" si="192">G228</f>
        <v>0</v>
      </c>
      <c r="H227" s="145">
        <f t="shared" si="192"/>
        <v>30</v>
      </c>
      <c r="I227" s="145">
        <f t="shared" ref="I227:N229" si="193">I228</f>
        <v>0</v>
      </c>
      <c r="J227" s="145">
        <f t="shared" si="193"/>
        <v>30</v>
      </c>
      <c r="K227" s="145">
        <f t="shared" si="193"/>
        <v>0</v>
      </c>
      <c r="L227" s="145">
        <f t="shared" si="193"/>
        <v>30</v>
      </c>
      <c r="M227" s="145">
        <f t="shared" si="193"/>
        <v>0</v>
      </c>
      <c r="N227" s="145">
        <f t="shared" si="193"/>
        <v>30</v>
      </c>
    </row>
    <row r="228" spans="1:14" s="2" customFormat="1" ht="22.5" x14ac:dyDescent="0.2">
      <c r="A228" s="16" t="s">
        <v>508</v>
      </c>
      <c r="B228" s="17" t="s">
        <v>60</v>
      </c>
      <c r="C228" s="17" t="s">
        <v>190</v>
      </c>
      <c r="D228" s="18" t="s">
        <v>202</v>
      </c>
      <c r="E228" s="18" t="s">
        <v>50</v>
      </c>
      <c r="F228" s="145">
        <f>F229</f>
        <v>30</v>
      </c>
      <c r="G228" s="145">
        <f t="shared" si="192"/>
        <v>0</v>
      </c>
      <c r="H228" s="145">
        <f t="shared" si="192"/>
        <v>30</v>
      </c>
      <c r="I228" s="145">
        <f t="shared" si="193"/>
        <v>0</v>
      </c>
      <c r="J228" s="145">
        <f t="shared" si="193"/>
        <v>30</v>
      </c>
      <c r="K228" s="145">
        <f t="shared" si="193"/>
        <v>0</v>
      </c>
      <c r="L228" s="145">
        <f t="shared" si="193"/>
        <v>30</v>
      </c>
      <c r="M228" s="145">
        <f t="shared" si="193"/>
        <v>0</v>
      </c>
      <c r="N228" s="145">
        <f t="shared" si="193"/>
        <v>30</v>
      </c>
    </row>
    <row r="229" spans="1:14" s="2" customFormat="1" ht="22.5" x14ac:dyDescent="0.2">
      <c r="A229" s="16" t="s">
        <v>51</v>
      </c>
      <c r="B229" s="17" t="s">
        <v>60</v>
      </c>
      <c r="C229" s="17" t="s">
        <v>190</v>
      </c>
      <c r="D229" s="18" t="s">
        <v>202</v>
      </c>
      <c r="E229" s="18" t="s">
        <v>52</v>
      </c>
      <c r="F229" s="145">
        <f>F230</f>
        <v>30</v>
      </c>
      <c r="G229" s="145">
        <f t="shared" si="192"/>
        <v>0</v>
      </c>
      <c r="H229" s="145">
        <f t="shared" si="192"/>
        <v>30</v>
      </c>
      <c r="I229" s="145">
        <f t="shared" si="193"/>
        <v>0</v>
      </c>
      <c r="J229" s="145">
        <f t="shared" si="193"/>
        <v>30</v>
      </c>
      <c r="K229" s="145">
        <f t="shared" si="193"/>
        <v>0</v>
      </c>
      <c r="L229" s="145">
        <f t="shared" si="193"/>
        <v>30</v>
      </c>
      <c r="M229" s="145">
        <f t="shared" si="193"/>
        <v>0</v>
      </c>
      <c r="N229" s="145">
        <f t="shared" si="193"/>
        <v>30</v>
      </c>
    </row>
    <row r="230" spans="1:14" s="2" customFormat="1" x14ac:dyDescent="0.2">
      <c r="A230" s="20" t="s">
        <v>408</v>
      </c>
      <c r="B230" s="17" t="s">
        <v>60</v>
      </c>
      <c r="C230" s="17" t="s">
        <v>190</v>
      </c>
      <c r="D230" s="18" t="s">
        <v>202</v>
      </c>
      <c r="E230" s="18" t="s">
        <v>54</v>
      </c>
      <c r="F230" s="145">
        <f>'ПР 7 ведом'!G394</f>
        <v>30</v>
      </c>
      <c r="G230" s="145">
        <f>'ПР 7 ведом'!H394</f>
        <v>0</v>
      </c>
      <c r="H230" s="145">
        <f>'ПР 7 ведом'!I394</f>
        <v>30</v>
      </c>
      <c r="I230" s="145">
        <f>'ПР 7 ведом'!J394</f>
        <v>0</v>
      </c>
      <c r="J230" s="145">
        <f>'ПР 7 ведом'!K394</f>
        <v>30</v>
      </c>
      <c r="K230" s="145">
        <f>'ПР 7 ведом'!L394</f>
        <v>0</v>
      </c>
      <c r="L230" s="145">
        <f>'ПР 7 ведом'!M394</f>
        <v>30</v>
      </c>
      <c r="M230" s="145">
        <f>'ПР 7 ведом'!N394</f>
        <v>0</v>
      </c>
      <c r="N230" s="145">
        <f>'ПР 7 ведом'!O394</f>
        <v>30</v>
      </c>
    </row>
    <row r="231" spans="1:14" s="2" customFormat="1" x14ac:dyDescent="0.2">
      <c r="A231" s="20" t="s">
        <v>203</v>
      </c>
      <c r="B231" s="17" t="s">
        <v>60</v>
      </c>
      <c r="C231" s="17" t="s">
        <v>190</v>
      </c>
      <c r="D231" s="18" t="s">
        <v>204</v>
      </c>
      <c r="E231" s="18"/>
      <c r="F231" s="145">
        <f>F232</f>
        <v>66.2</v>
      </c>
      <c r="G231" s="145">
        <f t="shared" ref="G231:H233" si="194">G232</f>
        <v>0</v>
      </c>
      <c r="H231" s="145">
        <f t="shared" si="194"/>
        <v>66.2</v>
      </c>
      <c r="I231" s="145">
        <f t="shared" ref="I231:N233" si="195">I232</f>
        <v>0</v>
      </c>
      <c r="J231" s="145">
        <f t="shared" si="195"/>
        <v>66.2</v>
      </c>
      <c r="K231" s="145">
        <f t="shared" si="195"/>
        <v>0</v>
      </c>
      <c r="L231" s="145">
        <f t="shared" si="195"/>
        <v>66.2</v>
      </c>
      <c r="M231" s="145">
        <f t="shared" si="195"/>
        <v>-0.371</v>
      </c>
      <c r="N231" s="145">
        <f t="shared" si="195"/>
        <v>65.829000000000008</v>
      </c>
    </row>
    <row r="232" spans="1:14" s="2" customFormat="1" x14ac:dyDescent="0.2">
      <c r="A232" s="16" t="s">
        <v>205</v>
      </c>
      <c r="B232" s="17" t="s">
        <v>60</v>
      </c>
      <c r="C232" s="17" t="s">
        <v>190</v>
      </c>
      <c r="D232" s="18" t="s">
        <v>206</v>
      </c>
      <c r="E232" s="18"/>
      <c r="F232" s="145">
        <f>F233</f>
        <v>66.2</v>
      </c>
      <c r="G232" s="145">
        <f t="shared" si="194"/>
        <v>0</v>
      </c>
      <c r="H232" s="145">
        <f t="shared" si="194"/>
        <v>66.2</v>
      </c>
      <c r="I232" s="145">
        <f t="shared" si="195"/>
        <v>0</v>
      </c>
      <c r="J232" s="145">
        <f t="shared" si="195"/>
        <v>66.2</v>
      </c>
      <c r="K232" s="145">
        <f t="shared" si="195"/>
        <v>0</v>
      </c>
      <c r="L232" s="145">
        <f t="shared" si="195"/>
        <v>66.2</v>
      </c>
      <c r="M232" s="145">
        <f t="shared" si="195"/>
        <v>-0.371</v>
      </c>
      <c r="N232" s="145">
        <f t="shared" si="195"/>
        <v>65.829000000000008</v>
      </c>
    </row>
    <row r="233" spans="1:14" s="2" customFormat="1" x14ac:dyDescent="0.2">
      <c r="A233" s="16" t="s">
        <v>72</v>
      </c>
      <c r="B233" s="17" t="s">
        <v>60</v>
      </c>
      <c r="C233" s="17" t="s">
        <v>190</v>
      </c>
      <c r="D233" s="18" t="s">
        <v>206</v>
      </c>
      <c r="E233" s="18">
        <v>800</v>
      </c>
      <c r="F233" s="145">
        <f>F234</f>
        <v>66.2</v>
      </c>
      <c r="G233" s="145">
        <f t="shared" si="194"/>
        <v>0</v>
      </c>
      <c r="H233" s="145">
        <f t="shared" si="194"/>
        <v>66.2</v>
      </c>
      <c r="I233" s="145">
        <f t="shared" si="195"/>
        <v>0</v>
      </c>
      <c r="J233" s="145">
        <f t="shared" si="195"/>
        <v>66.2</v>
      </c>
      <c r="K233" s="145">
        <f t="shared" si="195"/>
        <v>0</v>
      </c>
      <c r="L233" s="145">
        <f t="shared" si="195"/>
        <v>66.2</v>
      </c>
      <c r="M233" s="145">
        <f t="shared" si="195"/>
        <v>-0.371</v>
      </c>
      <c r="N233" s="145">
        <f t="shared" si="195"/>
        <v>65.829000000000008</v>
      </c>
    </row>
    <row r="234" spans="1:14" s="2" customFormat="1" ht="33.75" x14ac:dyDescent="0.2">
      <c r="A234" s="20" t="s">
        <v>514</v>
      </c>
      <c r="B234" s="17" t="s">
        <v>60</v>
      </c>
      <c r="C234" s="17" t="s">
        <v>190</v>
      </c>
      <c r="D234" s="18" t="s">
        <v>206</v>
      </c>
      <c r="E234" s="18">
        <v>810</v>
      </c>
      <c r="F234" s="145">
        <f>'ПР 7 ведом'!G398</f>
        <v>66.2</v>
      </c>
      <c r="G234" s="145">
        <f>'ПР 7 ведом'!H398</f>
        <v>0</v>
      </c>
      <c r="H234" s="145">
        <f>'ПР 7 ведом'!I398</f>
        <v>66.2</v>
      </c>
      <c r="I234" s="145">
        <f>'ПР 7 ведом'!J398</f>
        <v>0</v>
      </c>
      <c r="J234" s="145">
        <f>'ПР 7 ведом'!K398</f>
        <v>66.2</v>
      </c>
      <c r="K234" s="145">
        <f>'ПР 7 ведом'!L398</f>
        <v>0</v>
      </c>
      <c r="L234" s="145">
        <f>'ПР 7 ведом'!M398</f>
        <v>66.2</v>
      </c>
      <c r="M234" s="145">
        <f>'ПР 7 ведом'!N398</f>
        <v>-0.371</v>
      </c>
      <c r="N234" s="145">
        <f>'ПР 7 ведом'!O398</f>
        <v>65.829000000000008</v>
      </c>
    </row>
    <row r="235" spans="1:14" s="2" customFormat="1" ht="22.5" x14ac:dyDescent="0.2">
      <c r="A235" s="16" t="s">
        <v>207</v>
      </c>
      <c r="B235" s="17" t="s">
        <v>60</v>
      </c>
      <c r="C235" s="17" t="s">
        <v>190</v>
      </c>
      <c r="D235" s="18" t="s">
        <v>208</v>
      </c>
      <c r="E235" s="18"/>
      <c r="F235" s="145" t="e">
        <f>F236</f>
        <v>#REF!</v>
      </c>
      <c r="G235" s="145" t="e">
        <f t="shared" ref="G235:H237" si="196">G236</f>
        <v>#REF!</v>
      </c>
      <c r="H235" s="145" t="e">
        <f t="shared" si="196"/>
        <v>#REF!</v>
      </c>
      <c r="I235" s="145" t="e">
        <f t="shared" ref="I235:N238" si="197">I236</f>
        <v>#REF!</v>
      </c>
      <c r="J235" s="145" t="e">
        <f t="shared" si="197"/>
        <v>#REF!</v>
      </c>
      <c r="K235" s="145" t="e">
        <f t="shared" si="197"/>
        <v>#REF!</v>
      </c>
      <c r="L235" s="145">
        <f t="shared" si="197"/>
        <v>193.8</v>
      </c>
      <c r="M235" s="145">
        <f t="shared" si="197"/>
        <v>-193.8</v>
      </c>
      <c r="N235" s="145">
        <f t="shared" si="197"/>
        <v>0</v>
      </c>
    </row>
    <row r="236" spans="1:14" s="2" customFormat="1" ht="22.5" x14ac:dyDescent="0.2">
      <c r="A236" s="16" t="s">
        <v>209</v>
      </c>
      <c r="B236" s="17" t="s">
        <v>60</v>
      </c>
      <c r="C236" s="17" t="s">
        <v>190</v>
      </c>
      <c r="D236" s="18" t="s">
        <v>210</v>
      </c>
      <c r="E236" s="18"/>
      <c r="F236" s="145" t="e">
        <f>F237</f>
        <v>#REF!</v>
      </c>
      <c r="G236" s="145" t="e">
        <f t="shared" si="196"/>
        <v>#REF!</v>
      </c>
      <c r="H236" s="145" t="e">
        <f t="shared" si="196"/>
        <v>#REF!</v>
      </c>
      <c r="I236" s="145" t="e">
        <f t="shared" si="197"/>
        <v>#REF!</v>
      </c>
      <c r="J236" s="145" t="e">
        <f t="shared" si="197"/>
        <v>#REF!</v>
      </c>
      <c r="K236" s="145" t="e">
        <f t="shared" si="197"/>
        <v>#REF!</v>
      </c>
      <c r="L236" s="145">
        <f t="shared" si="197"/>
        <v>193.8</v>
      </c>
      <c r="M236" s="145">
        <f t="shared" si="197"/>
        <v>-193.8</v>
      </c>
      <c r="N236" s="145">
        <f t="shared" si="197"/>
        <v>0</v>
      </c>
    </row>
    <row r="237" spans="1:14" s="2" customFormat="1" x14ac:dyDescent="0.2">
      <c r="A237" s="25" t="s">
        <v>96</v>
      </c>
      <c r="B237" s="17" t="s">
        <v>60</v>
      </c>
      <c r="C237" s="17" t="s">
        <v>190</v>
      </c>
      <c r="D237" s="18" t="s">
        <v>210</v>
      </c>
      <c r="E237" s="34">
        <v>300</v>
      </c>
      <c r="F237" s="145" t="e">
        <f>F238</f>
        <v>#REF!</v>
      </c>
      <c r="G237" s="145" t="e">
        <f t="shared" si="196"/>
        <v>#REF!</v>
      </c>
      <c r="H237" s="145" t="e">
        <f t="shared" si="196"/>
        <v>#REF!</v>
      </c>
      <c r="I237" s="145" t="e">
        <f t="shared" si="197"/>
        <v>#REF!</v>
      </c>
      <c r="J237" s="145" t="e">
        <f t="shared" si="197"/>
        <v>#REF!</v>
      </c>
      <c r="K237" s="145" t="e">
        <f t="shared" si="197"/>
        <v>#REF!</v>
      </c>
      <c r="L237" s="145">
        <f t="shared" si="197"/>
        <v>193.8</v>
      </c>
      <c r="M237" s="145">
        <f t="shared" si="197"/>
        <v>-193.8</v>
      </c>
      <c r="N237" s="145">
        <f t="shared" si="197"/>
        <v>0</v>
      </c>
    </row>
    <row r="238" spans="1:14" s="2" customFormat="1" ht="33.75" x14ac:dyDescent="0.2">
      <c r="A238" s="33" t="s">
        <v>386</v>
      </c>
      <c r="B238" s="17" t="s">
        <v>60</v>
      </c>
      <c r="C238" s="17" t="s">
        <v>190</v>
      </c>
      <c r="D238" s="18" t="s">
        <v>210</v>
      </c>
      <c r="E238" s="34">
        <v>320</v>
      </c>
      <c r="F238" s="145" t="e">
        <f>F239+#REF!</f>
        <v>#REF!</v>
      </c>
      <c r="G238" s="145" t="e">
        <f>G239+#REF!</f>
        <v>#REF!</v>
      </c>
      <c r="H238" s="145" t="e">
        <f>H239+#REF!</f>
        <v>#REF!</v>
      </c>
      <c r="I238" s="145" t="e">
        <f>I239+#REF!</f>
        <v>#REF!</v>
      </c>
      <c r="J238" s="145" t="e">
        <f>J239+#REF!</f>
        <v>#REF!</v>
      </c>
      <c r="K238" s="145" t="e">
        <f>K239+#REF!</f>
        <v>#REF!</v>
      </c>
      <c r="L238" s="145">
        <f>L239</f>
        <v>193.8</v>
      </c>
      <c r="M238" s="145">
        <f t="shared" si="197"/>
        <v>-193.8</v>
      </c>
      <c r="N238" s="145">
        <f t="shared" si="197"/>
        <v>0</v>
      </c>
    </row>
    <row r="239" spans="1:14" s="2" customFormat="1" ht="22.5" x14ac:dyDescent="0.2">
      <c r="A239" s="65" t="s">
        <v>99</v>
      </c>
      <c r="B239" s="17" t="s">
        <v>60</v>
      </c>
      <c r="C239" s="17" t="s">
        <v>190</v>
      </c>
      <c r="D239" s="18" t="s">
        <v>210</v>
      </c>
      <c r="E239" s="34">
        <v>321</v>
      </c>
      <c r="F239" s="145">
        <f>'ПР 7 ведом'!G403</f>
        <v>193.8</v>
      </c>
      <c r="G239" s="145">
        <f>'ПР 7 ведом'!H403</f>
        <v>0</v>
      </c>
      <c r="H239" s="145">
        <f>'ПР 7 ведом'!I403</f>
        <v>193.8</v>
      </c>
      <c r="I239" s="145">
        <f>'ПР 7 ведом'!J403</f>
        <v>0</v>
      </c>
      <c r="J239" s="145">
        <f>'ПР 7 ведом'!K403</f>
        <v>193.8</v>
      </c>
      <c r="K239" s="145">
        <f>'ПР 7 ведом'!L403</f>
        <v>-193.8</v>
      </c>
      <c r="L239" s="145">
        <f>'ПР 7 ведом'!M403</f>
        <v>193.8</v>
      </c>
      <c r="M239" s="145">
        <f>'ПР 7 ведом'!N403</f>
        <v>-193.8</v>
      </c>
      <c r="N239" s="145">
        <f>'ПР 7 ведом'!O403</f>
        <v>0</v>
      </c>
    </row>
    <row r="240" spans="1:14" s="2" customFormat="1" ht="32.25" x14ac:dyDescent="0.2">
      <c r="A240" s="146" t="s">
        <v>424</v>
      </c>
      <c r="B240" s="44" t="s">
        <v>60</v>
      </c>
      <c r="C240" s="44" t="s">
        <v>190</v>
      </c>
      <c r="D240" s="46" t="s">
        <v>291</v>
      </c>
      <c r="E240" s="46" t="s">
        <v>84</v>
      </c>
      <c r="F240" s="96">
        <f>F243+F246</f>
        <v>350</v>
      </c>
      <c r="G240" s="96">
        <f t="shared" ref="G240:H240" si="198">G243+G246</f>
        <v>100</v>
      </c>
      <c r="H240" s="96">
        <f t="shared" si="198"/>
        <v>450</v>
      </c>
      <c r="I240" s="96">
        <f t="shared" ref="I240:N240" si="199">I243+I246</f>
        <v>0</v>
      </c>
      <c r="J240" s="121">
        <f t="shared" si="199"/>
        <v>450</v>
      </c>
      <c r="K240" s="96">
        <f t="shared" si="199"/>
        <v>0</v>
      </c>
      <c r="L240" s="96">
        <f t="shared" si="199"/>
        <v>450</v>
      </c>
      <c r="M240" s="96">
        <f t="shared" si="199"/>
        <v>-169.62899999999999</v>
      </c>
      <c r="N240" s="96">
        <f t="shared" si="199"/>
        <v>280.37099999999998</v>
      </c>
    </row>
    <row r="241" spans="1:14" s="2" customFormat="1" ht="33.75" x14ac:dyDescent="0.2">
      <c r="A241" s="21" t="s">
        <v>292</v>
      </c>
      <c r="B241" s="17" t="s">
        <v>60</v>
      </c>
      <c r="C241" s="17" t="s">
        <v>190</v>
      </c>
      <c r="D241" s="18" t="s">
        <v>293</v>
      </c>
      <c r="E241" s="18"/>
      <c r="F241" s="102">
        <f>F242</f>
        <v>150</v>
      </c>
      <c r="G241" s="102">
        <f t="shared" ref="G241:H241" si="200">G242</f>
        <v>100</v>
      </c>
      <c r="H241" s="102">
        <f t="shared" si="200"/>
        <v>250</v>
      </c>
      <c r="I241" s="102">
        <f t="shared" ref="I241:N241" si="201">I242</f>
        <v>0</v>
      </c>
      <c r="J241" s="145">
        <f t="shared" si="201"/>
        <v>250</v>
      </c>
      <c r="K241" s="102">
        <f t="shared" si="201"/>
        <v>0</v>
      </c>
      <c r="L241" s="102">
        <f t="shared" si="201"/>
        <v>250</v>
      </c>
      <c r="M241" s="102">
        <f t="shared" si="201"/>
        <v>-59.177</v>
      </c>
      <c r="N241" s="102">
        <f t="shared" si="201"/>
        <v>190.82300000000001</v>
      </c>
    </row>
    <row r="242" spans="1:14" s="2" customFormat="1" x14ac:dyDescent="0.2">
      <c r="A242" s="147" t="s">
        <v>294</v>
      </c>
      <c r="B242" s="17" t="s">
        <v>60</v>
      </c>
      <c r="C242" s="17" t="s">
        <v>190</v>
      </c>
      <c r="D242" s="18" t="s">
        <v>295</v>
      </c>
      <c r="E242" s="18"/>
      <c r="F242" s="102">
        <f>+F243</f>
        <v>150</v>
      </c>
      <c r="G242" s="102">
        <f t="shared" ref="G242:H242" si="202">+G243</f>
        <v>100</v>
      </c>
      <c r="H242" s="102">
        <f t="shared" si="202"/>
        <v>250</v>
      </c>
      <c r="I242" s="102">
        <f t="shared" ref="I242:N242" si="203">+I243</f>
        <v>0</v>
      </c>
      <c r="J242" s="145">
        <f t="shared" si="203"/>
        <v>250</v>
      </c>
      <c r="K242" s="102">
        <f t="shared" si="203"/>
        <v>0</v>
      </c>
      <c r="L242" s="102">
        <f t="shared" si="203"/>
        <v>250</v>
      </c>
      <c r="M242" s="102">
        <f t="shared" si="203"/>
        <v>-59.177</v>
      </c>
      <c r="N242" s="102">
        <f t="shared" si="203"/>
        <v>190.82300000000001</v>
      </c>
    </row>
    <row r="243" spans="1:14" s="2" customFormat="1" ht="22.5" x14ac:dyDescent="0.2">
      <c r="A243" s="16" t="s">
        <v>508</v>
      </c>
      <c r="B243" s="17" t="s">
        <v>60</v>
      </c>
      <c r="C243" s="17" t="s">
        <v>190</v>
      </c>
      <c r="D243" s="18" t="s">
        <v>295</v>
      </c>
      <c r="E243" s="18" t="s">
        <v>50</v>
      </c>
      <c r="F243" s="102">
        <f>F244</f>
        <v>150</v>
      </c>
      <c r="G243" s="102">
        <f t="shared" ref="G243:H244" si="204">G244</f>
        <v>100</v>
      </c>
      <c r="H243" s="102">
        <f t="shared" si="204"/>
        <v>250</v>
      </c>
      <c r="I243" s="102">
        <f t="shared" ref="I243:N244" si="205">I244</f>
        <v>0</v>
      </c>
      <c r="J243" s="145">
        <f t="shared" si="205"/>
        <v>250</v>
      </c>
      <c r="K243" s="102">
        <f t="shared" si="205"/>
        <v>0</v>
      </c>
      <c r="L243" s="102">
        <f t="shared" si="205"/>
        <v>250</v>
      </c>
      <c r="M243" s="102">
        <f t="shared" si="205"/>
        <v>-59.177</v>
      </c>
      <c r="N243" s="102">
        <f t="shared" si="205"/>
        <v>190.82300000000001</v>
      </c>
    </row>
    <row r="244" spans="1:14" s="2" customFormat="1" ht="22.5" x14ac:dyDescent="0.2">
      <c r="A244" s="16" t="s">
        <v>51</v>
      </c>
      <c r="B244" s="17" t="s">
        <v>60</v>
      </c>
      <c r="C244" s="17" t="s">
        <v>190</v>
      </c>
      <c r="D244" s="18" t="s">
        <v>295</v>
      </c>
      <c r="E244" s="18" t="s">
        <v>52</v>
      </c>
      <c r="F244" s="102">
        <f>F245</f>
        <v>150</v>
      </c>
      <c r="G244" s="102">
        <f t="shared" si="204"/>
        <v>100</v>
      </c>
      <c r="H244" s="102">
        <f t="shared" si="204"/>
        <v>250</v>
      </c>
      <c r="I244" s="102">
        <f t="shared" si="205"/>
        <v>0</v>
      </c>
      <c r="J244" s="145">
        <f t="shared" si="205"/>
        <v>250</v>
      </c>
      <c r="K244" s="102">
        <f t="shared" si="205"/>
        <v>0</v>
      </c>
      <c r="L244" s="102">
        <f t="shared" si="205"/>
        <v>250</v>
      </c>
      <c r="M244" s="102">
        <f t="shared" si="205"/>
        <v>-59.177</v>
      </c>
      <c r="N244" s="102">
        <f t="shared" si="205"/>
        <v>190.82300000000001</v>
      </c>
    </row>
    <row r="245" spans="1:14" s="2" customFormat="1" x14ac:dyDescent="0.2">
      <c r="A245" s="20" t="s">
        <v>408</v>
      </c>
      <c r="B245" s="17" t="s">
        <v>60</v>
      </c>
      <c r="C245" s="17" t="s">
        <v>190</v>
      </c>
      <c r="D245" s="18" t="s">
        <v>295</v>
      </c>
      <c r="E245" s="18" t="s">
        <v>54</v>
      </c>
      <c r="F245" s="102">
        <f>'ПР 7 ведом'!G589</f>
        <v>150</v>
      </c>
      <c r="G245" s="102">
        <f>'ПР 7 ведом'!H589</f>
        <v>100</v>
      </c>
      <c r="H245" s="102">
        <f>'ПР 7 ведом'!I589</f>
        <v>250</v>
      </c>
      <c r="I245" s="102">
        <f>'ПР 7 ведом'!J589</f>
        <v>0</v>
      </c>
      <c r="J245" s="145">
        <f>'ПР 7 ведом'!K589</f>
        <v>250</v>
      </c>
      <c r="K245" s="102">
        <f>'ПР 7 ведом'!L589</f>
        <v>0</v>
      </c>
      <c r="L245" s="102">
        <f>'ПР 7 ведом'!M589</f>
        <v>250</v>
      </c>
      <c r="M245" s="102">
        <f>'ПР 7 ведом'!N589</f>
        <v>-59.177</v>
      </c>
      <c r="N245" s="102">
        <f>'ПР 7 ведом'!O589</f>
        <v>190.82300000000001</v>
      </c>
    </row>
    <row r="246" spans="1:14" s="2" customFormat="1" ht="22.5" x14ac:dyDescent="0.2">
      <c r="A246" s="19" t="s">
        <v>296</v>
      </c>
      <c r="B246" s="17" t="s">
        <v>60</v>
      </c>
      <c r="C246" s="17" t="s">
        <v>190</v>
      </c>
      <c r="D246" s="18" t="s">
        <v>297</v>
      </c>
      <c r="E246" s="18"/>
      <c r="F246" s="102">
        <f>F247</f>
        <v>200</v>
      </c>
      <c r="G246" s="102">
        <f t="shared" ref="G246:H246" si="206">G247</f>
        <v>0</v>
      </c>
      <c r="H246" s="102">
        <f t="shared" si="206"/>
        <v>200</v>
      </c>
      <c r="I246" s="102">
        <f t="shared" ref="I246:N246" si="207">I247</f>
        <v>0</v>
      </c>
      <c r="J246" s="145">
        <f t="shared" si="207"/>
        <v>200</v>
      </c>
      <c r="K246" s="102">
        <f t="shared" si="207"/>
        <v>0</v>
      </c>
      <c r="L246" s="102">
        <f t="shared" si="207"/>
        <v>200</v>
      </c>
      <c r="M246" s="102">
        <f t="shared" si="207"/>
        <v>-110.452</v>
      </c>
      <c r="N246" s="102">
        <f t="shared" si="207"/>
        <v>89.548000000000002</v>
      </c>
    </row>
    <row r="247" spans="1:14" s="2" customFormat="1" ht="45" x14ac:dyDescent="0.2">
      <c r="A247" s="19" t="s">
        <v>298</v>
      </c>
      <c r="B247" s="17" t="s">
        <v>60</v>
      </c>
      <c r="C247" s="17" t="s">
        <v>190</v>
      </c>
      <c r="D247" s="18" t="s">
        <v>299</v>
      </c>
      <c r="E247" s="18"/>
      <c r="F247" s="102">
        <f>F248+F251</f>
        <v>200</v>
      </c>
      <c r="G247" s="102">
        <f t="shared" ref="G247:H247" si="208">G248+G251</f>
        <v>0</v>
      </c>
      <c r="H247" s="102">
        <f t="shared" si="208"/>
        <v>200</v>
      </c>
      <c r="I247" s="102">
        <f t="shared" ref="I247:N247" si="209">I248+I251</f>
        <v>0</v>
      </c>
      <c r="J247" s="145">
        <f t="shared" si="209"/>
        <v>200</v>
      </c>
      <c r="K247" s="102">
        <f t="shared" si="209"/>
        <v>0</v>
      </c>
      <c r="L247" s="102">
        <f t="shared" si="209"/>
        <v>200</v>
      </c>
      <c r="M247" s="102">
        <f t="shared" si="209"/>
        <v>-110.452</v>
      </c>
      <c r="N247" s="102">
        <f t="shared" si="209"/>
        <v>89.548000000000002</v>
      </c>
    </row>
    <row r="248" spans="1:14" s="2" customFormat="1" ht="45" x14ac:dyDescent="0.2">
      <c r="A248" s="33" t="s">
        <v>41</v>
      </c>
      <c r="B248" s="37" t="s">
        <v>60</v>
      </c>
      <c r="C248" s="37" t="s">
        <v>190</v>
      </c>
      <c r="D248" s="34" t="s">
        <v>299</v>
      </c>
      <c r="E248" s="34">
        <v>100</v>
      </c>
      <c r="F248" s="102">
        <f>F249</f>
        <v>10</v>
      </c>
      <c r="G248" s="102">
        <f t="shared" ref="G248:H249" si="210">G249</f>
        <v>0</v>
      </c>
      <c r="H248" s="102">
        <f t="shared" si="210"/>
        <v>10</v>
      </c>
      <c r="I248" s="102">
        <f t="shared" ref="I248:N249" si="211">I249</f>
        <v>0</v>
      </c>
      <c r="J248" s="145">
        <f t="shared" si="211"/>
        <v>10</v>
      </c>
      <c r="K248" s="102">
        <f t="shared" si="211"/>
        <v>0</v>
      </c>
      <c r="L248" s="102">
        <f t="shared" si="211"/>
        <v>10</v>
      </c>
      <c r="M248" s="102">
        <f t="shared" si="211"/>
        <v>-10</v>
      </c>
      <c r="N248" s="102">
        <f t="shared" si="211"/>
        <v>0</v>
      </c>
    </row>
    <row r="249" spans="1:14" s="2" customFormat="1" ht="22.5" x14ac:dyDescent="0.2">
      <c r="A249" s="33" t="s">
        <v>68</v>
      </c>
      <c r="B249" s="37" t="s">
        <v>60</v>
      </c>
      <c r="C249" s="37" t="s">
        <v>190</v>
      </c>
      <c r="D249" s="34" t="s">
        <v>299</v>
      </c>
      <c r="E249" s="34">
        <v>120</v>
      </c>
      <c r="F249" s="102">
        <f>F250</f>
        <v>10</v>
      </c>
      <c r="G249" s="102">
        <f t="shared" si="210"/>
        <v>0</v>
      </c>
      <c r="H249" s="102">
        <f t="shared" si="210"/>
        <v>10</v>
      </c>
      <c r="I249" s="102">
        <f t="shared" si="211"/>
        <v>0</v>
      </c>
      <c r="J249" s="145">
        <f t="shared" si="211"/>
        <v>10</v>
      </c>
      <c r="K249" s="102">
        <f t="shared" si="211"/>
        <v>0</v>
      </c>
      <c r="L249" s="102">
        <f t="shared" si="211"/>
        <v>10</v>
      </c>
      <c r="M249" s="102">
        <f t="shared" si="211"/>
        <v>-10</v>
      </c>
      <c r="N249" s="102">
        <f t="shared" si="211"/>
        <v>0</v>
      </c>
    </row>
    <row r="250" spans="1:14" s="2" customFormat="1" ht="22.5" x14ac:dyDescent="0.2">
      <c r="A250" s="19" t="s">
        <v>186</v>
      </c>
      <c r="B250" s="37" t="s">
        <v>60</v>
      </c>
      <c r="C250" s="37" t="s">
        <v>190</v>
      </c>
      <c r="D250" s="34" t="s">
        <v>299</v>
      </c>
      <c r="E250" s="34">
        <v>122</v>
      </c>
      <c r="F250" s="102">
        <f>'ПР 7 ведом'!G594</f>
        <v>10</v>
      </c>
      <c r="G250" s="102">
        <f>'ПР 7 ведом'!H594</f>
        <v>0</v>
      </c>
      <c r="H250" s="102">
        <f>'ПР 7 ведом'!I594</f>
        <v>10</v>
      </c>
      <c r="I250" s="102">
        <f>'ПР 7 ведом'!J594</f>
        <v>0</v>
      </c>
      <c r="J250" s="145">
        <f>'ПР 7 ведом'!K594</f>
        <v>10</v>
      </c>
      <c r="K250" s="102">
        <f>'ПР 7 ведом'!L594</f>
        <v>0</v>
      </c>
      <c r="L250" s="102">
        <f>'ПР 7 ведом'!M594</f>
        <v>10</v>
      </c>
      <c r="M250" s="102">
        <f>'ПР 7 ведом'!N594</f>
        <v>-10</v>
      </c>
      <c r="N250" s="102">
        <f>'ПР 7 ведом'!O594</f>
        <v>0</v>
      </c>
    </row>
    <row r="251" spans="1:14" s="2" customFormat="1" ht="22.5" x14ac:dyDescent="0.2">
      <c r="A251" s="16" t="s">
        <v>508</v>
      </c>
      <c r="B251" s="17" t="s">
        <v>60</v>
      </c>
      <c r="C251" s="17" t="s">
        <v>190</v>
      </c>
      <c r="D251" s="18" t="s">
        <v>299</v>
      </c>
      <c r="E251" s="18" t="s">
        <v>50</v>
      </c>
      <c r="F251" s="102">
        <f>F252</f>
        <v>190</v>
      </c>
      <c r="G251" s="102">
        <f t="shared" ref="G251:H252" si="212">G252</f>
        <v>0</v>
      </c>
      <c r="H251" s="102">
        <f t="shared" si="212"/>
        <v>190</v>
      </c>
      <c r="I251" s="102">
        <f t="shared" ref="I251:N252" si="213">I252</f>
        <v>0</v>
      </c>
      <c r="J251" s="145">
        <f t="shared" si="213"/>
        <v>190</v>
      </c>
      <c r="K251" s="102">
        <f t="shared" si="213"/>
        <v>0</v>
      </c>
      <c r="L251" s="102">
        <f t="shared" si="213"/>
        <v>190</v>
      </c>
      <c r="M251" s="102">
        <f t="shared" si="213"/>
        <v>-100.452</v>
      </c>
      <c r="N251" s="102">
        <f t="shared" si="213"/>
        <v>89.548000000000002</v>
      </c>
    </row>
    <row r="252" spans="1:14" s="2" customFormat="1" ht="22.5" x14ac:dyDescent="0.2">
      <c r="A252" s="16" t="s">
        <v>51</v>
      </c>
      <c r="B252" s="17" t="s">
        <v>60</v>
      </c>
      <c r="C252" s="17" t="s">
        <v>190</v>
      </c>
      <c r="D252" s="18" t="s">
        <v>299</v>
      </c>
      <c r="E252" s="18" t="s">
        <v>52</v>
      </c>
      <c r="F252" s="102">
        <f>F253</f>
        <v>190</v>
      </c>
      <c r="G252" s="102">
        <f t="shared" si="212"/>
        <v>0</v>
      </c>
      <c r="H252" s="102">
        <f t="shared" si="212"/>
        <v>190</v>
      </c>
      <c r="I252" s="102">
        <f t="shared" si="213"/>
        <v>0</v>
      </c>
      <c r="J252" s="145">
        <f t="shared" si="213"/>
        <v>190</v>
      </c>
      <c r="K252" s="102">
        <f t="shared" si="213"/>
        <v>0</v>
      </c>
      <c r="L252" s="102">
        <f t="shared" si="213"/>
        <v>190</v>
      </c>
      <c r="M252" s="102">
        <f t="shared" si="213"/>
        <v>-100.452</v>
      </c>
      <c r="N252" s="102">
        <f t="shared" si="213"/>
        <v>89.548000000000002</v>
      </c>
    </row>
    <row r="253" spans="1:14" s="2" customFormat="1" x14ac:dyDescent="0.2">
      <c r="A253" s="20" t="s">
        <v>408</v>
      </c>
      <c r="B253" s="17" t="s">
        <v>60</v>
      </c>
      <c r="C253" s="17" t="s">
        <v>190</v>
      </c>
      <c r="D253" s="18" t="s">
        <v>299</v>
      </c>
      <c r="E253" s="18" t="s">
        <v>54</v>
      </c>
      <c r="F253" s="102">
        <f>'ПР 7 ведом'!G597</f>
        <v>190</v>
      </c>
      <c r="G253" s="102">
        <f>'ПР 7 ведом'!H597</f>
        <v>0</v>
      </c>
      <c r="H253" s="102">
        <f>'ПР 7 ведом'!I597</f>
        <v>190</v>
      </c>
      <c r="I253" s="102">
        <f>'ПР 7 ведом'!J597</f>
        <v>0</v>
      </c>
      <c r="J253" s="145">
        <f>'ПР 7 ведом'!K597</f>
        <v>190</v>
      </c>
      <c r="K253" s="102">
        <f>'ПР 7 ведом'!L597</f>
        <v>0</v>
      </c>
      <c r="L253" s="102">
        <f>'ПР 7 ведом'!M597</f>
        <v>190</v>
      </c>
      <c r="M253" s="102">
        <f>'ПР 7 ведом'!N597</f>
        <v>-100.452</v>
      </c>
      <c r="N253" s="102">
        <f>'ПР 7 ведом'!O597</f>
        <v>89.548000000000002</v>
      </c>
    </row>
    <row r="254" spans="1:14" s="2" customFormat="1" ht="42" x14ac:dyDescent="0.2">
      <c r="A254" s="11" t="s">
        <v>425</v>
      </c>
      <c r="B254" s="46" t="s">
        <v>60</v>
      </c>
      <c r="C254" s="44" t="s">
        <v>190</v>
      </c>
      <c r="D254" s="46" t="s">
        <v>300</v>
      </c>
      <c r="E254" s="46"/>
      <c r="F254" s="96">
        <f>+F255</f>
        <v>61</v>
      </c>
      <c r="G254" s="96">
        <f t="shared" ref="G254:H254" si="214">+G255</f>
        <v>90</v>
      </c>
      <c r="H254" s="96">
        <f t="shared" si="214"/>
        <v>151</v>
      </c>
      <c r="I254" s="96">
        <f t="shared" ref="I254:N254" si="215">+I255</f>
        <v>0</v>
      </c>
      <c r="J254" s="121">
        <f t="shared" si="215"/>
        <v>151</v>
      </c>
      <c r="K254" s="96">
        <f t="shared" si="215"/>
        <v>0</v>
      </c>
      <c r="L254" s="96">
        <f t="shared" si="215"/>
        <v>151</v>
      </c>
      <c r="M254" s="96">
        <f t="shared" si="215"/>
        <v>30.937999999999999</v>
      </c>
      <c r="N254" s="96">
        <f t="shared" si="215"/>
        <v>181.93799999999999</v>
      </c>
    </row>
    <row r="255" spans="1:14" s="2" customFormat="1" ht="22.5" x14ac:dyDescent="0.2">
      <c r="A255" s="16" t="s">
        <v>301</v>
      </c>
      <c r="B255" s="17" t="s">
        <v>60</v>
      </c>
      <c r="C255" s="17" t="s">
        <v>190</v>
      </c>
      <c r="D255" s="18" t="s">
        <v>302</v>
      </c>
      <c r="E255" s="18" t="s">
        <v>84</v>
      </c>
      <c r="F255" s="145">
        <f>F256</f>
        <v>61</v>
      </c>
      <c r="G255" s="145">
        <f t="shared" ref="G255:H257" si="216">G256</f>
        <v>90</v>
      </c>
      <c r="H255" s="145">
        <f t="shared" si="216"/>
        <v>151</v>
      </c>
      <c r="I255" s="145">
        <f t="shared" ref="I255:N257" si="217">I256</f>
        <v>0</v>
      </c>
      <c r="J255" s="145">
        <f t="shared" si="217"/>
        <v>151</v>
      </c>
      <c r="K255" s="145">
        <f t="shared" si="217"/>
        <v>0</v>
      </c>
      <c r="L255" s="145">
        <f t="shared" si="217"/>
        <v>151</v>
      </c>
      <c r="M255" s="145">
        <f t="shared" si="217"/>
        <v>30.937999999999999</v>
      </c>
      <c r="N255" s="145">
        <f t="shared" si="217"/>
        <v>181.93799999999999</v>
      </c>
    </row>
    <row r="256" spans="1:14" s="2" customFormat="1" ht="22.5" x14ac:dyDescent="0.2">
      <c r="A256" s="16" t="s">
        <v>508</v>
      </c>
      <c r="B256" s="17" t="s">
        <v>60</v>
      </c>
      <c r="C256" s="17" t="s">
        <v>190</v>
      </c>
      <c r="D256" s="18" t="s">
        <v>302</v>
      </c>
      <c r="E256" s="18" t="s">
        <v>50</v>
      </c>
      <c r="F256" s="145">
        <f>F257</f>
        <v>61</v>
      </c>
      <c r="G256" s="145">
        <f t="shared" si="216"/>
        <v>90</v>
      </c>
      <c r="H256" s="145">
        <f t="shared" si="216"/>
        <v>151</v>
      </c>
      <c r="I256" s="145">
        <f t="shared" si="217"/>
        <v>0</v>
      </c>
      <c r="J256" s="145">
        <f t="shared" si="217"/>
        <v>151</v>
      </c>
      <c r="K256" s="145">
        <f t="shared" si="217"/>
        <v>0</v>
      </c>
      <c r="L256" s="145">
        <f t="shared" si="217"/>
        <v>151</v>
      </c>
      <c r="M256" s="145">
        <f t="shared" si="217"/>
        <v>30.937999999999999</v>
      </c>
      <c r="N256" s="145">
        <f t="shared" si="217"/>
        <v>181.93799999999999</v>
      </c>
    </row>
    <row r="257" spans="1:14" s="2" customFormat="1" ht="22.5" x14ac:dyDescent="0.2">
      <c r="A257" s="20" t="s">
        <v>51</v>
      </c>
      <c r="B257" s="17" t="s">
        <v>60</v>
      </c>
      <c r="C257" s="17" t="s">
        <v>190</v>
      </c>
      <c r="D257" s="18" t="s">
        <v>302</v>
      </c>
      <c r="E257" s="18" t="s">
        <v>52</v>
      </c>
      <c r="F257" s="145">
        <f>F258</f>
        <v>61</v>
      </c>
      <c r="G257" s="145">
        <f t="shared" si="216"/>
        <v>90</v>
      </c>
      <c r="H257" s="145">
        <f t="shared" si="216"/>
        <v>151</v>
      </c>
      <c r="I257" s="145">
        <f t="shared" si="217"/>
        <v>0</v>
      </c>
      <c r="J257" s="145">
        <f t="shared" si="217"/>
        <v>151</v>
      </c>
      <c r="K257" s="145">
        <f t="shared" si="217"/>
        <v>0</v>
      </c>
      <c r="L257" s="145">
        <f t="shared" si="217"/>
        <v>151</v>
      </c>
      <c r="M257" s="145">
        <f t="shared" si="217"/>
        <v>30.937999999999999</v>
      </c>
      <c r="N257" s="145">
        <f t="shared" si="217"/>
        <v>181.93799999999999</v>
      </c>
    </row>
    <row r="258" spans="1:14" s="2" customFormat="1" x14ac:dyDescent="0.2">
      <c r="A258" s="20" t="s">
        <v>408</v>
      </c>
      <c r="B258" s="17" t="s">
        <v>60</v>
      </c>
      <c r="C258" s="17" t="s">
        <v>190</v>
      </c>
      <c r="D258" s="18" t="s">
        <v>302</v>
      </c>
      <c r="E258" s="18" t="s">
        <v>54</v>
      </c>
      <c r="F258" s="145">
        <f>'ПР 7 ведом'!G602</f>
        <v>61</v>
      </c>
      <c r="G258" s="145">
        <f>'ПР 7 ведом'!H602</f>
        <v>90</v>
      </c>
      <c r="H258" s="145">
        <f>'ПР 7 ведом'!I602</f>
        <v>151</v>
      </c>
      <c r="I258" s="145">
        <f>'ПР 7 ведом'!J602</f>
        <v>0</v>
      </c>
      <c r="J258" s="145">
        <f>'ПР 7 ведом'!K602</f>
        <v>151</v>
      </c>
      <c r="K258" s="145">
        <f>'ПР 7 ведом'!L602</f>
        <v>0</v>
      </c>
      <c r="L258" s="145">
        <f>'ПР 7 ведом'!M602</f>
        <v>151</v>
      </c>
      <c r="M258" s="145">
        <f>'ПР 7 ведом'!N602</f>
        <v>30.937999999999999</v>
      </c>
      <c r="N258" s="145">
        <f>'ПР 7 ведом'!O602</f>
        <v>181.93799999999999</v>
      </c>
    </row>
    <row r="259" spans="1:14" s="2" customFormat="1" ht="31.5" x14ac:dyDescent="0.2">
      <c r="A259" s="11" t="s">
        <v>427</v>
      </c>
      <c r="B259" s="44" t="s">
        <v>60</v>
      </c>
      <c r="C259" s="44" t="s">
        <v>190</v>
      </c>
      <c r="D259" s="46" t="s">
        <v>307</v>
      </c>
      <c r="E259" s="46" t="s">
        <v>84</v>
      </c>
      <c r="F259" s="96">
        <f>F260</f>
        <v>400</v>
      </c>
      <c r="G259" s="96">
        <f t="shared" ref="G259:H262" si="218">G260</f>
        <v>0</v>
      </c>
      <c r="H259" s="96">
        <f t="shared" si="218"/>
        <v>400</v>
      </c>
      <c r="I259" s="96">
        <f t="shared" ref="I259:N262" si="219">I260</f>
        <v>0</v>
      </c>
      <c r="J259" s="121">
        <f t="shared" si="219"/>
        <v>400</v>
      </c>
      <c r="K259" s="96">
        <f t="shared" si="219"/>
        <v>0</v>
      </c>
      <c r="L259" s="96">
        <f t="shared" si="219"/>
        <v>400</v>
      </c>
      <c r="M259" s="96">
        <f t="shared" si="219"/>
        <v>360.4</v>
      </c>
      <c r="N259" s="96">
        <f t="shared" si="219"/>
        <v>760.4</v>
      </c>
    </row>
    <row r="260" spans="1:14" s="24" customFormat="1" ht="33.75" x14ac:dyDescent="0.2">
      <c r="A260" s="16" t="s">
        <v>308</v>
      </c>
      <c r="B260" s="17" t="s">
        <v>60</v>
      </c>
      <c r="C260" s="17" t="s">
        <v>190</v>
      </c>
      <c r="D260" s="18" t="s">
        <v>309</v>
      </c>
      <c r="E260" s="18"/>
      <c r="F260" s="102">
        <f>F261</f>
        <v>400</v>
      </c>
      <c r="G260" s="102">
        <f t="shared" si="218"/>
        <v>0</v>
      </c>
      <c r="H260" s="102">
        <f t="shared" si="218"/>
        <v>400</v>
      </c>
      <c r="I260" s="102">
        <f t="shared" si="219"/>
        <v>0</v>
      </c>
      <c r="J260" s="145">
        <f t="shared" si="219"/>
        <v>400</v>
      </c>
      <c r="K260" s="102">
        <f t="shared" si="219"/>
        <v>0</v>
      </c>
      <c r="L260" s="102">
        <f t="shared" si="219"/>
        <v>400</v>
      </c>
      <c r="M260" s="102">
        <f t="shared" si="219"/>
        <v>360.4</v>
      </c>
      <c r="N260" s="102">
        <f t="shared" si="219"/>
        <v>760.4</v>
      </c>
    </row>
    <row r="261" spans="1:14" s="24" customFormat="1" ht="22.5" x14ac:dyDescent="0.2">
      <c r="A261" s="16" t="s">
        <v>508</v>
      </c>
      <c r="B261" s="17" t="s">
        <v>60</v>
      </c>
      <c r="C261" s="17" t="s">
        <v>190</v>
      </c>
      <c r="D261" s="18" t="s">
        <v>309</v>
      </c>
      <c r="E261" s="18" t="s">
        <v>50</v>
      </c>
      <c r="F261" s="102">
        <f>F262</f>
        <v>400</v>
      </c>
      <c r="G261" s="102">
        <f t="shared" si="218"/>
        <v>0</v>
      </c>
      <c r="H261" s="102">
        <f t="shared" si="218"/>
        <v>400</v>
      </c>
      <c r="I261" s="102">
        <f t="shared" si="219"/>
        <v>0</v>
      </c>
      <c r="J261" s="145">
        <f t="shared" si="219"/>
        <v>400</v>
      </c>
      <c r="K261" s="102">
        <f t="shared" si="219"/>
        <v>0</v>
      </c>
      <c r="L261" s="102">
        <f t="shared" si="219"/>
        <v>400</v>
      </c>
      <c r="M261" s="102">
        <f t="shared" si="219"/>
        <v>360.4</v>
      </c>
      <c r="N261" s="102">
        <f t="shared" si="219"/>
        <v>760.4</v>
      </c>
    </row>
    <row r="262" spans="1:14" s="24" customFormat="1" ht="22.5" x14ac:dyDescent="0.2">
      <c r="A262" s="16" t="s">
        <v>51</v>
      </c>
      <c r="B262" s="17" t="s">
        <v>60</v>
      </c>
      <c r="C262" s="17" t="s">
        <v>190</v>
      </c>
      <c r="D262" s="18" t="s">
        <v>309</v>
      </c>
      <c r="E262" s="18" t="s">
        <v>52</v>
      </c>
      <c r="F262" s="102">
        <f>F263</f>
        <v>400</v>
      </c>
      <c r="G262" s="102">
        <f t="shared" si="218"/>
        <v>0</v>
      </c>
      <c r="H262" s="102">
        <f t="shared" si="218"/>
        <v>400</v>
      </c>
      <c r="I262" s="102">
        <f t="shared" si="219"/>
        <v>0</v>
      </c>
      <c r="J262" s="145">
        <f t="shared" si="219"/>
        <v>400</v>
      </c>
      <c r="K262" s="102">
        <f t="shared" si="219"/>
        <v>0</v>
      </c>
      <c r="L262" s="102">
        <f t="shared" si="219"/>
        <v>400</v>
      </c>
      <c r="M262" s="102">
        <f t="shared" si="219"/>
        <v>360.4</v>
      </c>
      <c r="N262" s="102">
        <f t="shared" si="219"/>
        <v>760.4</v>
      </c>
    </row>
    <row r="263" spans="1:14" s="24" customFormat="1" x14ac:dyDescent="0.2">
      <c r="A263" s="20" t="s">
        <v>408</v>
      </c>
      <c r="B263" s="17" t="s">
        <v>60</v>
      </c>
      <c r="C263" s="17" t="s">
        <v>190</v>
      </c>
      <c r="D263" s="18" t="s">
        <v>309</v>
      </c>
      <c r="E263" s="18" t="s">
        <v>54</v>
      </c>
      <c r="F263" s="102">
        <f>'ПР 7 ведом'!G617</f>
        <v>400</v>
      </c>
      <c r="G263" s="102">
        <f>'ПР 7 ведом'!H617</f>
        <v>0</v>
      </c>
      <c r="H263" s="102">
        <f>'ПР 7 ведом'!I617</f>
        <v>400</v>
      </c>
      <c r="I263" s="102">
        <f>'ПР 7 ведом'!J617</f>
        <v>0</v>
      </c>
      <c r="J263" s="145">
        <f>'ПР 7 ведом'!K617</f>
        <v>400</v>
      </c>
      <c r="K263" s="102">
        <f>'ПР 7 ведом'!L617</f>
        <v>0</v>
      </c>
      <c r="L263" s="102">
        <f>'ПР 7 ведом'!M617</f>
        <v>400</v>
      </c>
      <c r="M263" s="102">
        <f>'ПР 7 ведом'!N617</f>
        <v>360.4</v>
      </c>
      <c r="N263" s="102">
        <f>'ПР 7 ведом'!O617</f>
        <v>760.4</v>
      </c>
    </row>
    <row r="264" spans="1:14" s="2" customFormat="1" ht="21" x14ac:dyDescent="0.2">
      <c r="A264" s="11" t="s">
        <v>426</v>
      </c>
      <c r="B264" s="46" t="s">
        <v>60</v>
      </c>
      <c r="C264" s="44" t="s">
        <v>190</v>
      </c>
      <c r="D264" s="46" t="s">
        <v>303</v>
      </c>
      <c r="E264" s="46"/>
      <c r="F264" s="121">
        <f>F265+F269</f>
        <v>2550</v>
      </c>
      <c r="G264" s="121">
        <f t="shared" ref="G264:H264" si="220">G265+G269</f>
        <v>129</v>
      </c>
      <c r="H264" s="121">
        <f t="shared" si="220"/>
        <v>2679</v>
      </c>
      <c r="I264" s="121">
        <f t="shared" ref="I264:N264" si="221">I265+I269</f>
        <v>0</v>
      </c>
      <c r="J264" s="121">
        <f t="shared" si="221"/>
        <v>2679</v>
      </c>
      <c r="K264" s="121">
        <f t="shared" si="221"/>
        <v>-1636.5</v>
      </c>
      <c r="L264" s="121">
        <f t="shared" si="221"/>
        <v>1042.4999999999998</v>
      </c>
      <c r="M264" s="121">
        <f t="shared" si="221"/>
        <v>-286.863</v>
      </c>
      <c r="N264" s="121">
        <f t="shared" si="221"/>
        <v>755.63699999999983</v>
      </c>
    </row>
    <row r="265" spans="1:14" s="2" customFormat="1" ht="22.5" x14ac:dyDescent="0.2">
      <c r="A265" s="19" t="s">
        <v>0</v>
      </c>
      <c r="B265" s="18" t="s">
        <v>60</v>
      </c>
      <c r="C265" s="17" t="s">
        <v>190</v>
      </c>
      <c r="D265" s="18" t="s">
        <v>304</v>
      </c>
      <c r="E265" s="22"/>
      <c r="F265" s="145">
        <f>F266</f>
        <v>0</v>
      </c>
      <c r="G265" s="145">
        <f t="shared" ref="G265:H267" si="222">G266</f>
        <v>0</v>
      </c>
      <c r="H265" s="145">
        <f t="shared" si="222"/>
        <v>0</v>
      </c>
      <c r="I265" s="145">
        <f t="shared" ref="I265:N267" si="223">I266</f>
        <v>0</v>
      </c>
      <c r="J265" s="145">
        <f t="shared" si="223"/>
        <v>0</v>
      </c>
      <c r="K265" s="145">
        <f t="shared" si="223"/>
        <v>0</v>
      </c>
      <c r="L265" s="145">
        <f t="shared" si="223"/>
        <v>0</v>
      </c>
      <c r="M265" s="145">
        <f t="shared" si="223"/>
        <v>0</v>
      </c>
      <c r="N265" s="145">
        <f t="shared" si="223"/>
        <v>0</v>
      </c>
    </row>
    <row r="266" spans="1:14" s="2" customFormat="1" ht="22.5" x14ac:dyDescent="0.2">
      <c r="A266" s="16" t="s">
        <v>508</v>
      </c>
      <c r="B266" s="18" t="s">
        <v>60</v>
      </c>
      <c r="C266" s="17" t="s">
        <v>190</v>
      </c>
      <c r="D266" s="18" t="s">
        <v>304</v>
      </c>
      <c r="E266" s="41" t="s">
        <v>50</v>
      </c>
      <c r="F266" s="145">
        <f>F267</f>
        <v>0</v>
      </c>
      <c r="G266" s="145">
        <f t="shared" si="222"/>
        <v>0</v>
      </c>
      <c r="H266" s="145">
        <f t="shared" si="222"/>
        <v>0</v>
      </c>
      <c r="I266" s="145">
        <f t="shared" si="223"/>
        <v>0</v>
      </c>
      <c r="J266" s="145">
        <f t="shared" si="223"/>
        <v>0</v>
      </c>
      <c r="K266" s="145">
        <f t="shared" si="223"/>
        <v>0</v>
      </c>
      <c r="L266" s="145">
        <f t="shared" si="223"/>
        <v>0</v>
      </c>
      <c r="M266" s="145">
        <f t="shared" si="223"/>
        <v>0</v>
      </c>
      <c r="N266" s="145">
        <f t="shared" si="223"/>
        <v>0</v>
      </c>
    </row>
    <row r="267" spans="1:14" s="2" customFormat="1" ht="22.5" x14ac:dyDescent="0.2">
      <c r="A267" s="16" t="s">
        <v>51</v>
      </c>
      <c r="B267" s="18" t="s">
        <v>60</v>
      </c>
      <c r="C267" s="17" t="s">
        <v>190</v>
      </c>
      <c r="D267" s="18" t="s">
        <v>304</v>
      </c>
      <c r="E267" s="41" t="s">
        <v>52</v>
      </c>
      <c r="F267" s="145">
        <f>F268</f>
        <v>0</v>
      </c>
      <c r="G267" s="145">
        <f t="shared" si="222"/>
        <v>0</v>
      </c>
      <c r="H267" s="145">
        <f t="shared" si="222"/>
        <v>0</v>
      </c>
      <c r="I267" s="145">
        <f t="shared" si="223"/>
        <v>0</v>
      </c>
      <c r="J267" s="145">
        <f t="shared" si="223"/>
        <v>0</v>
      </c>
      <c r="K267" s="145">
        <f t="shared" si="223"/>
        <v>0</v>
      </c>
      <c r="L267" s="145">
        <f t="shared" si="223"/>
        <v>0</v>
      </c>
      <c r="M267" s="145">
        <f t="shared" si="223"/>
        <v>0</v>
      </c>
      <c r="N267" s="145">
        <f t="shared" si="223"/>
        <v>0</v>
      </c>
    </row>
    <row r="268" spans="1:14" s="2" customFormat="1" x14ac:dyDescent="0.2">
      <c r="A268" s="20" t="s">
        <v>408</v>
      </c>
      <c r="B268" s="18" t="s">
        <v>60</v>
      </c>
      <c r="C268" s="17" t="s">
        <v>190</v>
      </c>
      <c r="D268" s="18" t="s">
        <v>304</v>
      </c>
      <c r="E268" s="41" t="s">
        <v>54</v>
      </c>
      <c r="F268" s="102">
        <f>'[1]ПР 7 ведом'!G535</f>
        <v>0</v>
      </c>
      <c r="G268" s="102"/>
      <c r="H268" s="229"/>
      <c r="I268" s="102">
        <f>'[1]ПР 7 ведом'!J535</f>
        <v>0</v>
      </c>
      <c r="J268" s="145">
        <f>'[1]ПР 7 ведом'!K535</f>
        <v>0</v>
      </c>
      <c r="K268" s="102">
        <f>'[1]ПР 7 ведом'!L535</f>
        <v>0</v>
      </c>
      <c r="L268" s="102">
        <f>'[1]ПР 7 ведом'!M535</f>
        <v>0</v>
      </c>
      <c r="M268" s="102">
        <f>'[1]ПР 7 ведом'!N535</f>
        <v>0</v>
      </c>
      <c r="N268" s="102">
        <f>'[1]ПР 7 ведом'!O535</f>
        <v>0</v>
      </c>
    </row>
    <row r="269" spans="1:14" s="2" customFormat="1" x14ac:dyDescent="0.2">
      <c r="A269" s="147" t="s">
        <v>305</v>
      </c>
      <c r="B269" s="17" t="s">
        <v>60</v>
      </c>
      <c r="C269" s="17" t="s">
        <v>190</v>
      </c>
      <c r="D269" s="18" t="s">
        <v>306</v>
      </c>
      <c r="E269" s="18" t="s">
        <v>84</v>
      </c>
      <c r="F269" s="102">
        <f>F270</f>
        <v>2550</v>
      </c>
      <c r="G269" s="102">
        <f t="shared" ref="G269:H270" si="224">G270</f>
        <v>129</v>
      </c>
      <c r="H269" s="102">
        <f t="shared" si="224"/>
        <v>2679</v>
      </c>
      <c r="I269" s="102">
        <f t="shared" ref="I269:N270" si="225">I270</f>
        <v>0</v>
      </c>
      <c r="J269" s="145">
        <f t="shared" si="225"/>
        <v>2679</v>
      </c>
      <c r="K269" s="102">
        <f t="shared" si="225"/>
        <v>-1636.5</v>
      </c>
      <c r="L269" s="102">
        <f t="shared" si="225"/>
        <v>1042.4999999999998</v>
      </c>
      <c r="M269" s="102">
        <f t="shared" si="225"/>
        <v>-286.863</v>
      </c>
      <c r="N269" s="102">
        <f t="shared" si="225"/>
        <v>755.63699999999983</v>
      </c>
    </row>
    <row r="270" spans="1:14" s="2" customFormat="1" ht="22.5" x14ac:dyDescent="0.2">
      <c r="A270" s="16" t="s">
        <v>508</v>
      </c>
      <c r="B270" s="17" t="s">
        <v>60</v>
      </c>
      <c r="C270" s="17" t="s">
        <v>190</v>
      </c>
      <c r="D270" s="18" t="s">
        <v>306</v>
      </c>
      <c r="E270" s="18" t="s">
        <v>50</v>
      </c>
      <c r="F270" s="102">
        <f>F271</f>
        <v>2550</v>
      </c>
      <c r="G270" s="102">
        <f t="shared" si="224"/>
        <v>129</v>
      </c>
      <c r="H270" s="102">
        <f t="shared" si="224"/>
        <v>2679</v>
      </c>
      <c r="I270" s="102">
        <f t="shared" si="225"/>
        <v>0</v>
      </c>
      <c r="J270" s="145">
        <f t="shared" si="225"/>
        <v>2679</v>
      </c>
      <c r="K270" s="102">
        <f t="shared" si="225"/>
        <v>-1636.5</v>
      </c>
      <c r="L270" s="102">
        <f t="shared" si="225"/>
        <v>1042.4999999999998</v>
      </c>
      <c r="M270" s="102">
        <f t="shared" si="225"/>
        <v>-286.863</v>
      </c>
      <c r="N270" s="102">
        <f t="shared" si="225"/>
        <v>755.63699999999983</v>
      </c>
    </row>
    <row r="271" spans="1:14" s="2" customFormat="1" ht="22.5" x14ac:dyDescent="0.2">
      <c r="A271" s="16" t="s">
        <v>51</v>
      </c>
      <c r="B271" s="17" t="s">
        <v>60</v>
      </c>
      <c r="C271" s="17" t="s">
        <v>190</v>
      </c>
      <c r="D271" s="18" t="s">
        <v>306</v>
      </c>
      <c r="E271" s="18" t="s">
        <v>52</v>
      </c>
      <c r="F271" s="102">
        <f>F273+F272</f>
        <v>2550</v>
      </c>
      <c r="G271" s="102">
        <f t="shared" ref="G271:I271" si="226">G273+G272</f>
        <v>129</v>
      </c>
      <c r="H271" s="102">
        <f>H273+H272</f>
        <v>2679</v>
      </c>
      <c r="I271" s="102">
        <f t="shared" si="226"/>
        <v>0</v>
      </c>
      <c r="J271" s="145">
        <f>J273+J272</f>
        <v>2679</v>
      </c>
      <c r="K271" s="102">
        <f t="shared" ref="K271:L271" si="227">K273+K272</f>
        <v>-1636.5</v>
      </c>
      <c r="L271" s="102">
        <f t="shared" si="227"/>
        <v>1042.4999999999998</v>
      </c>
      <c r="M271" s="102">
        <f t="shared" ref="M271:N271" si="228">M273+M272</f>
        <v>-286.863</v>
      </c>
      <c r="N271" s="102">
        <f t="shared" si="228"/>
        <v>755.63699999999983</v>
      </c>
    </row>
    <row r="272" spans="1:14" s="2" customFormat="1" ht="22.5" x14ac:dyDescent="0.2">
      <c r="A272" s="65" t="s">
        <v>71</v>
      </c>
      <c r="B272" s="17" t="s">
        <v>60</v>
      </c>
      <c r="C272" s="17" t="s">
        <v>190</v>
      </c>
      <c r="D272" s="18" t="s">
        <v>306</v>
      </c>
      <c r="E272" s="18">
        <v>242</v>
      </c>
      <c r="F272" s="102">
        <f>'ПР 7 ведом'!G611</f>
        <v>0</v>
      </c>
      <c r="G272" s="102">
        <f>'ПР 7 ведом'!H611</f>
        <v>45.3</v>
      </c>
      <c r="H272" s="102">
        <f>'ПР 7 ведом'!I611</f>
        <v>45.3</v>
      </c>
      <c r="I272" s="102">
        <f>'ПР 7 ведом'!J611</f>
        <v>0</v>
      </c>
      <c r="J272" s="145">
        <f>'ПР 7 ведом'!K611</f>
        <v>45.3</v>
      </c>
      <c r="K272" s="102">
        <f>'ПР 7 ведом'!L611</f>
        <v>0</v>
      </c>
      <c r="L272" s="102">
        <f>'ПР 7 ведом'!M611</f>
        <v>45.3</v>
      </c>
      <c r="M272" s="102">
        <f>'ПР 7 ведом'!N611</f>
        <v>-7.2999999999999995E-2</v>
      </c>
      <c r="N272" s="102">
        <f>'ПР 7 ведом'!O611</f>
        <v>45.226999999999997</v>
      </c>
    </row>
    <row r="273" spans="1:14" s="2" customFormat="1" x14ac:dyDescent="0.2">
      <c r="A273" s="20" t="s">
        <v>408</v>
      </c>
      <c r="B273" s="17" t="s">
        <v>60</v>
      </c>
      <c r="C273" s="17" t="s">
        <v>190</v>
      </c>
      <c r="D273" s="18" t="s">
        <v>306</v>
      </c>
      <c r="E273" s="18" t="s">
        <v>54</v>
      </c>
      <c r="F273" s="102">
        <f>'ПР 7 ведом'!G612</f>
        <v>2550</v>
      </c>
      <c r="G273" s="102">
        <f>'ПР 7 ведом'!H612</f>
        <v>83.7</v>
      </c>
      <c r="H273" s="102">
        <f>'ПР 7 ведом'!I612</f>
        <v>2633.7</v>
      </c>
      <c r="I273" s="102">
        <f>'ПР 7 ведом'!J612</f>
        <v>0</v>
      </c>
      <c r="J273" s="145">
        <f>'ПР 7 ведом'!K612</f>
        <v>2633.7</v>
      </c>
      <c r="K273" s="102">
        <f>'ПР 7 ведом'!L612</f>
        <v>-1636.5</v>
      </c>
      <c r="L273" s="102">
        <f>'ПР 7 ведом'!M612</f>
        <v>997.19999999999982</v>
      </c>
      <c r="M273" s="102">
        <f>'ПР 7 ведом'!N612</f>
        <v>-286.79000000000002</v>
      </c>
      <c r="N273" s="102">
        <f>'ПР 7 ведом'!O612</f>
        <v>710.40999999999985</v>
      </c>
    </row>
    <row r="274" spans="1:14" s="2" customFormat="1" ht="45" x14ac:dyDescent="0.2">
      <c r="A274" s="65" t="s">
        <v>527</v>
      </c>
      <c r="B274" s="37" t="s">
        <v>60</v>
      </c>
      <c r="C274" s="37" t="s">
        <v>190</v>
      </c>
      <c r="D274" s="34" t="s">
        <v>440</v>
      </c>
      <c r="E274" s="34"/>
      <c r="F274" s="102">
        <f>F275</f>
        <v>0</v>
      </c>
      <c r="G274" s="102">
        <f t="shared" ref="G274:H276" si="229">G275</f>
        <v>1790.8</v>
      </c>
      <c r="H274" s="102">
        <f t="shared" si="229"/>
        <v>1790.8</v>
      </c>
      <c r="I274" s="102">
        <f t="shared" ref="I274:N276" si="230">I275</f>
        <v>0</v>
      </c>
      <c r="J274" s="145">
        <f t="shared" si="230"/>
        <v>1790.8</v>
      </c>
      <c r="K274" s="102">
        <f t="shared" si="230"/>
        <v>0</v>
      </c>
      <c r="L274" s="102">
        <f t="shared" si="230"/>
        <v>1790.8</v>
      </c>
      <c r="M274" s="102">
        <f t="shared" si="230"/>
        <v>-610.79999999999995</v>
      </c>
      <c r="N274" s="102">
        <f t="shared" si="230"/>
        <v>1180</v>
      </c>
    </row>
    <row r="275" spans="1:14" s="2" customFormat="1" ht="22.5" x14ac:dyDescent="0.2">
      <c r="A275" s="33" t="s">
        <v>388</v>
      </c>
      <c r="B275" s="37" t="s">
        <v>60</v>
      </c>
      <c r="C275" s="37" t="s">
        <v>190</v>
      </c>
      <c r="D275" s="34" t="s">
        <v>440</v>
      </c>
      <c r="E275" s="34" t="s">
        <v>50</v>
      </c>
      <c r="F275" s="102">
        <f>F276</f>
        <v>0</v>
      </c>
      <c r="G275" s="102">
        <f t="shared" si="229"/>
        <v>1790.8</v>
      </c>
      <c r="H275" s="102">
        <f t="shared" si="229"/>
        <v>1790.8</v>
      </c>
      <c r="I275" s="102">
        <f t="shared" si="230"/>
        <v>0</v>
      </c>
      <c r="J275" s="145">
        <f t="shared" si="230"/>
        <v>1790.8</v>
      </c>
      <c r="K275" s="102">
        <f t="shared" si="230"/>
        <v>0</v>
      </c>
      <c r="L275" s="102">
        <f t="shared" si="230"/>
        <v>1790.8</v>
      </c>
      <c r="M275" s="102">
        <f t="shared" si="230"/>
        <v>-610.79999999999995</v>
      </c>
      <c r="N275" s="102">
        <f t="shared" si="230"/>
        <v>1180</v>
      </c>
    </row>
    <row r="276" spans="1:14" s="2" customFormat="1" ht="22.5" x14ac:dyDescent="0.2">
      <c r="A276" s="33" t="s">
        <v>51</v>
      </c>
      <c r="B276" s="37" t="s">
        <v>60</v>
      </c>
      <c r="C276" s="37" t="s">
        <v>190</v>
      </c>
      <c r="D276" s="34" t="s">
        <v>440</v>
      </c>
      <c r="E276" s="34" t="s">
        <v>52</v>
      </c>
      <c r="F276" s="102">
        <f>F277</f>
        <v>0</v>
      </c>
      <c r="G276" s="102">
        <f t="shared" si="229"/>
        <v>1790.8</v>
      </c>
      <c r="H276" s="102">
        <f t="shared" si="229"/>
        <v>1790.8</v>
      </c>
      <c r="I276" s="102">
        <f t="shared" si="230"/>
        <v>0</v>
      </c>
      <c r="J276" s="145">
        <f t="shared" si="230"/>
        <v>1790.8</v>
      </c>
      <c r="K276" s="102">
        <f t="shared" si="230"/>
        <v>0</v>
      </c>
      <c r="L276" s="102">
        <f t="shared" si="230"/>
        <v>1790.8</v>
      </c>
      <c r="M276" s="102">
        <f t="shared" si="230"/>
        <v>-610.79999999999995</v>
      </c>
      <c r="N276" s="102">
        <f t="shared" si="230"/>
        <v>1180</v>
      </c>
    </row>
    <row r="277" spans="1:14" s="2" customFormat="1" x14ac:dyDescent="0.2">
      <c r="A277" s="65" t="s">
        <v>408</v>
      </c>
      <c r="B277" s="37" t="s">
        <v>60</v>
      </c>
      <c r="C277" s="37" t="s">
        <v>190</v>
      </c>
      <c r="D277" s="34" t="s">
        <v>440</v>
      </c>
      <c r="E277" s="34" t="s">
        <v>54</v>
      </c>
      <c r="F277" s="102">
        <f>'ПР 7 ведом'!G621</f>
        <v>0</v>
      </c>
      <c r="G277" s="102">
        <f>'ПР 7 ведом'!H621</f>
        <v>1790.8</v>
      </c>
      <c r="H277" s="102">
        <f>'ПР 7 ведом'!I621</f>
        <v>1790.8</v>
      </c>
      <c r="I277" s="102">
        <f>'ПР 7 ведом'!J621</f>
        <v>0</v>
      </c>
      <c r="J277" s="145">
        <f>'ПР 7 ведом'!K621</f>
        <v>1790.8</v>
      </c>
      <c r="K277" s="102">
        <f>'ПР 7 ведом'!L621</f>
        <v>0</v>
      </c>
      <c r="L277" s="102">
        <f>'ПР 7 ведом'!M621</f>
        <v>1790.8</v>
      </c>
      <c r="M277" s="102">
        <f>'ПР 7 ведом'!N621</f>
        <v>-610.79999999999995</v>
      </c>
      <c r="N277" s="102">
        <f>'ПР 7 ведом'!O621</f>
        <v>1180</v>
      </c>
    </row>
    <row r="278" spans="1:14" s="2" customFormat="1" x14ac:dyDescent="0.2">
      <c r="A278" s="148" t="s">
        <v>310</v>
      </c>
      <c r="B278" s="44" t="s">
        <v>180</v>
      </c>
      <c r="C278" s="17"/>
      <c r="D278" s="18"/>
      <c r="E278" s="18"/>
      <c r="F278" s="96">
        <f>F279</f>
        <v>700</v>
      </c>
      <c r="G278" s="96">
        <f t="shared" ref="G278:H278" si="231">G279</f>
        <v>3000</v>
      </c>
      <c r="H278" s="96">
        <f t="shared" si="231"/>
        <v>3700</v>
      </c>
      <c r="I278" s="96">
        <f t="shared" ref="I278:N278" si="232">I279</f>
        <v>-1000</v>
      </c>
      <c r="J278" s="121">
        <f t="shared" si="232"/>
        <v>2700</v>
      </c>
      <c r="K278" s="96">
        <f t="shared" si="232"/>
        <v>0</v>
      </c>
      <c r="L278" s="96">
        <f t="shared" si="232"/>
        <v>2700</v>
      </c>
      <c r="M278" s="96">
        <f t="shared" si="232"/>
        <v>-164.43200000000002</v>
      </c>
      <c r="N278" s="96">
        <f t="shared" si="232"/>
        <v>2535.5680000000002</v>
      </c>
    </row>
    <row r="279" spans="1:14" s="2" customFormat="1" x14ac:dyDescent="0.2">
      <c r="A279" s="148" t="s">
        <v>311</v>
      </c>
      <c r="B279" s="44" t="s">
        <v>180</v>
      </c>
      <c r="C279" s="44" t="s">
        <v>88</v>
      </c>
      <c r="D279" s="46"/>
      <c r="E279" s="18"/>
      <c r="F279" s="96">
        <f>F280+F297</f>
        <v>700</v>
      </c>
      <c r="G279" s="96">
        <f t="shared" ref="G279:H279" si="233">G280+G297</f>
        <v>3000</v>
      </c>
      <c r="H279" s="96">
        <f t="shared" si="233"/>
        <v>3700</v>
      </c>
      <c r="I279" s="96">
        <f t="shared" ref="I279:N279" si="234">I280+I297</f>
        <v>-1000</v>
      </c>
      <c r="J279" s="121">
        <f t="shared" si="234"/>
        <v>2700</v>
      </c>
      <c r="K279" s="96">
        <f t="shared" si="234"/>
        <v>0</v>
      </c>
      <c r="L279" s="96">
        <f t="shared" si="234"/>
        <v>2700</v>
      </c>
      <c r="M279" s="96">
        <f t="shared" si="234"/>
        <v>-164.43200000000002</v>
      </c>
      <c r="N279" s="96">
        <f t="shared" si="234"/>
        <v>2535.5680000000002</v>
      </c>
    </row>
    <row r="280" spans="1:14" s="2" customFormat="1" ht="32.25" x14ac:dyDescent="0.2">
      <c r="A280" s="146" t="s">
        <v>428</v>
      </c>
      <c r="B280" s="44" t="s">
        <v>180</v>
      </c>
      <c r="C280" s="44" t="s">
        <v>88</v>
      </c>
      <c r="D280" s="46" t="s">
        <v>312</v>
      </c>
      <c r="E280" s="46"/>
      <c r="F280" s="96">
        <f>F281+F289+F293+F285</f>
        <v>700</v>
      </c>
      <c r="G280" s="96">
        <f t="shared" ref="G280:L280" si="235">G281+G289+G293+G285</f>
        <v>0</v>
      </c>
      <c r="H280" s="96">
        <f t="shared" si="235"/>
        <v>700</v>
      </c>
      <c r="I280" s="96">
        <f t="shared" si="235"/>
        <v>0</v>
      </c>
      <c r="J280" s="96">
        <f t="shared" si="235"/>
        <v>700</v>
      </c>
      <c r="K280" s="96">
        <f t="shared" si="235"/>
        <v>2000</v>
      </c>
      <c r="L280" s="96">
        <f t="shared" si="235"/>
        <v>2700</v>
      </c>
      <c r="M280" s="96">
        <f t="shared" ref="M280:N280" si="236">M281+M289+M293+M285</f>
        <v>-164.43200000000002</v>
      </c>
      <c r="N280" s="96">
        <f t="shared" si="236"/>
        <v>2535.5680000000002</v>
      </c>
    </row>
    <row r="281" spans="1:14" s="2" customFormat="1" ht="22.5" x14ac:dyDescent="0.2">
      <c r="A281" s="19" t="s">
        <v>313</v>
      </c>
      <c r="B281" s="17" t="s">
        <v>180</v>
      </c>
      <c r="C281" s="17" t="s">
        <v>88</v>
      </c>
      <c r="D281" s="18" t="s">
        <v>314</v>
      </c>
      <c r="E281" s="18"/>
      <c r="F281" s="102">
        <f>F282</f>
        <v>642.5</v>
      </c>
      <c r="G281" s="102">
        <f t="shared" ref="G281:H283" si="237">G282</f>
        <v>-15.5</v>
      </c>
      <c r="H281" s="102">
        <f t="shared" si="237"/>
        <v>627</v>
      </c>
      <c r="I281" s="102">
        <f t="shared" ref="I281:N283" si="238">I282</f>
        <v>0</v>
      </c>
      <c r="J281" s="145">
        <f t="shared" si="238"/>
        <v>627</v>
      </c>
      <c r="K281" s="102">
        <f t="shared" si="238"/>
        <v>0</v>
      </c>
      <c r="L281" s="102">
        <f t="shared" si="238"/>
        <v>627</v>
      </c>
      <c r="M281" s="102">
        <f t="shared" si="238"/>
        <v>-226.43199999999999</v>
      </c>
      <c r="N281" s="102">
        <f t="shared" si="238"/>
        <v>400.56799999999998</v>
      </c>
    </row>
    <row r="282" spans="1:14" s="2" customFormat="1" ht="22.5" x14ac:dyDescent="0.2">
      <c r="A282" s="16" t="s">
        <v>508</v>
      </c>
      <c r="B282" s="17" t="s">
        <v>180</v>
      </c>
      <c r="C282" s="17" t="s">
        <v>88</v>
      </c>
      <c r="D282" s="18" t="s">
        <v>314</v>
      </c>
      <c r="E282" s="18" t="s">
        <v>50</v>
      </c>
      <c r="F282" s="102">
        <f>F283</f>
        <v>642.5</v>
      </c>
      <c r="G282" s="102">
        <f t="shared" si="237"/>
        <v>-15.5</v>
      </c>
      <c r="H282" s="102">
        <f t="shared" si="237"/>
        <v>627</v>
      </c>
      <c r="I282" s="102">
        <f t="shared" si="238"/>
        <v>0</v>
      </c>
      <c r="J282" s="145">
        <f t="shared" si="238"/>
        <v>627</v>
      </c>
      <c r="K282" s="102">
        <f t="shared" si="238"/>
        <v>0</v>
      </c>
      <c r="L282" s="102">
        <f t="shared" si="238"/>
        <v>627</v>
      </c>
      <c r="M282" s="102">
        <f t="shared" si="238"/>
        <v>-226.43199999999999</v>
      </c>
      <c r="N282" s="102">
        <f t="shared" si="238"/>
        <v>400.56799999999998</v>
      </c>
    </row>
    <row r="283" spans="1:14" s="2" customFormat="1" ht="22.5" x14ac:dyDescent="0.2">
      <c r="A283" s="16" t="s">
        <v>51</v>
      </c>
      <c r="B283" s="17" t="s">
        <v>180</v>
      </c>
      <c r="C283" s="17" t="s">
        <v>88</v>
      </c>
      <c r="D283" s="18" t="s">
        <v>314</v>
      </c>
      <c r="E283" s="18" t="s">
        <v>52</v>
      </c>
      <c r="F283" s="102">
        <f>F284</f>
        <v>642.5</v>
      </c>
      <c r="G283" s="102">
        <f t="shared" si="237"/>
        <v>-15.5</v>
      </c>
      <c r="H283" s="102">
        <f t="shared" si="237"/>
        <v>627</v>
      </c>
      <c r="I283" s="102">
        <f t="shared" si="238"/>
        <v>0</v>
      </c>
      <c r="J283" s="145">
        <f t="shared" si="238"/>
        <v>627</v>
      </c>
      <c r="K283" s="102">
        <f t="shared" si="238"/>
        <v>0</v>
      </c>
      <c r="L283" s="102">
        <f t="shared" si="238"/>
        <v>627</v>
      </c>
      <c r="M283" s="102">
        <f t="shared" si="238"/>
        <v>-226.43199999999999</v>
      </c>
      <c r="N283" s="102">
        <f t="shared" si="238"/>
        <v>400.56799999999998</v>
      </c>
    </row>
    <row r="284" spans="1:14" s="2" customFormat="1" x14ac:dyDescent="0.2">
      <c r="A284" s="20" t="s">
        <v>408</v>
      </c>
      <c r="B284" s="17" t="s">
        <v>180</v>
      </c>
      <c r="C284" s="17" t="s">
        <v>88</v>
      </c>
      <c r="D284" s="18" t="s">
        <v>314</v>
      </c>
      <c r="E284" s="18" t="s">
        <v>54</v>
      </c>
      <c r="F284" s="102">
        <f>'ПР 7 ведом'!G628</f>
        <v>642.5</v>
      </c>
      <c r="G284" s="102">
        <f>'ПР 7 ведом'!H628</f>
        <v>-15.5</v>
      </c>
      <c r="H284" s="102">
        <f>'ПР 7 ведом'!I628</f>
        <v>627</v>
      </c>
      <c r="I284" s="102">
        <f>'ПР 7 ведом'!J628</f>
        <v>0</v>
      </c>
      <c r="J284" s="145">
        <f>'ПР 7 ведом'!K628</f>
        <v>627</v>
      </c>
      <c r="K284" s="102">
        <f>'ПР 7 ведом'!L628</f>
        <v>0</v>
      </c>
      <c r="L284" s="102">
        <f>'ПР 7 ведом'!M628</f>
        <v>627</v>
      </c>
      <c r="M284" s="102">
        <f>'ПР 7 ведом'!N628</f>
        <v>-226.43199999999999</v>
      </c>
      <c r="N284" s="102">
        <f>'ПР 7 ведом'!O628</f>
        <v>400.56799999999998</v>
      </c>
    </row>
    <row r="285" spans="1:14" s="2" customFormat="1" ht="22.5" x14ac:dyDescent="0.2">
      <c r="A285" s="65" t="s">
        <v>442</v>
      </c>
      <c r="B285" s="37" t="s">
        <v>180</v>
      </c>
      <c r="C285" s="37" t="s">
        <v>88</v>
      </c>
      <c r="D285" s="34" t="s">
        <v>667</v>
      </c>
      <c r="E285" s="34"/>
      <c r="F285" s="100">
        <f>F286</f>
        <v>0</v>
      </c>
      <c r="G285" s="100">
        <f t="shared" ref="G285:G287" si="239">G286</f>
        <v>0</v>
      </c>
      <c r="H285" s="102">
        <f t="shared" ref="H285:H287" si="240">F285+G285</f>
        <v>0</v>
      </c>
      <c r="I285" s="100">
        <f t="shared" ref="I285:N287" si="241">I286</f>
        <v>0</v>
      </c>
      <c r="J285" s="235">
        <f t="shared" ref="J285:J287" si="242">H285+I285</f>
        <v>0</v>
      </c>
      <c r="K285" s="100">
        <f t="shared" si="241"/>
        <v>2000</v>
      </c>
      <c r="L285" s="255">
        <f t="shared" ref="L285:L287" si="243">J285+K285</f>
        <v>2000</v>
      </c>
      <c r="M285" s="100">
        <f t="shared" si="241"/>
        <v>100</v>
      </c>
      <c r="N285" s="100">
        <f t="shared" si="241"/>
        <v>2100</v>
      </c>
    </row>
    <row r="286" spans="1:14" s="2" customFormat="1" ht="22.5" x14ac:dyDescent="0.2">
      <c r="A286" s="33" t="s">
        <v>388</v>
      </c>
      <c r="B286" s="37" t="s">
        <v>180</v>
      </c>
      <c r="C286" s="37" t="s">
        <v>88</v>
      </c>
      <c r="D286" s="34" t="s">
        <v>667</v>
      </c>
      <c r="E286" s="34" t="s">
        <v>50</v>
      </c>
      <c r="F286" s="100">
        <f>F287</f>
        <v>0</v>
      </c>
      <c r="G286" s="100">
        <f t="shared" si="239"/>
        <v>0</v>
      </c>
      <c r="H286" s="102">
        <f t="shared" si="240"/>
        <v>0</v>
      </c>
      <c r="I286" s="100">
        <f t="shared" si="241"/>
        <v>0</v>
      </c>
      <c r="J286" s="235">
        <f t="shared" si="242"/>
        <v>0</v>
      </c>
      <c r="K286" s="100">
        <f t="shared" si="241"/>
        <v>2000</v>
      </c>
      <c r="L286" s="255">
        <f t="shared" si="243"/>
        <v>2000</v>
      </c>
      <c r="M286" s="100">
        <f t="shared" si="241"/>
        <v>100</v>
      </c>
      <c r="N286" s="100">
        <f t="shared" si="241"/>
        <v>2100</v>
      </c>
    </row>
    <row r="287" spans="1:14" s="2" customFormat="1" ht="22.5" x14ac:dyDescent="0.2">
      <c r="A287" s="33" t="s">
        <v>51</v>
      </c>
      <c r="B287" s="37" t="s">
        <v>180</v>
      </c>
      <c r="C287" s="37" t="s">
        <v>88</v>
      </c>
      <c r="D287" s="34" t="s">
        <v>667</v>
      </c>
      <c r="E287" s="34" t="s">
        <v>52</v>
      </c>
      <c r="F287" s="100">
        <f>F288</f>
        <v>0</v>
      </c>
      <c r="G287" s="100">
        <f t="shared" si="239"/>
        <v>0</v>
      </c>
      <c r="H287" s="102">
        <f t="shared" si="240"/>
        <v>0</v>
      </c>
      <c r="I287" s="100">
        <f t="shared" si="241"/>
        <v>0</v>
      </c>
      <c r="J287" s="235">
        <f t="shared" si="242"/>
        <v>0</v>
      </c>
      <c r="K287" s="100">
        <f t="shared" si="241"/>
        <v>2000</v>
      </c>
      <c r="L287" s="255">
        <f t="shared" si="243"/>
        <v>2000</v>
      </c>
      <c r="M287" s="100">
        <f t="shared" si="241"/>
        <v>100</v>
      </c>
      <c r="N287" s="100">
        <f t="shared" si="241"/>
        <v>2100</v>
      </c>
    </row>
    <row r="288" spans="1:14" s="2" customFormat="1" x14ac:dyDescent="0.2">
      <c r="A288" s="65" t="s">
        <v>408</v>
      </c>
      <c r="B288" s="37" t="s">
        <v>180</v>
      </c>
      <c r="C288" s="37" t="s">
        <v>88</v>
      </c>
      <c r="D288" s="34" t="s">
        <v>667</v>
      </c>
      <c r="E288" s="34" t="s">
        <v>54</v>
      </c>
      <c r="F288" s="100">
        <f>'ПР 7 ведом'!G632</f>
        <v>0</v>
      </c>
      <c r="G288" s="100">
        <f>'ПР 7 ведом'!H632</f>
        <v>0</v>
      </c>
      <c r="H288" s="100">
        <f>'ПР 7 ведом'!I632</f>
        <v>0</v>
      </c>
      <c r="I288" s="100">
        <f>'ПР 7 ведом'!J632</f>
        <v>0</v>
      </c>
      <c r="J288" s="100">
        <f>'ПР 7 ведом'!K632</f>
        <v>0</v>
      </c>
      <c r="K288" s="100">
        <f>'ПР 7 ведом'!L632</f>
        <v>2000</v>
      </c>
      <c r="L288" s="100">
        <f>'ПР 7 ведом'!M632</f>
        <v>2000</v>
      </c>
      <c r="M288" s="100">
        <f>'ПР 7 ведом'!N632</f>
        <v>100</v>
      </c>
      <c r="N288" s="100">
        <f>'ПР 7 ведом'!O632</f>
        <v>2100</v>
      </c>
    </row>
    <row r="289" spans="1:14" s="2" customFormat="1" ht="22.5" x14ac:dyDescent="0.2">
      <c r="A289" s="33" t="s">
        <v>315</v>
      </c>
      <c r="B289" s="17" t="s">
        <v>180</v>
      </c>
      <c r="C289" s="17" t="s">
        <v>88</v>
      </c>
      <c r="D289" s="18" t="s">
        <v>316</v>
      </c>
      <c r="E289" s="18"/>
      <c r="F289" s="102">
        <f>F290</f>
        <v>20</v>
      </c>
      <c r="G289" s="102">
        <f t="shared" ref="G289:H291" si="244">G290</f>
        <v>0</v>
      </c>
      <c r="H289" s="102">
        <f t="shared" si="244"/>
        <v>20</v>
      </c>
      <c r="I289" s="102">
        <f t="shared" ref="I289:N291" si="245">I290</f>
        <v>0</v>
      </c>
      <c r="J289" s="145">
        <f t="shared" si="245"/>
        <v>20</v>
      </c>
      <c r="K289" s="102">
        <f t="shared" si="245"/>
        <v>0</v>
      </c>
      <c r="L289" s="102">
        <f t="shared" si="245"/>
        <v>20</v>
      </c>
      <c r="M289" s="102">
        <f t="shared" si="245"/>
        <v>-20</v>
      </c>
      <c r="N289" s="102">
        <f t="shared" si="245"/>
        <v>0</v>
      </c>
    </row>
    <row r="290" spans="1:14" s="2" customFormat="1" ht="22.5" x14ac:dyDescent="0.2">
      <c r="A290" s="16" t="s">
        <v>508</v>
      </c>
      <c r="B290" s="17" t="s">
        <v>180</v>
      </c>
      <c r="C290" s="17" t="s">
        <v>88</v>
      </c>
      <c r="D290" s="18" t="s">
        <v>316</v>
      </c>
      <c r="E290" s="18" t="s">
        <v>50</v>
      </c>
      <c r="F290" s="102">
        <f>F291</f>
        <v>20</v>
      </c>
      <c r="G290" s="102">
        <f t="shared" si="244"/>
        <v>0</v>
      </c>
      <c r="H290" s="102">
        <f t="shared" si="244"/>
        <v>20</v>
      </c>
      <c r="I290" s="102">
        <f t="shared" si="245"/>
        <v>0</v>
      </c>
      <c r="J290" s="145">
        <f t="shared" si="245"/>
        <v>20</v>
      </c>
      <c r="K290" s="102">
        <f t="shared" si="245"/>
        <v>0</v>
      </c>
      <c r="L290" s="102">
        <f t="shared" si="245"/>
        <v>20</v>
      </c>
      <c r="M290" s="102">
        <f t="shared" si="245"/>
        <v>-20</v>
      </c>
      <c r="N290" s="102">
        <f t="shared" si="245"/>
        <v>0</v>
      </c>
    </row>
    <row r="291" spans="1:14" s="2" customFormat="1" ht="22.5" x14ac:dyDescent="0.2">
      <c r="A291" s="16" t="s">
        <v>51</v>
      </c>
      <c r="B291" s="17" t="s">
        <v>180</v>
      </c>
      <c r="C291" s="17" t="s">
        <v>88</v>
      </c>
      <c r="D291" s="18" t="s">
        <v>316</v>
      </c>
      <c r="E291" s="18" t="s">
        <v>52</v>
      </c>
      <c r="F291" s="102">
        <f>F292</f>
        <v>20</v>
      </c>
      <c r="G291" s="102">
        <f t="shared" si="244"/>
        <v>0</v>
      </c>
      <c r="H291" s="102">
        <f t="shared" si="244"/>
        <v>20</v>
      </c>
      <c r="I291" s="102">
        <f t="shared" si="245"/>
        <v>0</v>
      </c>
      <c r="J291" s="145">
        <f t="shared" si="245"/>
        <v>20</v>
      </c>
      <c r="K291" s="102">
        <f t="shared" si="245"/>
        <v>0</v>
      </c>
      <c r="L291" s="102">
        <f t="shared" si="245"/>
        <v>20</v>
      </c>
      <c r="M291" s="102">
        <f t="shared" si="245"/>
        <v>-20</v>
      </c>
      <c r="N291" s="102">
        <f t="shared" si="245"/>
        <v>0</v>
      </c>
    </row>
    <row r="292" spans="1:14" s="2" customFormat="1" x14ac:dyDescent="0.2">
      <c r="A292" s="20" t="s">
        <v>408</v>
      </c>
      <c r="B292" s="17" t="s">
        <v>180</v>
      </c>
      <c r="C292" s="17" t="s">
        <v>88</v>
      </c>
      <c r="D292" s="18" t="s">
        <v>316</v>
      </c>
      <c r="E292" s="18" t="s">
        <v>54</v>
      </c>
      <c r="F292" s="102">
        <f>'ПР 7 ведом'!G636</f>
        <v>20</v>
      </c>
      <c r="G292" s="102">
        <f>'ПР 7 ведом'!H636</f>
        <v>0</v>
      </c>
      <c r="H292" s="102">
        <f>'ПР 7 ведом'!I636</f>
        <v>20</v>
      </c>
      <c r="I292" s="102">
        <f>'ПР 7 ведом'!J636</f>
        <v>0</v>
      </c>
      <c r="J292" s="145">
        <f>'ПР 7 ведом'!K636</f>
        <v>20</v>
      </c>
      <c r="K292" s="102">
        <f>'ПР 7 ведом'!L636</f>
        <v>0</v>
      </c>
      <c r="L292" s="102">
        <f>'ПР 7 ведом'!M636</f>
        <v>20</v>
      </c>
      <c r="M292" s="102">
        <f>'ПР 7 ведом'!N636</f>
        <v>-20</v>
      </c>
      <c r="N292" s="102">
        <f>'ПР 7 ведом'!O636</f>
        <v>0</v>
      </c>
    </row>
    <row r="293" spans="1:14" s="2" customFormat="1" ht="22.5" x14ac:dyDescent="0.2">
      <c r="A293" s="33" t="s">
        <v>317</v>
      </c>
      <c r="B293" s="17" t="s">
        <v>180</v>
      </c>
      <c r="C293" s="17" t="s">
        <v>88</v>
      </c>
      <c r="D293" s="18" t="s">
        <v>318</v>
      </c>
      <c r="E293" s="18"/>
      <c r="F293" s="102">
        <f>F294</f>
        <v>37.5</v>
      </c>
      <c r="G293" s="102">
        <f t="shared" ref="G293:H295" si="246">G294</f>
        <v>15.5</v>
      </c>
      <c r="H293" s="102">
        <f t="shared" si="246"/>
        <v>53</v>
      </c>
      <c r="I293" s="102">
        <f t="shared" ref="I293:N295" si="247">I294</f>
        <v>0</v>
      </c>
      <c r="J293" s="145">
        <f t="shared" si="247"/>
        <v>53</v>
      </c>
      <c r="K293" s="102">
        <f t="shared" si="247"/>
        <v>0</v>
      </c>
      <c r="L293" s="102">
        <f t="shared" si="247"/>
        <v>53</v>
      </c>
      <c r="M293" s="102">
        <f t="shared" si="247"/>
        <v>-18</v>
      </c>
      <c r="N293" s="102">
        <f t="shared" si="247"/>
        <v>35</v>
      </c>
    </row>
    <row r="294" spans="1:14" s="2" customFormat="1" ht="22.5" x14ac:dyDescent="0.2">
      <c r="A294" s="16" t="s">
        <v>508</v>
      </c>
      <c r="B294" s="17" t="s">
        <v>180</v>
      </c>
      <c r="C294" s="17" t="s">
        <v>88</v>
      </c>
      <c r="D294" s="18" t="s">
        <v>318</v>
      </c>
      <c r="E294" s="18" t="s">
        <v>50</v>
      </c>
      <c r="F294" s="102">
        <f>F295</f>
        <v>37.5</v>
      </c>
      <c r="G294" s="102">
        <f t="shared" si="246"/>
        <v>15.5</v>
      </c>
      <c r="H294" s="102">
        <f t="shared" si="246"/>
        <v>53</v>
      </c>
      <c r="I294" s="102">
        <f t="shared" si="247"/>
        <v>0</v>
      </c>
      <c r="J294" s="145">
        <f t="shared" si="247"/>
        <v>53</v>
      </c>
      <c r="K294" s="102">
        <f t="shared" si="247"/>
        <v>0</v>
      </c>
      <c r="L294" s="102">
        <f t="shared" si="247"/>
        <v>53</v>
      </c>
      <c r="M294" s="102">
        <f t="shared" si="247"/>
        <v>-18</v>
      </c>
      <c r="N294" s="102">
        <f t="shared" si="247"/>
        <v>35</v>
      </c>
    </row>
    <row r="295" spans="1:14" s="2" customFormat="1" ht="22.5" x14ac:dyDescent="0.2">
      <c r="A295" s="16" t="s">
        <v>51</v>
      </c>
      <c r="B295" s="17" t="s">
        <v>180</v>
      </c>
      <c r="C295" s="17" t="s">
        <v>88</v>
      </c>
      <c r="D295" s="18" t="s">
        <v>318</v>
      </c>
      <c r="E295" s="18" t="s">
        <v>52</v>
      </c>
      <c r="F295" s="102">
        <f>F296</f>
        <v>37.5</v>
      </c>
      <c r="G295" s="102">
        <f t="shared" si="246"/>
        <v>15.5</v>
      </c>
      <c r="H295" s="102">
        <f t="shared" si="246"/>
        <v>53</v>
      </c>
      <c r="I295" s="102">
        <f t="shared" si="247"/>
        <v>0</v>
      </c>
      <c r="J295" s="145">
        <f t="shared" si="247"/>
        <v>53</v>
      </c>
      <c r="K295" s="102">
        <f t="shared" si="247"/>
        <v>0</v>
      </c>
      <c r="L295" s="102">
        <f t="shared" si="247"/>
        <v>53</v>
      </c>
      <c r="M295" s="102">
        <f t="shared" si="247"/>
        <v>-18</v>
      </c>
      <c r="N295" s="102">
        <f t="shared" si="247"/>
        <v>35</v>
      </c>
    </row>
    <row r="296" spans="1:14" s="2" customFormat="1" x14ac:dyDescent="0.2">
      <c r="A296" s="20" t="s">
        <v>408</v>
      </c>
      <c r="B296" s="17" t="s">
        <v>180</v>
      </c>
      <c r="C296" s="17" t="s">
        <v>88</v>
      </c>
      <c r="D296" s="18" t="s">
        <v>318</v>
      </c>
      <c r="E296" s="18" t="s">
        <v>54</v>
      </c>
      <c r="F296" s="102">
        <f>'ПР 7 ведом'!G640</f>
        <v>37.5</v>
      </c>
      <c r="G296" s="102">
        <f>'ПР 7 ведом'!H640</f>
        <v>15.5</v>
      </c>
      <c r="H296" s="102">
        <f>'ПР 7 ведом'!I640</f>
        <v>53</v>
      </c>
      <c r="I296" s="102">
        <f>'ПР 7 ведом'!J640</f>
        <v>0</v>
      </c>
      <c r="J296" s="145">
        <f>'ПР 7 ведом'!K640</f>
        <v>53</v>
      </c>
      <c r="K296" s="102">
        <f>'ПР 7 ведом'!L640</f>
        <v>0</v>
      </c>
      <c r="L296" s="102">
        <f>'ПР 7 ведом'!M640</f>
        <v>53</v>
      </c>
      <c r="M296" s="102">
        <f>'ПР 7 ведом'!N640</f>
        <v>-18</v>
      </c>
      <c r="N296" s="102">
        <f>'ПР 7 ведом'!O640</f>
        <v>35</v>
      </c>
    </row>
    <row r="297" spans="1:14" s="2" customFormat="1" ht="22.5" x14ac:dyDescent="0.2">
      <c r="A297" s="65" t="s">
        <v>442</v>
      </c>
      <c r="B297" s="37" t="s">
        <v>180</v>
      </c>
      <c r="C297" s="37" t="s">
        <v>88</v>
      </c>
      <c r="D297" s="34" t="s">
        <v>441</v>
      </c>
      <c r="E297" s="34"/>
      <c r="F297" s="102">
        <f>F298</f>
        <v>0</v>
      </c>
      <c r="G297" s="102">
        <f t="shared" ref="G297:H299" si="248">G298</f>
        <v>3000</v>
      </c>
      <c r="H297" s="102">
        <f t="shared" si="248"/>
        <v>3000</v>
      </c>
      <c r="I297" s="102">
        <f t="shared" ref="I297:N299" si="249">I298</f>
        <v>-1000</v>
      </c>
      <c r="J297" s="145">
        <f t="shared" si="249"/>
        <v>2000</v>
      </c>
      <c r="K297" s="102">
        <f t="shared" si="249"/>
        <v>-2000</v>
      </c>
      <c r="L297" s="102">
        <f t="shared" si="249"/>
        <v>0</v>
      </c>
      <c r="M297" s="102">
        <f t="shared" si="249"/>
        <v>0</v>
      </c>
      <c r="N297" s="102">
        <f t="shared" si="249"/>
        <v>0</v>
      </c>
    </row>
    <row r="298" spans="1:14" s="2" customFormat="1" ht="22.5" x14ac:dyDescent="0.2">
      <c r="A298" s="33" t="s">
        <v>388</v>
      </c>
      <c r="B298" s="37" t="s">
        <v>180</v>
      </c>
      <c r="C298" s="37" t="s">
        <v>88</v>
      </c>
      <c r="D298" s="34" t="s">
        <v>441</v>
      </c>
      <c r="E298" s="34" t="s">
        <v>50</v>
      </c>
      <c r="F298" s="102">
        <f>F299</f>
        <v>0</v>
      </c>
      <c r="G298" s="102">
        <f t="shared" si="248"/>
        <v>3000</v>
      </c>
      <c r="H298" s="102">
        <f t="shared" si="248"/>
        <v>3000</v>
      </c>
      <c r="I298" s="102">
        <f t="shared" si="249"/>
        <v>-1000</v>
      </c>
      <c r="J298" s="145">
        <f t="shared" si="249"/>
        <v>2000</v>
      </c>
      <c r="K298" s="102">
        <f t="shared" si="249"/>
        <v>-2000</v>
      </c>
      <c r="L298" s="102">
        <f t="shared" si="249"/>
        <v>0</v>
      </c>
      <c r="M298" s="102">
        <f t="shared" si="249"/>
        <v>0</v>
      </c>
      <c r="N298" s="102">
        <f t="shared" si="249"/>
        <v>0</v>
      </c>
    </row>
    <row r="299" spans="1:14" s="2" customFormat="1" ht="22.5" x14ac:dyDescent="0.2">
      <c r="A299" s="33" t="s">
        <v>51</v>
      </c>
      <c r="B299" s="37" t="s">
        <v>180</v>
      </c>
      <c r="C299" s="37" t="s">
        <v>88</v>
      </c>
      <c r="D299" s="34" t="s">
        <v>441</v>
      </c>
      <c r="E299" s="34" t="s">
        <v>52</v>
      </c>
      <c r="F299" s="102">
        <f>F300</f>
        <v>0</v>
      </c>
      <c r="G299" s="102">
        <f t="shared" si="248"/>
        <v>3000</v>
      </c>
      <c r="H299" s="102">
        <f t="shared" si="248"/>
        <v>3000</v>
      </c>
      <c r="I299" s="102">
        <f t="shared" si="249"/>
        <v>-1000</v>
      </c>
      <c r="J299" s="145">
        <f t="shared" si="249"/>
        <v>2000</v>
      </c>
      <c r="K299" s="102">
        <f t="shared" si="249"/>
        <v>-2000</v>
      </c>
      <c r="L299" s="102">
        <f t="shared" si="249"/>
        <v>0</v>
      </c>
      <c r="M299" s="102">
        <f t="shared" si="249"/>
        <v>0</v>
      </c>
      <c r="N299" s="102">
        <f t="shared" si="249"/>
        <v>0</v>
      </c>
    </row>
    <row r="300" spans="1:14" s="2" customFormat="1" x14ac:dyDescent="0.2">
      <c r="A300" s="65" t="s">
        <v>408</v>
      </c>
      <c r="B300" s="37" t="s">
        <v>180</v>
      </c>
      <c r="C300" s="37" t="s">
        <v>88</v>
      </c>
      <c r="D300" s="34" t="s">
        <v>441</v>
      </c>
      <c r="E300" s="34" t="s">
        <v>54</v>
      </c>
      <c r="F300" s="102">
        <f>'ПР 7 ведом'!G644</f>
        <v>0</v>
      </c>
      <c r="G300" s="102">
        <f>'ПР 7 ведом'!H644</f>
        <v>3000</v>
      </c>
      <c r="H300" s="102">
        <f>'ПР 7 ведом'!I644</f>
        <v>3000</v>
      </c>
      <c r="I300" s="102">
        <f>'ПР 7 ведом'!J644</f>
        <v>-1000</v>
      </c>
      <c r="J300" s="145">
        <f>'ПР 7 ведом'!K644</f>
        <v>2000</v>
      </c>
      <c r="K300" s="102">
        <f>'ПР 7 ведом'!L644</f>
        <v>-2000</v>
      </c>
      <c r="L300" s="102">
        <f>'ПР 7 ведом'!M644</f>
        <v>0</v>
      </c>
      <c r="M300" s="102">
        <f>'ПР 7 ведом'!N644</f>
        <v>0</v>
      </c>
      <c r="N300" s="102">
        <f>'ПР 7 ведом'!O644</f>
        <v>0</v>
      </c>
    </row>
    <row r="301" spans="1:14" s="2" customFormat="1" x14ac:dyDescent="0.2">
      <c r="A301" s="11" t="s">
        <v>140</v>
      </c>
      <c r="B301" s="46" t="s">
        <v>141</v>
      </c>
      <c r="C301" s="44" t="s">
        <v>82</v>
      </c>
      <c r="D301" s="46" t="s">
        <v>83</v>
      </c>
      <c r="E301" s="46" t="s">
        <v>84</v>
      </c>
      <c r="F301" s="96">
        <f>F302+F340+F392+F402+F415</f>
        <v>334288.00000000006</v>
      </c>
      <c r="G301" s="96">
        <f t="shared" ref="G301:H301" si="250">G302+G340+G392+G402+G415</f>
        <v>-0.1</v>
      </c>
      <c r="H301" s="96">
        <f t="shared" si="250"/>
        <v>334287.90000000008</v>
      </c>
      <c r="I301" s="96">
        <f t="shared" ref="I301:N301" si="251">I302+I340+I392+I402+I415</f>
        <v>14852.5</v>
      </c>
      <c r="J301" s="121">
        <f t="shared" si="251"/>
        <v>349140.4</v>
      </c>
      <c r="K301" s="96">
        <f t="shared" si="251"/>
        <v>-3868.5</v>
      </c>
      <c r="L301" s="96">
        <f t="shared" si="251"/>
        <v>345271.90000000008</v>
      </c>
      <c r="M301" s="96">
        <f t="shared" si="251"/>
        <v>26051.621000000003</v>
      </c>
      <c r="N301" s="96">
        <f t="shared" si="251"/>
        <v>371323.52100000001</v>
      </c>
    </row>
    <row r="302" spans="1:14" s="2" customFormat="1" x14ac:dyDescent="0.2">
      <c r="A302" s="11" t="s">
        <v>142</v>
      </c>
      <c r="B302" s="46" t="s">
        <v>141</v>
      </c>
      <c r="C302" s="44" t="s">
        <v>25</v>
      </c>
      <c r="D302" s="46" t="s">
        <v>83</v>
      </c>
      <c r="E302" s="46" t="s">
        <v>84</v>
      </c>
      <c r="F302" s="96">
        <f>F303+F332</f>
        <v>80662.100000000006</v>
      </c>
      <c r="G302" s="96">
        <f t="shared" ref="G302:H302" si="252">G303+G332</f>
        <v>0</v>
      </c>
      <c r="H302" s="96">
        <f t="shared" si="252"/>
        <v>80662.100000000006</v>
      </c>
      <c r="I302" s="96">
        <f t="shared" ref="I302:N302" si="253">I303+I332</f>
        <v>-62.7</v>
      </c>
      <c r="J302" s="121">
        <f t="shared" si="253"/>
        <v>80599.399999999994</v>
      </c>
      <c r="K302" s="96">
        <f t="shared" si="253"/>
        <v>-6756.8</v>
      </c>
      <c r="L302" s="96">
        <f t="shared" si="253"/>
        <v>73842.600000000006</v>
      </c>
      <c r="M302" s="96">
        <f t="shared" si="253"/>
        <v>14008.518</v>
      </c>
      <c r="N302" s="96">
        <f t="shared" si="253"/>
        <v>87851.118000000002</v>
      </c>
    </row>
    <row r="303" spans="1:14" s="2" customFormat="1" ht="31.5" x14ac:dyDescent="0.2">
      <c r="A303" s="11" t="s">
        <v>515</v>
      </c>
      <c r="B303" s="18" t="s">
        <v>141</v>
      </c>
      <c r="C303" s="17" t="s">
        <v>25</v>
      </c>
      <c r="D303" s="18" t="s">
        <v>143</v>
      </c>
      <c r="E303" s="18"/>
      <c r="F303" s="102">
        <f>F304</f>
        <v>80375</v>
      </c>
      <c r="G303" s="102">
        <f t="shared" ref="G303:H303" si="254">G304</f>
        <v>0</v>
      </c>
      <c r="H303" s="102">
        <f t="shared" si="254"/>
        <v>80375</v>
      </c>
      <c r="I303" s="102">
        <f t="shared" ref="I303:N303" si="255">I304</f>
        <v>-62.7</v>
      </c>
      <c r="J303" s="145">
        <f t="shared" si="255"/>
        <v>80312.299999999988</v>
      </c>
      <c r="K303" s="102">
        <f t="shared" si="255"/>
        <v>-6756.8</v>
      </c>
      <c r="L303" s="102">
        <f t="shared" si="255"/>
        <v>73555.5</v>
      </c>
      <c r="M303" s="102">
        <f t="shared" si="255"/>
        <v>14008.518</v>
      </c>
      <c r="N303" s="102">
        <f t="shared" si="255"/>
        <v>87564.017999999996</v>
      </c>
    </row>
    <row r="304" spans="1:14" s="2" customFormat="1" x14ac:dyDescent="0.2">
      <c r="A304" s="33" t="s">
        <v>144</v>
      </c>
      <c r="B304" s="18" t="s">
        <v>141</v>
      </c>
      <c r="C304" s="17" t="s">
        <v>25</v>
      </c>
      <c r="D304" s="34" t="s">
        <v>145</v>
      </c>
      <c r="E304" s="34" t="s">
        <v>84</v>
      </c>
      <c r="F304" s="100">
        <f>F305+F321</f>
        <v>80375</v>
      </c>
      <c r="G304" s="100">
        <f t="shared" ref="G304:H304" si="256">G305+G321</f>
        <v>0</v>
      </c>
      <c r="H304" s="100">
        <f t="shared" si="256"/>
        <v>80375</v>
      </c>
      <c r="I304" s="100">
        <f t="shared" ref="I304:N304" si="257">I305+I321</f>
        <v>-62.7</v>
      </c>
      <c r="J304" s="110">
        <f t="shared" si="257"/>
        <v>80312.299999999988</v>
      </c>
      <c r="K304" s="100">
        <f t="shared" si="257"/>
        <v>-6756.8</v>
      </c>
      <c r="L304" s="100">
        <f t="shared" si="257"/>
        <v>73555.5</v>
      </c>
      <c r="M304" s="100">
        <f t="shared" si="257"/>
        <v>14008.518</v>
      </c>
      <c r="N304" s="100">
        <f t="shared" si="257"/>
        <v>87564.017999999996</v>
      </c>
    </row>
    <row r="305" spans="1:14" s="2" customFormat="1" ht="22.5" x14ac:dyDescent="0.2">
      <c r="A305" s="21" t="s">
        <v>29</v>
      </c>
      <c r="B305" s="18" t="s">
        <v>141</v>
      </c>
      <c r="C305" s="17" t="s">
        <v>25</v>
      </c>
      <c r="D305" s="18" t="s">
        <v>146</v>
      </c>
      <c r="E305" s="18"/>
      <c r="F305" s="102">
        <f>F306+F310+F317+F314</f>
        <v>34675</v>
      </c>
      <c r="G305" s="102">
        <f t="shared" ref="G305:H305" si="258">G306+G310+G317+G314</f>
        <v>0</v>
      </c>
      <c r="H305" s="102">
        <f t="shared" si="258"/>
        <v>34675</v>
      </c>
      <c r="I305" s="102">
        <f t="shared" ref="I305:N305" si="259">I306+I310+I317+I314</f>
        <v>-62.7</v>
      </c>
      <c r="J305" s="145">
        <f t="shared" si="259"/>
        <v>34612.299999999996</v>
      </c>
      <c r="K305" s="102">
        <f t="shared" si="259"/>
        <v>-6756.8</v>
      </c>
      <c r="L305" s="102">
        <f t="shared" si="259"/>
        <v>27855.499999999996</v>
      </c>
      <c r="M305" s="102">
        <f t="shared" si="259"/>
        <v>14008.518</v>
      </c>
      <c r="N305" s="102">
        <f t="shared" si="259"/>
        <v>41864.017999999996</v>
      </c>
    </row>
    <row r="306" spans="1:14" s="2" customFormat="1" ht="45" x14ac:dyDescent="0.2">
      <c r="A306" s="16" t="s">
        <v>41</v>
      </c>
      <c r="B306" s="18" t="s">
        <v>141</v>
      </c>
      <c r="C306" s="17" t="s">
        <v>25</v>
      </c>
      <c r="D306" s="18" t="s">
        <v>146</v>
      </c>
      <c r="E306" s="18" t="s">
        <v>42</v>
      </c>
      <c r="F306" s="102">
        <f>F307</f>
        <v>4541.3999999999996</v>
      </c>
      <c r="G306" s="102">
        <f t="shared" ref="G306:H306" si="260">G307</f>
        <v>0</v>
      </c>
      <c r="H306" s="102">
        <f t="shared" si="260"/>
        <v>4541.3999999999996</v>
      </c>
      <c r="I306" s="102">
        <f t="shared" ref="I306:N306" si="261">I307</f>
        <v>0</v>
      </c>
      <c r="J306" s="145">
        <f t="shared" si="261"/>
        <v>4541.3999999999996</v>
      </c>
      <c r="K306" s="102">
        <f t="shared" si="261"/>
        <v>0</v>
      </c>
      <c r="L306" s="102">
        <f t="shared" si="261"/>
        <v>4541.3999999999996</v>
      </c>
      <c r="M306" s="102">
        <f t="shared" si="261"/>
        <v>716.47399999999993</v>
      </c>
      <c r="N306" s="102">
        <f t="shared" si="261"/>
        <v>5257.8739999999998</v>
      </c>
    </row>
    <row r="307" spans="1:14" s="2" customFormat="1" x14ac:dyDescent="0.2">
      <c r="A307" s="16" t="s">
        <v>43</v>
      </c>
      <c r="B307" s="18" t="s">
        <v>141</v>
      </c>
      <c r="C307" s="17" t="s">
        <v>25</v>
      </c>
      <c r="D307" s="18" t="s">
        <v>146</v>
      </c>
      <c r="E307" s="18">
        <v>110</v>
      </c>
      <c r="F307" s="102">
        <f>F308+F309</f>
        <v>4541.3999999999996</v>
      </c>
      <c r="G307" s="102">
        <f t="shared" ref="G307:H307" si="262">G308+G309</f>
        <v>0</v>
      </c>
      <c r="H307" s="102">
        <f t="shared" si="262"/>
        <v>4541.3999999999996</v>
      </c>
      <c r="I307" s="102">
        <f t="shared" ref="I307:N307" si="263">I308+I309</f>
        <v>0</v>
      </c>
      <c r="J307" s="145">
        <f t="shared" si="263"/>
        <v>4541.3999999999996</v>
      </c>
      <c r="K307" s="102">
        <f t="shared" si="263"/>
        <v>0</v>
      </c>
      <c r="L307" s="102">
        <f t="shared" si="263"/>
        <v>4541.3999999999996</v>
      </c>
      <c r="M307" s="102">
        <f t="shared" si="263"/>
        <v>716.47399999999993</v>
      </c>
      <c r="N307" s="102">
        <f t="shared" si="263"/>
        <v>5257.8739999999998</v>
      </c>
    </row>
    <row r="308" spans="1:14" s="2" customFormat="1" x14ac:dyDescent="0.2">
      <c r="A308" s="16" t="s">
        <v>44</v>
      </c>
      <c r="B308" s="18" t="s">
        <v>141</v>
      </c>
      <c r="C308" s="17" t="s">
        <v>25</v>
      </c>
      <c r="D308" s="18" t="s">
        <v>146</v>
      </c>
      <c r="E308" s="18">
        <v>111</v>
      </c>
      <c r="F308" s="102">
        <f>'ПР 7 ведом'!G202</f>
        <v>3488</v>
      </c>
      <c r="G308" s="102">
        <f>'ПР 7 ведом'!H202</f>
        <v>0</v>
      </c>
      <c r="H308" s="102">
        <f>'ПР 7 ведом'!I202</f>
        <v>3488</v>
      </c>
      <c r="I308" s="102">
        <f>'ПР 7 ведом'!J202</f>
        <v>0</v>
      </c>
      <c r="J308" s="145">
        <f>'ПР 7 ведом'!K202</f>
        <v>3488</v>
      </c>
      <c r="K308" s="102">
        <f>'ПР 7 ведом'!L202</f>
        <v>0</v>
      </c>
      <c r="L308" s="102">
        <f>'ПР 7 ведом'!M202</f>
        <v>3488</v>
      </c>
      <c r="M308" s="102">
        <f>'ПР 7 ведом'!N202</f>
        <v>403.69900000000001</v>
      </c>
      <c r="N308" s="102">
        <f>'ПР 7 ведом'!O202</f>
        <v>3891.6990000000001</v>
      </c>
    </row>
    <row r="309" spans="1:14" s="2" customFormat="1" ht="33.75" x14ac:dyDescent="0.2">
      <c r="A309" s="19" t="s">
        <v>45</v>
      </c>
      <c r="B309" s="18" t="s">
        <v>141</v>
      </c>
      <c r="C309" s="17" t="s">
        <v>25</v>
      </c>
      <c r="D309" s="18" t="s">
        <v>146</v>
      </c>
      <c r="E309" s="18">
        <v>119</v>
      </c>
      <c r="F309" s="102">
        <f>'ПР 7 ведом'!G203</f>
        <v>1053.4000000000001</v>
      </c>
      <c r="G309" s="102">
        <f>'ПР 7 ведом'!H203</f>
        <v>0</v>
      </c>
      <c r="H309" s="102">
        <f>'ПР 7 ведом'!I203</f>
        <v>1053.4000000000001</v>
      </c>
      <c r="I309" s="102">
        <f>'ПР 7 ведом'!J203</f>
        <v>0</v>
      </c>
      <c r="J309" s="145">
        <f>'ПР 7 ведом'!K203</f>
        <v>1053.4000000000001</v>
      </c>
      <c r="K309" s="102">
        <f>'ПР 7 ведом'!L203</f>
        <v>0</v>
      </c>
      <c r="L309" s="102">
        <f>'ПР 7 ведом'!M203</f>
        <v>1053.4000000000001</v>
      </c>
      <c r="M309" s="102">
        <f>'ПР 7 ведом'!N203</f>
        <v>312.77499999999998</v>
      </c>
      <c r="N309" s="102">
        <f>'ПР 7 ведом'!O203</f>
        <v>1366.1750000000002</v>
      </c>
    </row>
    <row r="310" spans="1:14" s="2" customFormat="1" ht="22.5" x14ac:dyDescent="0.2">
      <c r="A310" s="16" t="s">
        <v>508</v>
      </c>
      <c r="B310" s="18" t="s">
        <v>141</v>
      </c>
      <c r="C310" s="17" t="s">
        <v>25</v>
      </c>
      <c r="D310" s="18" t="s">
        <v>146</v>
      </c>
      <c r="E310" s="18" t="s">
        <v>50</v>
      </c>
      <c r="F310" s="102">
        <f>F311</f>
        <v>1384.9</v>
      </c>
      <c r="G310" s="102">
        <f t="shared" ref="G310:H310" si="264">G311</f>
        <v>0</v>
      </c>
      <c r="H310" s="102">
        <f t="shared" si="264"/>
        <v>1384.9</v>
      </c>
      <c r="I310" s="102">
        <f t="shared" ref="I310:N310" si="265">I311</f>
        <v>-1.5</v>
      </c>
      <c r="J310" s="145">
        <f t="shared" si="265"/>
        <v>1383.4</v>
      </c>
      <c r="K310" s="102">
        <f t="shared" si="265"/>
        <v>30</v>
      </c>
      <c r="L310" s="102">
        <f t="shared" si="265"/>
        <v>1413.4</v>
      </c>
      <c r="M310" s="102">
        <f t="shared" si="265"/>
        <v>-130.14599999999999</v>
      </c>
      <c r="N310" s="102">
        <f t="shared" si="265"/>
        <v>1283.2540000000001</v>
      </c>
    </row>
    <row r="311" spans="1:14" s="2" customFormat="1" ht="22.5" x14ac:dyDescent="0.2">
      <c r="A311" s="16" t="s">
        <v>51</v>
      </c>
      <c r="B311" s="18" t="s">
        <v>141</v>
      </c>
      <c r="C311" s="17" t="s">
        <v>25</v>
      </c>
      <c r="D311" s="18" t="s">
        <v>146</v>
      </c>
      <c r="E311" s="18" t="s">
        <v>52</v>
      </c>
      <c r="F311" s="102">
        <f>F313+F312</f>
        <v>1384.9</v>
      </c>
      <c r="G311" s="102">
        <f t="shared" ref="G311:H311" si="266">G313+G312</f>
        <v>0</v>
      </c>
      <c r="H311" s="102">
        <f t="shared" si="266"/>
        <v>1384.9</v>
      </c>
      <c r="I311" s="102">
        <f t="shared" ref="I311:N311" si="267">I313+I312</f>
        <v>-1.5</v>
      </c>
      <c r="J311" s="145">
        <f t="shared" si="267"/>
        <v>1383.4</v>
      </c>
      <c r="K311" s="102">
        <f t="shared" si="267"/>
        <v>30</v>
      </c>
      <c r="L311" s="102">
        <f t="shared" si="267"/>
        <v>1413.4</v>
      </c>
      <c r="M311" s="102">
        <f t="shared" si="267"/>
        <v>-130.14599999999999</v>
      </c>
      <c r="N311" s="102">
        <f t="shared" si="267"/>
        <v>1283.2540000000001</v>
      </c>
    </row>
    <row r="312" spans="1:14" s="2" customFormat="1" ht="22.5" x14ac:dyDescent="0.2">
      <c r="A312" s="65" t="s">
        <v>71</v>
      </c>
      <c r="B312" s="18" t="s">
        <v>141</v>
      </c>
      <c r="C312" s="17" t="s">
        <v>25</v>
      </c>
      <c r="D312" s="18" t="s">
        <v>146</v>
      </c>
      <c r="E312" s="18">
        <v>242</v>
      </c>
      <c r="F312" s="102">
        <f>'ПР 7 ведом'!G206</f>
        <v>0</v>
      </c>
      <c r="G312" s="102">
        <f>'ПР 7 ведом'!H206</f>
        <v>3</v>
      </c>
      <c r="H312" s="102">
        <f>'ПР 7 ведом'!I206</f>
        <v>3</v>
      </c>
      <c r="I312" s="102">
        <f>'ПР 7 ведом'!J206</f>
        <v>0</v>
      </c>
      <c r="J312" s="145">
        <f>'ПР 7 ведом'!K206</f>
        <v>3</v>
      </c>
      <c r="K312" s="102">
        <f>'ПР 7 ведом'!L206</f>
        <v>0</v>
      </c>
      <c r="L312" s="102">
        <f>'ПР 7 ведом'!M206</f>
        <v>3</v>
      </c>
      <c r="M312" s="102">
        <f>'ПР 7 ведом'!N206</f>
        <v>0</v>
      </c>
      <c r="N312" s="102">
        <f>'ПР 7 ведом'!O206</f>
        <v>3</v>
      </c>
    </row>
    <row r="313" spans="1:14" s="2" customFormat="1" x14ac:dyDescent="0.2">
      <c r="A313" s="20" t="s">
        <v>408</v>
      </c>
      <c r="B313" s="18" t="s">
        <v>141</v>
      </c>
      <c r="C313" s="17" t="s">
        <v>25</v>
      </c>
      <c r="D313" s="18" t="s">
        <v>146</v>
      </c>
      <c r="E313" s="18" t="s">
        <v>54</v>
      </c>
      <c r="F313" s="102">
        <f>'ПР 7 ведом'!G207</f>
        <v>1384.9</v>
      </c>
      <c r="G313" s="102">
        <f>'ПР 7 ведом'!H207</f>
        <v>-3</v>
      </c>
      <c r="H313" s="102">
        <f>'ПР 7 ведом'!I207</f>
        <v>1381.9</v>
      </c>
      <c r="I313" s="102">
        <f>'ПР 7 ведом'!J207</f>
        <v>-1.5</v>
      </c>
      <c r="J313" s="145">
        <f>'ПР 7 ведом'!K207</f>
        <v>1380.4</v>
      </c>
      <c r="K313" s="102">
        <f>'ПР 7 ведом'!L207</f>
        <v>30</v>
      </c>
      <c r="L313" s="102">
        <f>'ПР 7 ведом'!M207</f>
        <v>1410.4</v>
      </c>
      <c r="M313" s="102">
        <f>'ПР 7 ведом'!N207</f>
        <v>-130.14599999999999</v>
      </c>
      <c r="N313" s="102">
        <f>'ПР 7 ведом'!O207</f>
        <v>1280.2540000000001</v>
      </c>
    </row>
    <row r="314" spans="1:14" s="2" customFormat="1" ht="22.5" x14ac:dyDescent="0.2">
      <c r="A314" s="16" t="s">
        <v>31</v>
      </c>
      <c r="B314" s="18" t="s">
        <v>141</v>
      </c>
      <c r="C314" s="17" t="s">
        <v>25</v>
      </c>
      <c r="D314" s="89" t="s">
        <v>146</v>
      </c>
      <c r="E314" s="18" t="s">
        <v>32</v>
      </c>
      <c r="F314" s="102">
        <f>F315</f>
        <v>28683.699999999997</v>
      </c>
      <c r="G314" s="102">
        <f t="shared" ref="G314:H315" si="268">G315</f>
        <v>0</v>
      </c>
      <c r="H314" s="102">
        <f t="shared" si="268"/>
        <v>28683.699999999997</v>
      </c>
      <c r="I314" s="102">
        <f t="shared" ref="I314:N315" si="269">I315</f>
        <v>-62.7</v>
      </c>
      <c r="J314" s="145">
        <f t="shared" si="269"/>
        <v>28620.999999999996</v>
      </c>
      <c r="K314" s="102">
        <f t="shared" si="269"/>
        <v>-6786.8</v>
      </c>
      <c r="L314" s="102">
        <f t="shared" si="269"/>
        <v>21834.199999999997</v>
      </c>
      <c r="M314" s="102">
        <f t="shared" si="269"/>
        <v>13394.18</v>
      </c>
      <c r="N314" s="102">
        <f t="shared" si="269"/>
        <v>35228.379999999997</v>
      </c>
    </row>
    <row r="315" spans="1:14" s="2" customFormat="1" x14ac:dyDescent="0.2">
      <c r="A315" s="16" t="s">
        <v>33</v>
      </c>
      <c r="B315" s="18" t="s">
        <v>141</v>
      </c>
      <c r="C315" s="17" t="s">
        <v>25</v>
      </c>
      <c r="D315" s="89" t="s">
        <v>146</v>
      </c>
      <c r="E315" s="18" t="s">
        <v>34</v>
      </c>
      <c r="F315" s="102">
        <f>F316</f>
        <v>28683.699999999997</v>
      </c>
      <c r="G315" s="102">
        <f t="shared" si="268"/>
        <v>0</v>
      </c>
      <c r="H315" s="102">
        <f t="shared" si="268"/>
        <v>28683.699999999997</v>
      </c>
      <c r="I315" s="102">
        <f t="shared" si="269"/>
        <v>-62.7</v>
      </c>
      <c r="J315" s="145">
        <f t="shared" si="269"/>
        <v>28620.999999999996</v>
      </c>
      <c r="K315" s="102">
        <f t="shared" si="269"/>
        <v>-6786.8</v>
      </c>
      <c r="L315" s="102">
        <f t="shared" si="269"/>
        <v>21834.199999999997</v>
      </c>
      <c r="M315" s="102">
        <f t="shared" si="269"/>
        <v>13394.18</v>
      </c>
      <c r="N315" s="102">
        <f t="shared" si="269"/>
        <v>35228.379999999997</v>
      </c>
    </row>
    <row r="316" spans="1:14" s="2" customFormat="1" ht="33.75" x14ac:dyDescent="0.2">
      <c r="A316" s="16" t="s">
        <v>35</v>
      </c>
      <c r="B316" s="18" t="s">
        <v>141</v>
      </c>
      <c r="C316" s="17" t="s">
        <v>25</v>
      </c>
      <c r="D316" s="89" t="s">
        <v>146</v>
      </c>
      <c r="E316" s="18" t="s">
        <v>36</v>
      </c>
      <c r="F316" s="102">
        <f>'ПР 7 ведом'!G210</f>
        <v>28683.699999999997</v>
      </c>
      <c r="G316" s="102">
        <f>'ПР 7 ведом'!H210</f>
        <v>0</v>
      </c>
      <c r="H316" s="102">
        <f>'ПР 7 ведом'!I210</f>
        <v>28683.699999999997</v>
      </c>
      <c r="I316" s="102">
        <f>'ПР 7 ведом'!J210</f>
        <v>-62.7</v>
      </c>
      <c r="J316" s="145">
        <f>'ПР 7 ведом'!K210</f>
        <v>28620.999999999996</v>
      </c>
      <c r="K316" s="102">
        <f>'ПР 7 ведом'!L210</f>
        <v>-6786.8</v>
      </c>
      <c r="L316" s="102">
        <f>'ПР 7 ведом'!M210</f>
        <v>21834.199999999997</v>
      </c>
      <c r="M316" s="102">
        <f>'ПР 7 ведом'!N210</f>
        <v>13394.18</v>
      </c>
      <c r="N316" s="102">
        <f>'ПР 7 ведом'!O210</f>
        <v>35228.379999999997</v>
      </c>
    </row>
    <row r="317" spans="1:14" s="2" customFormat="1" x14ac:dyDescent="0.2">
      <c r="A317" s="20" t="s">
        <v>72</v>
      </c>
      <c r="B317" s="18" t="s">
        <v>141</v>
      </c>
      <c r="C317" s="17" t="s">
        <v>152</v>
      </c>
      <c r="D317" s="18" t="s">
        <v>155</v>
      </c>
      <c r="E317" s="18" t="s">
        <v>134</v>
      </c>
      <c r="F317" s="102">
        <f>F318</f>
        <v>65</v>
      </c>
      <c r="G317" s="102">
        <f t="shared" ref="G317:H317" si="270">G318</f>
        <v>0</v>
      </c>
      <c r="H317" s="102">
        <f t="shared" si="270"/>
        <v>65</v>
      </c>
      <c r="I317" s="102">
        <f t="shared" ref="I317:N317" si="271">I318</f>
        <v>1.5</v>
      </c>
      <c r="J317" s="145">
        <f t="shared" si="271"/>
        <v>66.5</v>
      </c>
      <c r="K317" s="102">
        <f t="shared" si="271"/>
        <v>0</v>
      </c>
      <c r="L317" s="102">
        <f t="shared" si="271"/>
        <v>66.5</v>
      </c>
      <c r="M317" s="102">
        <f t="shared" si="271"/>
        <v>28.01</v>
      </c>
      <c r="N317" s="102">
        <f t="shared" si="271"/>
        <v>94.51</v>
      </c>
    </row>
    <row r="318" spans="1:14" s="2" customFormat="1" x14ac:dyDescent="0.2">
      <c r="A318" s="20" t="s">
        <v>73</v>
      </c>
      <c r="B318" s="18" t="s">
        <v>141</v>
      </c>
      <c r="C318" s="17" t="s">
        <v>152</v>
      </c>
      <c r="D318" s="18" t="s">
        <v>155</v>
      </c>
      <c r="E318" s="18" t="s">
        <v>74</v>
      </c>
      <c r="F318" s="102">
        <f>F319+F320</f>
        <v>65</v>
      </c>
      <c r="G318" s="102">
        <f t="shared" ref="G318:H318" si="272">G319+G320</f>
        <v>0</v>
      </c>
      <c r="H318" s="102">
        <f t="shared" si="272"/>
        <v>65</v>
      </c>
      <c r="I318" s="102">
        <f t="shared" ref="I318:N318" si="273">I319+I320</f>
        <v>1.5</v>
      </c>
      <c r="J318" s="145">
        <f t="shared" si="273"/>
        <v>66.5</v>
      </c>
      <c r="K318" s="102">
        <f t="shared" si="273"/>
        <v>0</v>
      </c>
      <c r="L318" s="102">
        <f t="shared" si="273"/>
        <v>66.5</v>
      </c>
      <c r="M318" s="102">
        <f t="shared" si="273"/>
        <v>28.01</v>
      </c>
      <c r="N318" s="102">
        <f t="shared" si="273"/>
        <v>94.51</v>
      </c>
    </row>
    <row r="319" spans="1:14" s="2" customFormat="1" x14ac:dyDescent="0.2">
      <c r="A319" s="25" t="s">
        <v>75</v>
      </c>
      <c r="B319" s="18" t="s">
        <v>141</v>
      </c>
      <c r="C319" s="17" t="s">
        <v>152</v>
      </c>
      <c r="D319" s="18" t="s">
        <v>155</v>
      </c>
      <c r="E319" s="18" t="s">
        <v>76</v>
      </c>
      <c r="F319" s="102">
        <f>'ПР 7 ведом'!G213</f>
        <v>13</v>
      </c>
      <c r="G319" s="102">
        <f>'ПР 7 ведом'!H213</f>
        <v>0</v>
      </c>
      <c r="H319" s="102">
        <f>'ПР 7 ведом'!I213</f>
        <v>13</v>
      </c>
      <c r="I319" s="102">
        <f>'ПР 7 ведом'!J213</f>
        <v>0.5</v>
      </c>
      <c r="J319" s="145">
        <f>'ПР 7 ведом'!K213</f>
        <v>13.5</v>
      </c>
      <c r="K319" s="102">
        <f>'ПР 7 ведом'!L213</f>
        <v>0</v>
      </c>
      <c r="L319" s="102">
        <f>'ПР 7 ведом'!M213</f>
        <v>13.5</v>
      </c>
      <c r="M319" s="102">
        <f>'ПР 7 ведом'!N213</f>
        <v>3.3</v>
      </c>
      <c r="N319" s="102">
        <f>'ПР 7 ведом'!O213</f>
        <v>16.8</v>
      </c>
    </row>
    <row r="320" spans="1:14" s="2" customFormat="1" x14ac:dyDescent="0.2">
      <c r="A320" s="20" t="s">
        <v>379</v>
      </c>
      <c r="B320" s="18" t="s">
        <v>141</v>
      </c>
      <c r="C320" s="17" t="s">
        <v>152</v>
      </c>
      <c r="D320" s="18" t="s">
        <v>155</v>
      </c>
      <c r="E320" s="18">
        <v>853</v>
      </c>
      <c r="F320" s="102">
        <f>'ПР 7 ведом'!G214</f>
        <v>52</v>
      </c>
      <c r="G320" s="102">
        <f>'ПР 7 ведом'!H214</f>
        <v>0</v>
      </c>
      <c r="H320" s="102">
        <f>'ПР 7 ведом'!I214</f>
        <v>52</v>
      </c>
      <c r="I320" s="102">
        <f>'ПР 7 ведом'!J214</f>
        <v>1</v>
      </c>
      <c r="J320" s="145">
        <f>'ПР 7 ведом'!K214</f>
        <v>53</v>
      </c>
      <c r="K320" s="102">
        <f>'ПР 7 ведом'!L214</f>
        <v>0</v>
      </c>
      <c r="L320" s="102">
        <f>'ПР 7 ведом'!M214</f>
        <v>53</v>
      </c>
      <c r="M320" s="102">
        <f>'ПР 7 ведом'!N214</f>
        <v>24.71</v>
      </c>
      <c r="N320" s="102">
        <f>'ПР 7 ведом'!O214</f>
        <v>77.710000000000008</v>
      </c>
    </row>
    <row r="321" spans="1:14" s="2" customFormat="1" ht="56.25" x14ac:dyDescent="0.2">
      <c r="A321" s="33" t="s">
        <v>516</v>
      </c>
      <c r="B321" s="18" t="s">
        <v>141</v>
      </c>
      <c r="C321" s="17" t="s">
        <v>25</v>
      </c>
      <c r="D321" s="18" t="s">
        <v>147</v>
      </c>
      <c r="E321" s="34" t="s">
        <v>84</v>
      </c>
      <c r="F321" s="100">
        <f>F322+F326+F329</f>
        <v>45700</v>
      </c>
      <c r="G321" s="100">
        <f t="shared" ref="G321:H321" si="274">G322+G326+G329</f>
        <v>0</v>
      </c>
      <c r="H321" s="100">
        <f t="shared" si="274"/>
        <v>45700</v>
      </c>
      <c r="I321" s="100">
        <f t="shared" ref="I321:N321" si="275">I322+I326+I329</f>
        <v>0</v>
      </c>
      <c r="J321" s="110">
        <f t="shared" si="275"/>
        <v>45700</v>
      </c>
      <c r="K321" s="100">
        <f t="shared" si="275"/>
        <v>0</v>
      </c>
      <c r="L321" s="100">
        <f t="shared" si="275"/>
        <v>45700</v>
      </c>
      <c r="M321" s="100">
        <f t="shared" si="275"/>
        <v>0</v>
      </c>
      <c r="N321" s="100">
        <f t="shared" si="275"/>
        <v>45700</v>
      </c>
    </row>
    <row r="322" spans="1:14" s="2" customFormat="1" ht="45" x14ac:dyDescent="0.2">
      <c r="A322" s="16" t="s">
        <v>41</v>
      </c>
      <c r="B322" s="18" t="s">
        <v>141</v>
      </c>
      <c r="C322" s="17" t="s">
        <v>25</v>
      </c>
      <c r="D322" s="18" t="s">
        <v>147</v>
      </c>
      <c r="E322" s="18" t="s">
        <v>42</v>
      </c>
      <c r="F322" s="102">
        <f>F323</f>
        <v>6646.7</v>
      </c>
      <c r="G322" s="102">
        <f t="shared" ref="G322:H322" si="276">G323</f>
        <v>0</v>
      </c>
      <c r="H322" s="102">
        <f t="shared" si="276"/>
        <v>6646.7</v>
      </c>
      <c r="I322" s="102">
        <f t="shared" ref="I322:N322" si="277">I323</f>
        <v>0</v>
      </c>
      <c r="J322" s="145">
        <f t="shared" si="277"/>
        <v>6646.7</v>
      </c>
      <c r="K322" s="102">
        <f t="shared" si="277"/>
        <v>0</v>
      </c>
      <c r="L322" s="102">
        <f t="shared" si="277"/>
        <v>6646.7</v>
      </c>
      <c r="M322" s="102">
        <f t="shared" si="277"/>
        <v>403.49699999999996</v>
      </c>
      <c r="N322" s="102">
        <f t="shared" si="277"/>
        <v>7050.1970000000001</v>
      </c>
    </row>
    <row r="323" spans="1:14" s="2" customFormat="1" x14ac:dyDescent="0.2">
      <c r="A323" s="16" t="s">
        <v>43</v>
      </c>
      <c r="B323" s="18" t="s">
        <v>141</v>
      </c>
      <c r="C323" s="17" t="s">
        <v>25</v>
      </c>
      <c r="D323" s="18" t="s">
        <v>147</v>
      </c>
      <c r="E323" s="18">
        <v>110</v>
      </c>
      <c r="F323" s="102">
        <f>F324+F325</f>
        <v>6646.7</v>
      </c>
      <c r="G323" s="102">
        <f>G324+G325</f>
        <v>0</v>
      </c>
      <c r="H323" s="102">
        <f t="shared" ref="H323" si="278">H324+H325</f>
        <v>6646.7</v>
      </c>
      <c r="I323" s="102">
        <f t="shared" ref="I323:N323" si="279">I324+I325</f>
        <v>0</v>
      </c>
      <c r="J323" s="145">
        <f t="shared" si="279"/>
        <v>6646.7</v>
      </c>
      <c r="K323" s="102">
        <f t="shared" si="279"/>
        <v>0</v>
      </c>
      <c r="L323" s="102">
        <f t="shared" si="279"/>
        <v>6646.7</v>
      </c>
      <c r="M323" s="102">
        <f t="shared" si="279"/>
        <v>403.49699999999996</v>
      </c>
      <c r="N323" s="102">
        <f t="shared" si="279"/>
        <v>7050.1970000000001</v>
      </c>
    </row>
    <row r="324" spans="1:14" s="2" customFormat="1" x14ac:dyDescent="0.2">
      <c r="A324" s="16" t="s">
        <v>44</v>
      </c>
      <c r="B324" s="18" t="s">
        <v>141</v>
      </c>
      <c r="C324" s="17" t="s">
        <v>25</v>
      </c>
      <c r="D324" s="18" t="s">
        <v>147</v>
      </c>
      <c r="E324" s="18">
        <v>111</v>
      </c>
      <c r="F324" s="102">
        <f>'ПР 7 ведом'!G218</f>
        <v>5105</v>
      </c>
      <c r="G324" s="102">
        <f>'ПР 7 ведом'!H218</f>
        <v>0</v>
      </c>
      <c r="H324" s="102">
        <f>'ПР 7 ведом'!I218</f>
        <v>5105</v>
      </c>
      <c r="I324" s="102">
        <f>'ПР 7 ведом'!J218</f>
        <v>0</v>
      </c>
      <c r="J324" s="145">
        <f>'ПР 7 ведом'!K218</f>
        <v>5105</v>
      </c>
      <c r="K324" s="102">
        <f>'ПР 7 ведом'!L218</f>
        <v>0</v>
      </c>
      <c r="L324" s="102">
        <f>'ПР 7 ведом'!M218</f>
        <v>5105</v>
      </c>
      <c r="M324" s="102">
        <f>'ПР 7 ведом'!N218</f>
        <v>376.61599999999999</v>
      </c>
      <c r="N324" s="102">
        <f>'ПР 7 ведом'!O218</f>
        <v>5481.616</v>
      </c>
    </row>
    <row r="325" spans="1:14" s="2" customFormat="1" ht="33.75" x14ac:dyDescent="0.2">
      <c r="A325" s="19" t="s">
        <v>45</v>
      </c>
      <c r="B325" s="18" t="s">
        <v>141</v>
      </c>
      <c r="C325" s="17" t="s">
        <v>25</v>
      </c>
      <c r="D325" s="18" t="s">
        <v>147</v>
      </c>
      <c r="E325" s="18">
        <v>119</v>
      </c>
      <c r="F325" s="102">
        <f>'ПР 7 ведом'!G219</f>
        <v>1541.7</v>
      </c>
      <c r="G325" s="102">
        <f>'ПР 7 ведом'!H219</f>
        <v>0</v>
      </c>
      <c r="H325" s="102">
        <f>'ПР 7 ведом'!I219</f>
        <v>1541.7</v>
      </c>
      <c r="I325" s="102">
        <f>'ПР 7 ведом'!J219</f>
        <v>0</v>
      </c>
      <c r="J325" s="145">
        <f>'ПР 7 ведом'!K219</f>
        <v>1541.7</v>
      </c>
      <c r="K325" s="102">
        <f>'ПР 7 ведом'!L219</f>
        <v>0</v>
      </c>
      <c r="L325" s="102">
        <f>'ПР 7 ведом'!M219</f>
        <v>1541.7</v>
      </c>
      <c r="M325" s="102">
        <f>'ПР 7 ведом'!N219</f>
        <v>26.881</v>
      </c>
      <c r="N325" s="102">
        <f>'ПР 7 ведом'!O219</f>
        <v>1568.5810000000001</v>
      </c>
    </row>
    <row r="326" spans="1:14" s="2" customFormat="1" ht="22.5" x14ac:dyDescent="0.2">
      <c r="A326" s="16" t="s">
        <v>508</v>
      </c>
      <c r="B326" s="18" t="s">
        <v>141</v>
      </c>
      <c r="C326" s="17" t="s">
        <v>25</v>
      </c>
      <c r="D326" s="18" t="s">
        <v>147</v>
      </c>
      <c r="E326" s="18" t="s">
        <v>50</v>
      </c>
      <c r="F326" s="102">
        <f>F327</f>
        <v>50</v>
      </c>
      <c r="G326" s="102">
        <f t="shared" ref="G326:H327" si="280">G327</f>
        <v>0</v>
      </c>
      <c r="H326" s="102">
        <f t="shared" si="280"/>
        <v>50</v>
      </c>
      <c r="I326" s="102">
        <f t="shared" ref="I326:N327" si="281">I327</f>
        <v>0</v>
      </c>
      <c r="J326" s="145">
        <f t="shared" si="281"/>
        <v>50</v>
      </c>
      <c r="K326" s="102">
        <f t="shared" si="281"/>
        <v>0</v>
      </c>
      <c r="L326" s="102">
        <f t="shared" si="281"/>
        <v>50</v>
      </c>
      <c r="M326" s="102">
        <f t="shared" si="281"/>
        <v>0.20599999999999999</v>
      </c>
      <c r="N326" s="102">
        <f t="shared" si="281"/>
        <v>50.206000000000003</v>
      </c>
    </row>
    <row r="327" spans="1:14" s="2" customFormat="1" ht="22.5" x14ac:dyDescent="0.2">
      <c r="A327" s="16" t="s">
        <v>51</v>
      </c>
      <c r="B327" s="18" t="s">
        <v>141</v>
      </c>
      <c r="C327" s="17" t="s">
        <v>25</v>
      </c>
      <c r="D327" s="18" t="s">
        <v>147</v>
      </c>
      <c r="E327" s="18" t="s">
        <v>52</v>
      </c>
      <c r="F327" s="102">
        <f>F328</f>
        <v>50</v>
      </c>
      <c r="G327" s="102">
        <f t="shared" si="280"/>
        <v>0</v>
      </c>
      <c r="H327" s="102">
        <f t="shared" si="280"/>
        <v>50</v>
      </c>
      <c r="I327" s="102">
        <f t="shared" si="281"/>
        <v>0</v>
      </c>
      <c r="J327" s="145">
        <f t="shared" si="281"/>
        <v>50</v>
      </c>
      <c r="K327" s="102">
        <f t="shared" si="281"/>
        <v>0</v>
      </c>
      <c r="L327" s="102">
        <f t="shared" si="281"/>
        <v>50</v>
      </c>
      <c r="M327" s="102">
        <f t="shared" si="281"/>
        <v>0.20599999999999999</v>
      </c>
      <c r="N327" s="102">
        <f t="shared" si="281"/>
        <v>50.206000000000003</v>
      </c>
    </row>
    <row r="328" spans="1:14" s="2" customFormat="1" x14ac:dyDescent="0.2">
      <c r="A328" s="20" t="s">
        <v>408</v>
      </c>
      <c r="B328" s="18" t="s">
        <v>141</v>
      </c>
      <c r="C328" s="17" t="s">
        <v>25</v>
      </c>
      <c r="D328" s="18" t="s">
        <v>147</v>
      </c>
      <c r="E328" s="18" t="s">
        <v>54</v>
      </c>
      <c r="F328" s="102">
        <f>'ПР 7 ведом'!G222</f>
        <v>50</v>
      </c>
      <c r="G328" s="102">
        <f>'ПР 7 ведом'!H222</f>
        <v>0</v>
      </c>
      <c r="H328" s="102">
        <f>'ПР 7 ведом'!I222</f>
        <v>50</v>
      </c>
      <c r="I328" s="102">
        <f>'ПР 7 ведом'!J222</f>
        <v>0</v>
      </c>
      <c r="J328" s="145">
        <f>'ПР 7 ведом'!K222</f>
        <v>50</v>
      </c>
      <c r="K328" s="102">
        <f>'ПР 7 ведом'!L222</f>
        <v>0</v>
      </c>
      <c r="L328" s="102">
        <f>'ПР 7 ведом'!M222</f>
        <v>50</v>
      </c>
      <c r="M328" s="102">
        <f>'ПР 7 ведом'!N222</f>
        <v>0.20599999999999999</v>
      </c>
      <c r="N328" s="102">
        <f>'ПР 7 ведом'!O222</f>
        <v>50.206000000000003</v>
      </c>
    </row>
    <row r="329" spans="1:14" s="2" customFormat="1" ht="22.5" x14ac:dyDescent="0.2">
      <c r="A329" s="16" t="s">
        <v>31</v>
      </c>
      <c r="B329" s="18" t="s">
        <v>141</v>
      </c>
      <c r="C329" s="17" t="s">
        <v>25</v>
      </c>
      <c r="D329" s="18" t="s">
        <v>147</v>
      </c>
      <c r="E329" s="18" t="s">
        <v>32</v>
      </c>
      <c r="F329" s="102">
        <f>F330</f>
        <v>39003.300000000003</v>
      </c>
      <c r="G329" s="102">
        <f t="shared" ref="G329:H330" si="282">G330</f>
        <v>0</v>
      </c>
      <c r="H329" s="102">
        <f t="shared" si="282"/>
        <v>39003.300000000003</v>
      </c>
      <c r="I329" s="102">
        <f t="shared" ref="I329:N330" si="283">I330</f>
        <v>0</v>
      </c>
      <c r="J329" s="145">
        <f t="shared" si="283"/>
        <v>39003.300000000003</v>
      </c>
      <c r="K329" s="102">
        <f t="shared" si="283"/>
        <v>0</v>
      </c>
      <c r="L329" s="102">
        <f t="shared" si="283"/>
        <v>39003.300000000003</v>
      </c>
      <c r="M329" s="102">
        <f t="shared" si="283"/>
        <v>-403.70299999999997</v>
      </c>
      <c r="N329" s="102">
        <f t="shared" si="283"/>
        <v>38599.597000000002</v>
      </c>
    </row>
    <row r="330" spans="1:14" s="2" customFormat="1" x14ac:dyDescent="0.2">
      <c r="A330" s="16" t="s">
        <v>33</v>
      </c>
      <c r="B330" s="18" t="s">
        <v>141</v>
      </c>
      <c r="C330" s="17" t="s">
        <v>25</v>
      </c>
      <c r="D330" s="18" t="s">
        <v>147</v>
      </c>
      <c r="E330" s="18" t="s">
        <v>34</v>
      </c>
      <c r="F330" s="102">
        <f>F331</f>
        <v>39003.300000000003</v>
      </c>
      <c r="G330" s="102">
        <f t="shared" si="282"/>
        <v>0</v>
      </c>
      <c r="H330" s="102">
        <f t="shared" si="282"/>
        <v>39003.300000000003</v>
      </c>
      <c r="I330" s="102">
        <f t="shared" si="283"/>
        <v>0</v>
      </c>
      <c r="J330" s="145">
        <f t="shared" si="283"/>
        <v>39003.300000000003</v>
      </c>
      <c r="K330" s="102">
        <f t="shared" si="283"/>
        <v>0</v>
      </c>
      <c r="L330" s="102">
        <f t="shared" si="283"/>
        <v>39003.300000000003</v>
      </c>
      <c r="M330" s="102">
        <f t="shared" si="283"/>
        <v>-403.70299999999997</v>
      </c>
      <c r="N330" s="102">
        <f t="shared" si="283"/>
        <v>38599.597000000002</v>
      </c>
    </row>
    <row r="331" spans="1:14" s="2" customFormat="1" ht="33.75" x14ac:dyDescent="0.2">
      <c r="A331" s="16" t="s">
        <v>35</v>
      </c>
      <c r="B331" s="18" t="s">
        <v>141</v>
      </c>
      <c r="C331" s="17" t="s">
        <v>25</v>
      </c>
      <c r="D331" s="18" t="s">
        <v>147</v>
      </c>
      <c r="E331" s="18" t="s">
        <v>36</v>
      </c>
      <c r="F331" s="102">
        <f>'ПР 7 ведом'!G225</f>
        <v>39003.300000000003</v>
      </c>
      <c r="G331" s="102">
        <f>'ПР 7 ведом'!H225</f>
        <v>0</v>
      </c>
      <c r="H331" s="102">
        <f>'ПР 7 ведом'!I225</f>
        <v>39003.300000000003</v>
      </c>
      <c r="I331" s="102">
        <f>'ПР 7 ведом'!J225</f>
        <v>0</v>
      </c>
      <c r="J331" s="145">
        <f>'ПР 7 ведом'!K225</f>
        <v>39003.300000000003</v>
      </c>
      <c r="K331" s="102">
        <f>'ПР 7 ведом'!L225</f>
        <v>0</v>
      </c>
      <c r="L331" s="102">
        <f>'ПР 7 ведом'!M225</f>
        <v>39003.300000000003</v>
      </c>
      <c r="M331" s="102">
        <f>'ПР 7 ведом'!N225</f>
        <v>-403.70299999999997</v>
      </c>
      <c r="N331" s="102">
        <f>'ПР 7 ведом'!O225</f>
        <v>38599.597000000002</v>
      </c>
    </row>
    <row r="332" spans="1:14" s="2" customFormat="1" ht="45" x14ac:dyDescent="0.2">
      <c r="A332" s="16" t="s">
        <v>148</v>
      </c>
      <c r="B332" s="18" t="s">
        <v>141</v>
      </c>
      <c r="C332" s="17" t="s">
        <v>25</v>
      </c>
      <c r="D332" s="18" t="s">
        <v>149</v>
      </c>
      <c r="E332" s="18"/>
      <c r="F332" s="102">
        <f>F333</f>
        <v>287.10000000000002</v>
      </c>
      <c r="G332" s="102">
        <f t="shared" ref="G332:H332" si="284">G333</f>
        <v>0</v>
      </c>
      <c r="H332" s="102">
        <f t="shared" si="284"/>
        <v>287.10000000000002</v>
      </c>
      <c r="I332" s="102">
        <f t="shared" ref="I332:N332" si="285">I333</f>
        <v>0</v>
      </c>
      <c r="J332" s="145">
        <f t="shared" si="285"/>
        <v>287.10000000000002</v>
      </c>
      <c r="K332" s="102">
        <f t="shared" si="285"/>
        <v>0</v>
      </c>
      <c r="L332" s="102">
        <f t="shared" si="285"/>
        <v>287.10000000000002</v>
      </c>
      <c r="M332" s="102">
        <f t="shared" si="285"/>
        <v>0</v>
      </c>
      <c r="N332" s="102">
        <f t="shared" si="285"/>
        <v>287.10000000000002</v>
      </c>
    </row>
    <row r="333" spans="1:14" s="2" customFormat="1" ht="33.75" x14ac:dyDescent="0.2">
      <c r="A333" s="35" t="s">
        <v>7</v>
      </c>
      <c r="B333" s="18" t="s">
        <v>141</v>
      </c>
      <c r="C333" s="17" t="s">
        <v>25</v>
      </c>
      <c r="D333" s="18" t="s">
        <v>150</v>
      </c>
      <c r="E333" s="18"/>
      <c r="F333" s="102">
        <f>F334+F337</f>
        <v>287.10000000000002</v>
      </c>
      <c r="G333" s="102">
        <f t="shared" ref="G333:H333" si="286">G334+G337</f>
        <v>0</v>
      </c>
      <c r="H333" s="102">
        <f t="shared" si="286"/>
        <v>287.10000000000002</v>
      </c>
      <c r="I333" s="102">
        <f t="shared" ref="I333:N333" si="287">I334+I337</f>
        <v>0</v>
      </c>
      <c r="J333" s="145">
        <f t="shared" si="287"/>
        <v>287.10000000000002</v>
      </c>
      <c r="K333" s="102">
        <f t="shared" si="287"/>
        <v>0</v>
      </c>
      <c r="L333" s="102">
        <f t="shared" si="287"/>
        <v>287.10000000000002</v>
      </c>
      <c r="M333" s="102">
        <f t="shared" si="287"/>
        <v>0</v>
      </c>
      <c r="N333" s="102">
        <f t="shared" si="287"/>
        <v>287.10000000000002</v>
      </c>
    </row>
    <row r="334" spans="1:14" s="2" customFormat="1" ht="45" x14ac:dyDescent="0.2">
      <c r="A334" s="16" t="s">
        <v>41</v>
      </c>
      <c r="B334" s="18" t="s">
        <v>141</v>
      </c>
      <c r="C334" s="17" t="s">
        <v>25</v>
      </c>
      <c r="D334" s="18" t="s">
        <v>150</v>
      </c>
      <c r="E334" s="18">
        <v>100</v>
      </c>
      <c r="F334" s="102">
        <f>F336</f>
        <v>36.299999999999997</v>
      </c>
      <c r="G334" s="102">
        <f t="shared" ref="G334:H334" si="288">G336</f>
        <v>0</v>
      </c>
      <c r="H334" s="102">
        <f t="shared" si="288"/>
        <v>36.299999999999997</v>
      </c>
      <c r="I334" s="102">
        <f t="shared" ref="I334:N334" si="289">I336</f>
        <v>0</v>
      </c>
      <c r="J334" s="145">
        <f t="shared" si="289"/>
        <v>36.299999999999997</v>
      </c>
      <c r="K334" s="102">
        <f t="shared" si="289"/>
        <v>0</v>
      </c>
      <c r="L334" s="102">
        <f t="shared" si="289"/>
        <v>36.299999999999997</v>
      </c>
      <c r="M334" s="102">
        <f t="shared" si="289"/>
        <v>0</v>
      </c>
      <c r="N334" s="102">
        <f t="shared" si="289"/>
        <v>36.299999999999997</v>
      </c>
    </row>
    <row r="335" spans="1:14" s="2" customFormat="1" x14ac:dyDescent="0.2">
      <c r="A335" s="16" t="s">
        <v>43</v>
      </c>
      <c r="B335" s="18" t="s">
        <v>141</v>
      </c>
      <c r="C335" s="17" t="s">
        <v>25</v>
      </c>
      <c r="D335" s="18" t="s">
        <v>150</v>
      </c>
      <c r="E335" s="18">
        <v>110</v>
      </c>
      <c r="F335" s="102">
        <f>F336</f>
        <v>36.299999999999997</v>
      </c>
      <c r="G335" s="102">
        <f t="shared" ref="G335:H335" si="290">G336</f>
        <v>0</v>
      </c>
      <c r="H335" s="102">
        <f t="shared" si="290"/>
        <v>36.299999999999997</v>
      </c>
      <c r="I335" s="102">
        <f t="shared" ref="I335:N335" si="291">I336</f>
        <v>0</v>
      </c>
      <c r="J335" s="145">
        <f t="shared" si="291"/>
        <v>36.299999999999997</v>
      </c>
      <c r="K335" s="102">
        <f t="shared" si="291"/>
        <v>0</v>
      </c>
      <c r="L335" s="102">
        <f t="shared" si="291"/>
        <v>36.299999999999997</v>
      </c>
      <c r="M335" s="102">
        <f t="shared" si="291"/>
        <v>0</v>
      </c>
      <c r="N335" s="102">
        <f t="shared" si="291"/>
        <v>36.299999999999997</v>
      </c>
    </row>
    <row r="336" spans="1:14" s="2" customFormat="1" ht="22.5" x14ac:dyDescent="0.2">
      <c r="A336" s="20" t="s">
        <v>517</v>
      </c>
      <c r="B336" s="18" t="s">
        <v>141</v>
      </c>
      <c r="C336" s="17" t="s">
        <v>25</v>
      </c>
      <c r="D336" s="18" t="s">
        <v>150</v>
      </c>
      <c r="E336" s="18">
        <v>112</v>
      </c>
      <c r="F336" s="102">
        <f>'ПР 7 ведом'!G230</f>
        <v>36.299999999999997</v>
      </c>
      <c r="G336" s="102">
        <f>'ПР 7 ведом'!H230</f>
        <v>0</v>
      </c>
      <c r="H336" s="102">
        <f>'ПР 7 ведом'!I230</f>
        <v>36.299999999999997</v>
      </c>
      <c r="I336" s="102">
        <f>'ПР 7 ведом'!J230</f>
        <v>0</v>
      </c>
      <c r="J336" s="145">
        <f>'ПР 7 ведом'!K230</f>
        <v>36.299999999999997</v>
      </c>
      <c r="K336" s="102">
        <f>'ПР 7 ведом'!L230</f>
        <v>0</v>
      </c>
      <c r="L336" s="102">
        <f>'ПР 7 ведом'!M230</f>
        <v>36.299999999999997</v>
      </c>
      <c r="M336" s="102">
        <f>'ПР 7 ведом'!N230</f>
        <v>0</v>
      </c>
      <c r="N336" s="102">
        <f>'ПР 7 ведом'!O230</f>
        <v>36.299999999999997</v>
      </c>
    </row>
    <row r="337" spans="1:14" s="2" customFormat="1" ht="22.5" x14ac:dyDescent="0.2">
      <c r="A337" s="16" t="s">
        <v>31</v>
      </c>
      <c r="B337" s="18" t="s">
        <v>141</v>
      </c>
      <c r="C337" s="17" t="s">
        <v>25</v>
      </c>
      <c r="D337" s="18" t="s">
        <v>150</v>
      </c>
      <c r="E337" s="18">
        <v>600</v>
      </c>
      <c r="F337" s="102">
        <f>F339</f>
        <v>250.8</v>
      </c>
      <c r="G337" s="102">
        <f t="shared" ref="G337:H337" si="292">G339</f>
        <v>0</v>
      </c>
      <c r="H337" s="102">
        <f t="shared" si="292"/>
        <v>250.8</v>
      </c>
      <c r="I337" s="102">
        <f t="shared" ref="I337:N337" si="293">I339</f>
        <v>0</v>
      </c>
      <c r="J337" s="145">
        <f t="shared" si="293"/>
        <v>250.8</v>
      </c>
      <c r="K337" s="102">
        <f t="shared" si="293"/>
        <v>0</v>
      </c>
      <c r="L337" s="102">
        <f t="shared" si="293"/>
        <v>250.8</v>
      </c>
      <c r="M337" s="102">
        <f t="shared" si="293"/>
        <v>0</v>
      </c>
      <c r="N337" s="102">
        <f t="shared" si="293"/>
        <v>250.8</v>
      </c>
    </row>
    <row r="338" spans="1:14" s="2" customFormat="1" x14ac:dyDescent="0.2">
      <c r="A338" s="16" t="s">
        <v>33</v>
      </c>
      <c r="B338" s="18" t="s">
        <v>141</v>
      </c>
      <c r="C338" s="17" t="s">
        <v>25</v>
      </c>
      <c r="D338" s="18" t="s">
        <v>150</v>
      </c>
      <c r="E338" s="18">
        <v>610</v>
      </c>
      <c r="F338" s="102">
        <f>F339</f>
        <v>250.8</v>
      </c>
      <c r="G338" s="102">
        <f t="shared" ref="G338:H338" si="294">G339</f>
        <v>0</v>
      </c>
      <c r="H338" s="102">
        <f t="shared" si="294"/>
        <v>250.8</v>
      </c>
      <c r="I338" s="102">
        <f t="shared" ref="I338:N338" si="295">I339</f>
        <v>0</v>
      </c>
      <c r="J338" s="145">
        <f t="shared" si="295"/>
        <v>250.8</v>
      </c>
      <c r="K338" s="102">
        <f t="shared" si="295"/>
        <v>0</v>
      </c>
      <c r="L338" s="102">
        <f t="shared" si="295"/>
        <v>250.8</v>
      </c>
      <c r="M338" s="102">
        <f t="shared" si="295"/>
        <v>0</v>
      </c>
      <c r="N338" s="102">
        <f t="shared" si="295"/>
        <v>250.8</v>
      </c>
    </row>
    <row r="339" spans="1:14" s="2" customFormat="1" ht="33.75" x14ac:dyDescent="0.2">
      <c r="A339" s="16" t="s">
        <v>35</v>
      </c>
      <c r="B339" s="18" t="s">
        <v>141</v>
      </c>
      <c r="C339" s="17" t="s">
        <v>25</v>
      </c>
      <c r="D339" s="18" t="s">
        <v>150</v>
      </c>
      <c r="E339" s="18">
        <v>611</v>
      </c>
      <c r="F339" s="102">
        <f>'ПР 7 ведом'!G233</f>
        <v>250.8</v>
      </c>
      <c r="G339" s="102">
        <f>'ПР 7 ведом'!H233</f>
        <v>0</v>
      </c>
      <c r="H339" s="102">
        <f>'ПР 7 ведом'!I233</f>
        <v>250.8</v>
      </c>
      <c r="I339" s="102">
        <f>'ПР 7 ведом'!J233</f>
        <v>0</v>
      </c>
      <c r="J339" s="145">
        <f>'ПР 7 ведом'!K233</f>
        <v>250.8</v>
      </c>
      <c r="K339" s="102">
        <f>'ПР 7 ведом'!L233</f>
        <v>0</v>
      </c>
      <c r="L339" s="102">
        <f>'ПР 7 ведом'!M233</f>
        <v>250.8</v>
      </c>
      <c r="M339" s="102">
        <f>'ПР 7 ведом'!N233</f>
        <v>0</v>
      </c>
      <c r="N339" s="102">
        <f>'ПР 7 ведом'!O233</f>
        <v>250.8</v>
      </c>
    </row>
    <row r="340" spans="1:14" s="143" customFormat="1" x14ac:dyDescent="0.2">
      <c r="A340" s="11" t="s">
        <v>151</v>
      </c>
      <c r="B340" s="46" t="s">
        <v>141</v>
      </c>
      <c r="C340" s="44" t="s">
        <v>152</v>
      </c>
      <c r="D340" s="46" t="s">
        <v>83</v>
      </c>
      <c r="E340" s="46" t="s">
        <v>84</v>
      </c>
      <c r="F340" s="96">
        <f>F341+F382</f>
        <v>196378.3</v>
      </c>
      <c r="G340" s="96">
        <f t="shared" ref="G340:H340" si="296">G341+G382</f>
        <v>-0.1</v>
      </c>
      <c r="H340" s="96">
        <f t="shared" si="296"/>
        <v>196378.2</v>
      </c>
      <c r="I340" s="96">
        <f t="shared" ref="I340:N340" si="297">I341+I382</f>
        <v>14852.5</v>
      </c>
      <c r="J340" s="121">
        <f t="shared" si="297"/>
        <v>211230.7</v>
      </c>
      <c r="K340" s="96">
        <f t="shared" si="297"/>
        <v>700.5</v>
      </c>
      <c r="L340" s="96">
        <f t="shared" si="297"/>
        <v>211931.2</v>
      </c>
      <c r="M340" s="96">
        <f t="shared" si="297"/>
        <v>-332.40699999999742</v>
      </c>
      <c r="N340" s="96">
        <f t="shared" si="297"/>
        <v>211598.79300000001</v>
      </c>
    </row>
    <row r="341" spans="1:14" s="36" customFormat="1" ht="11.25" x14ac:dyDescent="0.2">
      <c r="A341" s="33" t="s">
        <v>153</v>
      </c>
      <c r="B341" s="18" t="s">
        <v>141</v>
      </c>
      <c r="C341" s="17" t="s">
        <v>152</v>
      </c>
      <c r="D341" s="18" t="s">
        <v>154</v>
      </c>
      <c r="E341" s="34" t="s">
        <v>84</v>
      </c>
      <c r="F341" s="100">
        <f>F361+F342+F374+F378</f>
        <v>195375.09999999998</v>
      </c>
      <c r="G341" s="100">
        <f t="shared" ref="G341:L341" si="298">G361+G342+G374+G378</f>
        <v>-0.1</v>
      </c>
      <c r="H341" s="100">
        <f t="shared" si="298"/>
        <v>195375</v>
      </c>
      <c r="I341" s="100">
        <f t="shared" si="298"/>
        <v>14852.5</v>
      </c>
      <c r="J341" s="100">
        <f t="shared" si="298"/>
        <v>210227.5</v>
      </c>
      <c r="K341" s="100">
        <f t="shared" si="298"/>
        <v>700.5</v>
      </c>
      <c r="L341" s="100">
        <f t="shared" si="298"/>
        <v>210928</v>
      </c>
      <c r="M341" s="100">
        <f t="shared" ref="M341:N341" si="299">M361+M342+M374+M378</f>
        <v>-344.78199999999742</v>
      </c>
      <c r="N341" s="100">
        <f t="shared" si="299"/>
        <v>210583.21799999999</v>
      </c>
    </row>
    <row r="342" spans="1:14" s="36" customFormat="1" ht="22.5" x14ac:dyDescent="0.2">
      <c r="A342" s="21" t="s">
        <v>29</v>
      </c>
      <c r="B342" s="18" t="s">
        <v>141</v>
      </c>
      <c r="C342" s="17" t="s">
        <v>152</v>
      </c>
      <c r="D342" s="18" t="s">
        <v>155</v>
      </c>
      <c r="E342" s="34"/>
      <c r="F342" s="100">
        <f>F348+F357+F352+F343</f>
        <v>15942.300000000001</v>
      </c>
      <c r="G342" s="100">
        <f t="shared" ref="G342:L342" si="300">G348+G357+G352+G343</f>
        <v>-0.1</v>
      </c>
      <c r="H342" s="100">
        <f t="shared" si="300"/>
        <v>15942.2</v>
      </c>
      <c r="I342" s="100">
        <f t="shared" si="300"/>
        <v>0</v>
      </c>
      <c r="J342" s="100">
        <f t="shared" si="300"/>
        <v>15942.2</v>
      </c>
      <c r="K342" s="100">
        <f t="shared" si="300"/>
        <v>700.5</v>
      </c>
      <c r="L342" s="100">
        <f t="shared" si="300"/>
        <v>16642.7</v>
      </c>
      <c r="M342" s="100">
        <f t="shared" ref="M342:N342" si="301">M348+M357+M352+M343</f>
        <v>14343.220000000003</v>
      </c>
      <c r="N342" s="100">
        <f t="shared" si="301"/>
        <v>30985.920000000002</v>
      </c>
    </row>
    <row r="343" spans="1:14" s="2" customFormat="1" ht="45" x14ac:dyDescent="0.2">
      <c r="A343" s="33" t="s">
        <v>41</v>
      </c>
      <c r="B343" s="18" t="s">
        <v>141</v>
      </c>
      <c r="C343" s="17" t="s">
        <v>152</v>
      </c>
      <c r="D343" s="18" t="s">
        <v>155</v>
      </c>
      <c r="E343" s="18" t="s">
        <v>42</v>
      </c>
      <c r="F343" s="102">
        <f>F344</f>
        <v>0</v>
      </c>
      <c r="G343" s="102">
        <f t="shared" ref="G343" si="302">G344</f>
        <v>0</v>
      </c>
      <c r="H343" s="102">
        <f t="shared" ref="H343" si="303">F343+G343</f>
        <v>0</v>
      </c>
      <c r="I343" s="102">
        <f t="shared" ref="I343:N343" si="304">I344</f>
        <v>0</v>
      </c>
      <c r="J343" s="235">
        <f t="shared" ref="J343" si="305">H343+I343</f>
        <v>0</v>
      </c>
      <c r="K343" s="102">
        <f t="shared" si="304"/>
        <v>22</v>
      </c>
      <c r="L343" s="255">
        <f t="shared" ref="L343" si="306">J343+K343</f>
        <v>22</v>
      </c>
      <c r="M343" s="102">
        <f t="shared" si="304"/>
        <v>544.34300000000007</v>
      </c>
      <c r="N343" s="102">
        <f t="shared" si="304"/>
        <v>566.34300000000007</v>
      </c>
    </row>
    <row r="344" spans="1:14" s="2" customFormat="1" x14ac:dyDescent="0.2">
      <c r="A344" s="33" t="s">
        <v>43</v>
      </c>
      <c r="B344" s="18" t="s">
        <v>141</v>
      </c>
      <c r="C344" s="17" t="s">
        <v>152</v>
      </c>
      <c r="D344" s="18" t="s">
        <v>155</v>
      </c>
      <c r="E344" s="18">
        <v>110</v>
      </c>
      <c r="F344" s="102">
        <f t="shared" ref="F344:K344" si="307">F346</f>
        <v>0</v>
      </c>
      <c r="G344" s="102">
        <f t="shared" si="307"/>
        <v>0</v>
      </c>
      <c r="H344" s="102">
        <f t="shared" si="307"/>
        <v>0</v>
      </c>
      <c r="I344" s="102">
        <f t="shared" si="307"/>
        <v>0</v>
      </c>
      <c r="J344" s="102">
        <f t="shared" si="307"/>
        <v>0</v>
      </c>
      <c r="K344" s="102">
        <f t="shared" si="307"/>
        <v>22</v>
      </c>
      <c r="L344" s="255">
        <f>J344+K344+L345+L347</f>
        <v>22</v>
      </c>
      <c r="M344" s="102">
        <f>M346+M345+M347</f>
        <v>544.34300000000007</v>
      </c>
      <c r="N344" s="102">
        <f>N346+N345+N347</f>
        <v>566.34300000000007</v>
      </c>
    </row>
    <row r="345" spans="1:14" s="2" customFormat="1" x14ac:dyDescent="0.2">
      <c r="A345" s="33" t="s">
        <v>44</v>
      </c>
      <c r="B345" s="18" t="s">
        <v>141</v>
      </c>
      <c r="C345" s="17" t="s">
        <v>152</v>
      </c>
      <c r="D345" s="18" t="s">
        <v>155</v>
      </c>
      <c r="E345" s="18">
        <v>111</v>
      </c>
      <c r="F345" s="102"/>
      <c r="G345" s="102"/>
      <c r="H345" s="102"/>
      <c r="I345" s="102"/>
      <c r="J345" s="102"/>
      <c r="K345" s="102"/>
      <c r="L345" s="255">
        <f>'ПР 7 ведом'!M239</f>
        <v>0</v>
      </c>
      <c r="M345" s="255">
        <f>'ПР 7 ведом'!N239</f>
        <v>392.27600000000001</v>
      </c>
      <c r="N345" s="255">
        <f>'ПР 7 ведом'!O239</f>
        <v>392.27600000000001</v>
      </c>
    </row>
    <row r="346" spans="1:14" s="2" customFormat="1" ht="22.5" x14ac:dyDescent="0.2">
      <c r="A346" s="65" t="s">
        <v>380</v>
      </c>
      <c r="B346" s="18" t="s">
        <v>141</v>
      </c>
      <c r="C346" s="17" t="s">
        <v>152</v>
      </c>
      <c r="D346" s="18" t="s">
        <v>155</v>
      </c>
      <c r="E346" s="18">
        <v>112</v>
      </c>
      <c r="F346" s="102">
        <f>'ПР 7 ведом'!G240</f>
        <v>0</v>
      </c>
      <c r="G346" s="102">
        <f>'ПР 7 ведом'!H240</f>
        <v>0</v>
      </c>
      <c r="H346" s="102">
        <f>'ПР 7 ведом'!I240</f>
        <v>0</v>
      </c>
      <c r="I346" s="102">
        <f>'ПР 7 ведом'!J240</f>
        <v>0</v>
      </c>
      <c r="J346" s="102">
        <f>'ПР 7 ведом'!K240</f>
        <v>0</v>
      </c>
      <c r="K346" s="102">
        <f>'ПР 7 ведом'!L240</f>
        <v>22</v>
      </c>
      <c r="L346" s="102">
        <f>'ПР 7 ведом'!M240</f>
        <v>22</v>
      </c>
      <c r="M346" s="102">
        <f>'ПР 7 ведом'!N240</f>
        <v>33.6</v>
      </c>
      <c r="N346" s="102">
        <f>'ПР 7 ведом'!O240</f>
        <v>55.6</v>
      </c>
    </row>
    <row r="347" spans="1:14" s="2" customFormat="1" ht="33.75" x14ac:dyDescent="0.2">
      <c r="A347" s="64" t="s">
        <v>45</v>
      </c>
      <c r="B347" s="18" t="s">
        <v>141</v>
      </c>
      <c r="C347" s="17" t="s">
        <v>152</v>
      </c>
      <c r="D347" s="18" t="s">
        <v>155</v>
      </c>
      <c r="E347" s="18">
        <v>119</v>
      </c>
      <c r="F347" s="102"/>
      <c r="G347" s="102"/>
      <c r="H347" s="102"/>
      <c r="I347" s="102"/>
      <c r="J347" s="102"/>
      <c r="K347" s="102"/>
      <c r="L347" s="102">
        <f>'ПР 7 ведом'!M241</f>
        <v>0</v>
      </c>
      <c r="M347" s="102">
        <f>'ПР 7 ведом'!N241</f>
        <v>118.467</v>
      </c>
      <c r="N347" s="102">
        <f>'ПР 7 ведом'!O241</f>
        <v>118.467</v>
      </c>
    </row>
    <row r="348" spans="1:14" s="2" customFormat="1" ht="22.5" x14ac:dyDescent="0.2">
      <c r="A348" s="16" t="s">
        <v>508</v>
      </c>
      <c r="B348" s="18" t="s">
        <v>141</v>
      </c>
      <c r="C348" s="17" t="s">
        <v>152</v>
      </c>
      <c r="D348" s="18" t="s">
        <v>155</v>
      </c>
      <c r="E348" s="18" t="s">
        <v>50</v>
      </c>
      <c r="F348" s="102">
        <f>SUM(F349)</f>
        <v>1765.1</v>
      </c>
      <c r="G348" s="102">
        <f t="shared" ref="G348:H348" si="308">SUM(G349)</f>
        <v>-10</v>
      </c>
      <c r="H348" s="102">
        <f t="shared" si="308"/>
        <v>1755.1</v>
      </c>
      <c r="I348" s="102">
        <f t="shared" ref="I348:N348" si="309">SUM(I349)</f>
        <v>0</v>
      </c>
      <c r="J348" s="145">
        <f t="shared" si="309"/>
        <v>1755.1</v>
      </c>
      <c r="K348" s="102">
        <f t="shared" si="309"/>
        <v>128</v>
      </c>
      <c r="L348" s="102">
        <f t="shared" si="309"/>
        <v>1883.1</v>
      </c>
      <c r="M348" s="102">
        <f t="shared" si="309"/>
        <v>-187.90700000000001</v>
      </c>
      <c r="N348" s="102">
        <f t="shared" si="309"/>
        <v>1695.193</v>
      </c>
    </row>
    <row r="349" spans="1:14" s="2" customFormat="1" ht="22.5" x14ac:dyDescent="0.2">
      <c r="A349" s="16" t="s">
        <v>51</v>
      </c>
      <c r="B349" s="18" t="s">
        <v>141</v>
      </c>
      <c r="C349" s="17" t="s">
        <v>152</v>
      </c>
      <c r="D349" s="18" t="s">
        <v>155</v>
      </c>
      <c r="E349" s="18" t="s">
        <v>52</v>
      </c>
      <c r="F349" s="102">
        <f>SUM(F350:F351)</f>
        <v>1765.1</v>
      </c>
      <c r="G349" s="102">
        <f t="shared" ref="G349:H349" si="310">SUM(G350:G351)</f>
        <v>-10</v>
      </c>
      <c r="H349" s="102">
        <f t="shared" si="310"/>
        <v>1755.1</v>
      </c>
      <c r="I349" s="102">
        <f t="shared" ref="I349:N349" si="311">SUM(I350:I351)</f>
        <v>0</v>
      </c>
      <c r="J349" s="145">
        <f t="shared" si="311"/>
        <v>1755.1</v>
      </c>
      <c r="K349" s="102">
        <f t="shared" si="311"/>
        <v>128</v>
      </c>
      <c r="L349" s="102">
        <f t="shared" si="311"/>
        <v>1883.1</v>
      </c>
      <c r="M349" s="102">
        <f t="shared" si="311"/>
        <v>-187.90700000000001</v>
      </c>
      <c r="N349" s="102">
        <f t="shared" si="311"/>
        <v>1695.193</v>
      </c>
    </row>
    <row r="350" spans="1:14" s="2" customFormat="1" ht="22.5" x14ac:dyDescent="0.2">
      <c r="A350" s="65" t="s">
        <v>71</v>
      </c>
      <c r="B350" s="18" t="s">
        <v>141</v>
      </c>
      <c r="C350" s="17" t="s">
        <v>152</v>
      </c>
      <c r="D350" s="18" t="s">
        <v>155</v>
      </c>
      <c r="E350" s="18">
        <v>242</v>
      </c>
      <c r="F350" s="102">
        <f>'ПР 7 ведом'!G244</f>
        <v>20</v>
      </c>
      <c r="G350" s="102">
        <f>'ПР 7 ведом'!H244</f>
        <v>0</v>
      </c>
      <c r="H350" s="102">
        <f>'ПР 7 ведом'!I244</f>
        <v>20</v>
      </c>
      <c r="I350" s="102">
        <f>'ПР 7 ведом'!J244</f>
        <v>0</v>
      </c>
      <c r="J350" s="145">
        <f>'ПР 7 ведом'!K244</f>
        <v>20</v>
      </c>
      <c r="K350" s="102">
        <f>'ПР 7 ведом'!L244</f>
        <v>0</v>
      </c>
      <c r="L350" s="102">
        <f>'ПР 7 ведом'!M244</f>
        <v>20</v>
      </c>
      <c r="M350" s="102">
        <f>'ПР 7 ведом'!N244</f>
        <v>-20</v>
      </c>
      <c r="N350" s="102">
        <f>'ПР 7 ведом'!O244</f>
        <v>0</v>
      </c>
    </row>
    <row r="351" spans="1:14" s="2" customFormat="1" x14ac:dyDescent="0.2">
      <c r="A351" s="20" t="s">
        <v>408</v>
      </c>
      <c r="B351" s="18" t="s">
        <v>141</v>
      </c>
      <c r="C351" s="17" t="s">
        <v>152</v>
      </c>
      <c r="D351" s="18" t="s">
        <v>155</v>
      </c>
      <c r="E351" s="18">
        <v>244</v>
      </c>
      <c r="F351" s="102">
        <f>'ПР 7 ведом'!G245</f>
        <v>1745.1</v>
      </c>
      <c r="G351" s="102">
        <f>'ПР 7 ведом'!H245</f>
        <v>-10</v>
      </c>
      <c r="H351" s="102">
        <f>'ПР 7 ведом'!I245</f>
        <v>1735.1</v>
      </c>
      <c r="I351" s="102">
        <f>'ПР 7 ведом'!J245</f>
        <v>0</v>
      </c>
      <c r="J351" s="145">
        <f>'ПР 7 ведом'!K245</f>
        <v>1735.1</v>
      </c>
      <c r="K351" s="102">
        <f>'ПР 7 ведом'!L245</f>
        <v>128</v>
      </c>
      <c r="L351" s="102">
        <f>'ПР 7 ведом'!M245</f>
        <v>1863.1</v>
      </c>
      <c r="M351" s="102">
        <f>'ПР 7 ведом'!N245</f>
        <v>-167.90700000000001</v>
      </c>
      <c r="N351" s="102">
        <f>'ПР 7 ведом'!O245</f>
        <v>1695.193</v>
      </c>
    </row>
    <row r="352" spans="1:14" s="2" customFormat="1" ht="22.5" x14ac:dyDescent="0.2">
      <c r="A352" s="16" t="s">
        <v>31</v>
      </c>
      <c r="B352" s="18" t="s">
        <v>141</v>
      </c>
      <c r="C352" s="18" t="s">
        <v>152</v>
      </c>
      <c r="D352" s="89" t="s">
        <v>155</v>
      </c>
      <c r="E352" s="18" t="s">
        <v>32</v>
      </c>
      <c r="F352" s="102">
        <f>F353+F355</f>
        <v>14127.2</v>
      </c>
      <c r="G352" s="102">
        <f t="shared" ref="G352:H352" si="312">G353+G355</f>
        <v>-0.1</v>
      </c>
      <c r="H352" s="102">
        <f t="shared" si="312"/>
        <v>14127.1</v>
      </c>
      <c r="I352" s="102">
        <f t="shared" ref="I352:N352" si="313">I353+I355</f>
        <v>0</v>
      </c>
      <c r="J352" s="145">
        <f t="shared" si="313"/>
        <v>14127.1</v>
      </c>
      <c r="K352" s="102">
        <f t="shared" si="313"/>
        <v>550.5</v>
      </c>
      <c r="L352" s="102">
        <f t="shared" si="313"/>
        <v>14677.6</v>
      </c>
      <c r="M352" s="102">
        <f t="shared" si="313"/>
        <v>13976.784000000001</v>
      </c>
      <c r="N352" s="102">
        <f t="shared" si="313"/>
        <v>28654.384000000002</v>
      </c>
    </row>
    <row r="353" spans="1:14" s="2" customFormat="1" x14ac:dyDescent="0.2">
      <c r="A353" s="16" t="s">
        <v>33</v>
      </c>
      <c r="B353" s="18" t="s">
        <v>141</v>
      </c>
      <c r="C353" s="18" t="s">
        <v>152</v>
      </c>
      <c r="D353" s="89" t="s">
        <v>155</v>
      </c>
      <c r="E353" s="18" t="s">
        <v>34</v>
      </c>
      <c r="F353" s="102">
        <f>F354</f>
        <v>12577</v>
      </c>
      <c r="G353" s="102">
        <f t="shared" ref="G353:H353" si="314">G354</f>
        <v>0</v>
      </c>
      <c r="H353" s="102">
        <f t="shared" si="314"/>
        <v>12577</v>
      </c>
      <c r="I353" s="102">
        <f t="shared" ref="I353:N353" si="315">I354</f>
        <v>0</v>
      </c>
      <c r="J353" s="145">
        <f t="shared" si="315"/>
        <v>12577</v>
      </c>
      <c r="K353" s="102">
        <f t="shared" si="315"/>
        <v>550.5</v>
      </c>
      <c r="L353" s="102">
        <f t="shared" si="315"/>
        <v>13127.5</v>
      </c>
      <c r="M353" s="102">
        <f t="shared" si="315"/>
        <v>13263.932000000001</v>
      </c>
      <c r="N353" s="102">
        <f t="shared" si="315"/>
        <v>26391.432000000001</v>
      </c>
    </row>
    <row r="354" spans="1:14" s="2" customFormat="1" ht="33.75" x14ac:dyDescent="0.2">
      <c r="A354" s="16" t="s">
        <v>35</v>
      </c>
      <c r="B354" s="18" t="s">
        <v>141</v>
      </c>
      <c r="C354" s="18" t="s">
        <v>152</v>
      </c>
      <c r="D354" s="89" t="s">
        <v>155</v>
      </c>
      <c r="E354" s="18" t="s">
        <v>36</v>
      </c>
      <c r="F354" s="102">
        <f>'ПР 7 ведом'!G248</f>
        <v>12577</v>
      </c>
      <c r="G354" s="102">
        <f>'ПР 7 ведом'!H248</f>
        <v>0</v>
      </c>
      <c r="H354" s="102">
        <f>'ПР 7 ведом'!I248</f>
        <v>12577</v>
      </c>
      <c r="I354" s="102">
        <f>'ПР 7 ведом'!J248</f>
        <v>0</v>
      </c>
      <c r="J354" s="145">
        <f>'ПР 7 ведом'!K248</f>
        <v>12577</v>
      </c>
      <c r="K354" s="102">
        <f>'ПР 7 ведом'!L248</f>
        <v>550.5</v>
      </c>
      <c r="L354" s="102">
        <f>'ПР 7 ведом'!M248</f>
        <v>13127.5</v>
      </c>
      <c r="M354" s="102">
        <f>'ПР 7 ведом'!N248</f>
        <v>13263.932000000001</v>
      </c>
      <c r="N354" s="102">
        <f>'ПР 7 ведом'!O248</f>
        <v>26391.432000000001</v>
      </c>
    </row>
    <row r="355" spans="1:14" s="2" customFormat="1" x14ac:dyDescent="0.2">
      <c r="A355" s="16" t="s">
        <v>319</v>
      </c>
      <c r="B355" s="18" t="s">
        <v>141</v>
      </c>
      <c r="C355" s="18" t="s">
        <v>152</v>
      </c>
      <c r="D355" s="89" t="s">
        <v>155</v>
      </c>
      <c r="E355" s="18">
        <v>620</v>
      </c>
      <c r="F355" s="102">
        <f>F356</f>
        <v>1550.2</v>
      </c>
      <c r="G355" s="102">
        <f t="shared" ref="G355:H355" si="316">G356</f>
        <v>-0.1</v>
      </c>
      <c r="H355" s="102">
        <f t="shared" si="316"/>
        <v>1550.1000000000001</v>
      </c>
      <c r="I355" s="102">
        <f t="shared" ref="I355:N355" si="317">I356</f>
        <v>0</v>
      </c>
      <c r="J355" s="145">
        <f t="shared" si="317"/>
        <v>1550.1000000000001</v>
      </c>
      <c r="K355" s="102">
        <f t="shared" si="317"/>
        <v>0</v>
      </c>
      <c r="L355" s="102">
        <f t="shared" si="317"/>
        <v>1550.1000000000001</v>
      </c>
      <c r="M355" s="102">
        <f t="shared" si="317"/>
        <v>712.85199999999998</v>
      </c>
      <c r="N355" s="102">
        <f t="shared" si="317"/>
        <v>2262.9520000000002</v>
      </c>
    </row>
    <row r="356" spans="1:14" s="2" customFormat="1" ht="33.75" x14ac:dyDescent="0.2">
      <c r="A356" s="16" t="s">
        <v>320</v>
      </c>
      <c r="B356" s="18" t="s">
        <v>141</v>
      </c>
      <c r="C356" s="18" t="s">
        <v>152</v>
      </c>
      <c r="D356" s="89" t="s">
        <v>155</v>
      </c>
      <c r="E356" s="18">
        <v>621</v>
      </c>
      <c r="F356" s="102">
        <f>'ПР 7 ведом'!G250</f>
        <v>1550.2</v>
      </c>
      <c r="G356" s="102">
        <f>'ПР 7 ведом'!H250</f>
        <v>-0.1</v>
      </c>
      <c r="H356" s="102">
        <f>'ПР 7 ведом'!I250</f>
        <v>1550.1000000000001</v>
      </c>
      <c r="I356" s="102">
        <f>'ПР 7 ведом'!J250</f>
        <v>0</v>
      </c>
      <c r="J356" s="145">
        <f>'ПР 7 ведом'!K250</f>
        <v>1550.1000000000001</v>
      </c>
      <c r="K356" s="102">
        <f>'ПР 7 ведом'!L250</f>
        <v>0</v>
      </c>
      <c r="L356" s="102">
        <f>'ПР 7 ведом'!M250</f>
        <v>1550.1000000000001</v>
      </c>
      <c r="M356" s="102">
        <f>'ПР 7 ведом'!N250</f>
        <v>712.85199999999998</v>
      </c>
      <c r="N356" s="102">
        <f>'ПР 7 ведом'!O250</f>
        <v>2262.9520000000002</v>
      </c>
    </row>
    <row r="357" spans="1:14" s="2" customFormat="1" x14ac:dyDescent="0.2">
      <c r="A357" s="20" t="s">
        <v>72</v>
      </c>
      <c r="B357" s="18" t="s">
        <v>141</v>
      </c>
      <c r="C357" s="17" t="s">
        <v>152</v>
      </c>
      <c r="D357" s="18" t="s">
        <v>155</v>
      </c>
      <c r="E357" s="18" t="s">
        <v>134</v>
      </c>
      <c r="F357" s="102">
        <f>SUM(F358)</f>
        <v>50</v>
      </c>
      <c r="G357" s="102">
        <f t="shared" ref="G357:H357" si="318">SUM(G358)</f>
        <v>10</v>
      </c>
      <c r="H357" s="102">
        <f t="shared" si="318"/>
        <v>60</v>
      </c>
      <c r="I357" s="102">
        <f t="shared" ref="I357:N357" si="319">SUM(I358)</f>
        <v>0</v>
      </c>
      <c r="J357" s="145">
        <f t="shared" si="319"/>
        <v>60</v>
      </c>
      <c r="K357" s="102">
        <f t="shared" si="319"/>
        <v>0</v>
      </c>
      <c r="L357" s="102">
        <f t="shared" si="319"/>
        <v>60</v>
      </c>
      <c r="M357" s="102">
        <f t="shared" si="319"/>
        <v>10</v>
      </c>
      <c r="N357" s="102">
        <f t="shared" si="319"/>
        <v>70</v>
      </c>
    </row>
    <row r="358" spans="1:14" s="2" customFormat="1" x14ac:dyDescent="0.2">
      <c r="A358" s="20" t="s">
        <v>73</v>
      </c>
      <c r="B358" s="18" t="s">
        <v>141</v>
      </c>
      <c r="C358" s="17" t="s">
        <v>152</v>
      </c>
      <c r="D358" s="18" t="s">
        <v>155</v>
      </c>
      <c r="E358" s="18" t="s">
        <v>74</v>
      </c>
      <c r="F358" s="102">
        <f>SUM(F359:F360)</f>
        <v>50</v>
      </c>
      <c r="G358" s="102">
        <f t="shared" ref="G358:H358" si="320">SUM(G359:G360)</f>
        <v>10</v>
      </c>
      <c r="H358" s="102">
        <f t="shared" si="320"/>
        <v>60</v>
      </c>
      <c r="I358" s="102">
        <f t="shared" ref="I358:N358" si="321">SUM(I359:I360)</f>
        <v>0</v>
      </c>
      <c r="J358" s="145">
        <f t="shared" si="321"/>
        <v>60</v>
      </c>
      <c r="K358" s="102">
        <f t="shared" si="321"/>
        <v>0</v>
      </c>
      <c r="L358" s="102">
        <f t="shared" si="321"/>
        <v>60</v>
      </c>
      <c r="M358" s="102">
        <f t="shared" si="321"/>
        <v>10</v>
      </c>
      <c r="N358" s="102">
        <f t="shared" si="321"/>
        <v>70</v>
      </c>
    </row>
    <row r="359" spans="1:14" s="2" customFormat="1" x14ac:dyDescent="0.2">
      <c r="A359" s="25" t="s">
        <v>75</v>
      </c>
      <c r="B359" s="18" t="s">
        <v>141</v>
      </c>
      <c r="C359" s="17" t="s">
        <v>152</v>
      </c>
      <c r="D359" s="18" t="s">
        <v>155</v>
      </c>
      <c r="E359" s="18" t="s">
        <v>76</v>
      </c>
      <c r="F359" s="102">
        <f>'ПР 7 ведом'!G253</f>
        <v>22</v>
      </c>
      <c r="G359" s="102">
        <f>'ПР 7 ведом'!H253</f>
        <v>0</v>
      </c>
      <c r="H359" s="102">
        <f>'ПР 7 ведом'!I253</f>
        <v>22</v>
      </c>
      <c r="I359" s="102">
        <f>'ПР 7 ведом'!J253</f>
        <v>0</v>
      </c>
      <c r="J359" s="145">
        <f>'ПР 7 ведом'!K253</f>
        <v>22</v>
      </c>
      <c r="K359" s="102">
        <f>'ПР 7 ведом'!L253</f>
        <v>0</v>
      </c>
      <c r="L359" s="102">
        <f>'ПР 7 ведом'!M253</f>
        <v>22</v>
      </c>
      <c r="M359" s="102">
        <f>'ПР 7 ведом'!N253</f>
        <v>5</v>
      </c>
      <c r="N359" s="102">
        <f>'ПР 7 ведом'!O253</f>
        <v>27</v>
      </c>
    </row>
    <row r="360" spans="1:14" s="2" customFormat="1" x14ac:dyDescent="0.2">
      <c r="A360" s="20" t="s">
        <v>379</v>
      </c>
      <c r="B360" s="18" t="s">
        <v>141</v>
      </c>
      <c r="C360" s="17" t="s">
        <v>152</v>
      </c>
      <c r="D360" s="18" t="s">
        <v>155</v>
      </c>
      <c r="E360" s="18">
        <v>853</v>
      </c>
      <c r="F360" s="102">
        <f>'ПР 7 ведом'!G254</f>
        <v>28</v>
      </c>
      <c r="G360" s="102">
        <f>'ПР 7 ведом'!H254</f>
        <v>10</v>
      </c>
      <c r="H360" s="102">
        <f>'ПР 7 ведом'!I254</f>
        <v>38</v>
      </c>
      <c r="I360" s="102">
        <f>'ПР 7 ведом'!J254</f>
        <v>0</v>
      </c>
      <c r="J360" s="145">
        <f>'ПР 7 ведом'!K254</f>
        <v>38</v>
      </c>
      <c r="K360" s="102">
        <f>'ПР 7 ведом'!L254</f>
        <v>0</v>
      </c>
      <c r="L360" s="102">
        <f>'ПР 7 ведом'!M254</f>
        <v>38</v>
      </c>
      <c r="M360" s="102">
        <f>'ПР 7 ведом'!N254</f>
        <v>5</v>
      </c>
      <c r="N360" s="102">
        <f>'ПР 7 ведом'!O254</f>
        <v>43</v>
      </c>
    </row>
    <row r="361" spans="1:14" s="2" customFormat="1" ht="22.5" x14ac:dyDescent="0.2">
      <c r="A361" s="16" t="s">
        <v>518</v>
      </c>
      <c r="B361" s="18" t="s">
        <v>141</v>
      </c>
      <c r="C361" s="17" t="s">
        <v>152</v>
      </c>
      <c r="D361" s="18" t="s">
        <v>157</v>
      </c>
      <c r="E361" s="18" t="s">
        <v>84</v>
      </c>
      <c r="F361" s="102">
        <f>F362+F366+F369</f>
        <v>177698</v>
      </c>
      <c r="G361" s="102">
        <f t="shared" ref="G361:H361" si="322">G362+G366+G369</f>
        <v>0</v>
      </c>
      <c r="H361" s="102">
        <f t="shared" si="322"/>
        <v>177698</v>
      </c>
      <c r="I361" s="102">
        <f t="shared" ref="I361:N361" si="323">I362+I366+I369</f>
        <v>14688</v>
      </c>
      <c r="J361" s="145">
        <f t="shared" si="323"/>
        <v>192386</v>
      </c>
      <c r="K361" s="102">
        <f t="shared" si="323"/>
        <v>0</v>
      </c>
      <c r="L361" s="102">
        <f t="shared" si="323"/>
        <v>192386</v>
      </c>
      <c r="M361" s="102">
        <f t="shared" si="323"/>
        <v>-14688.002</v>
      </c>
      <c r="N361" s="102">
        <f t="shared" si="323"/>
        <v>177697.99799999999</v>
      </c>
    </row>
    <row r="362" spans="1:14" s="2" customFormat="1" ht="45" x14ac:dyDescent="0.2">
      <c r="A362" s="16" t="s">
        <v>41</v>
      </c>
      <c r="B362" s="18" t="s">
        <v>141</v>
      </c>
      <c r="C362" s="17" t="s">
        <v>152</v>
      </c>
      <c r="D362" s="18" t="s">
        <v>157</v>
      </c>
      <c r="E362" s="18" t="s">
        <v>42</v>
      </c>
      <c r="F362" s="102">
        <f>F363</f>
        <v>11262.3</v>
      </c>
      <c r="G362" s="102">
        <f t="shared" ref="G362:H362" si="324">G363</f>
        <v>0</v>
      </c>
      <c r="H362" s="102">
        <f t="shared" si="324"/>
        <v>11262.3</v>
      </c>
      <c r="I362" s="102">
        <f t="shared" ref="I362:N362" si="325">I363</f>
        <v>1041.5999999999999</v>
      </c>
      <c r="J362" s="145">
        <f t="shared" si="325"/>
        <v>12303.9</v>
      </c>
      <c r="K362" s="102">
        <f t="shared" si="325"/>
        <v>0</v>
      </c>
      <c r="L362" s="102">
        <f t="shared" si="325"/>
        <v>12303.9</v>
      </c>
      <c r="M362" s="102">
        <f t="shared" si="325"/>
        <v>98.459000000000003</v>
      </c>
      <c r="N362" s="102">
        <f t="shared" si="325"/>
        <v>12402.359</v>
      </c>
    </row>
    <row r="363" spans="1:14" s="2" customFormat="1" x14ac:dyDescent="0.2">
      <c r="A363" s="16" t="s">
        <v>43</v>
      </c>
      <c r="B363" s="18" t="s">
        <v>141</v>
      </c>
      <c r="C363" s="17" t="s">
        <v>152</v>
      </c>
      <c r="D363" s="18" t="s">
        <v>157</v>
      </c>
      <c r="E363" s="18">
        <v>110</v>
      </c>
      <c r="F363" s="102">
        <f>F364+F365</f>
        <v>11262.3</v>
      </c>
      <c r="G363" s="102">
        <f t="shared" ref="G363:H363" si="326">G364+G365</f>
        <v>0</v>
      </c>
      <c r="H363" s="102">
        <f t="shared" si="326"/>
        <v>11262.3</v>
      </c>
      <c r="I363" s="102">
        <f t="shared" ref="I363:N363" si="327">I364+I365</f>
        <v>1041.5999999999999</v>
      </c>
      <c r="J363" s="145">
        <f t="shared" si="327"/>
        <v>12303.9</v>
      </c>
      <c r="K363" s="102">
        <f t="shared" si="327"/>
        <v>0</v>
      </c>
      <c r="L363" s="102">
        <f t="shared" si="327"/>
        <v>12303.9</v>
      </c>
      <c r="M363" s="102">
        <f t="shared" si="327"/>
        <v>98.459000000000003</v>
      </c>
      <c r="N363" s="102">
        <f t="shared" si="327"/>
        <v>12402.359</v>
      </c>
    </row>
    <row r="364" spans="1:14" s="2" customFormat="1" x14ac:dyDescent="0.2">
      <c r="A364" s="16" t="s">
        <v>44</v>
      </c>
      <c r="B364" s="18" t="s">
        <v>141</v>
      </c>
      <c r="C364" s="17" t="s">
        <v>152</v>
      </c>
      <c r="D364" s="18" t="s">
        <v>157</v>
      </c>
      <c r="E364" s="18">
        <v>111</v>
      </c>
      <c r="F364" s="102">
        <f>'ПР 7 ведом'!G258</f>
        <v>8650</v>
      </c>
      <c r="G364" s="102">
        <f>'ПР 7 ведом'!H258</f>
        <v>0</v>
      </c>
      <c r="H364" s="102">
        <f>'ПР 7 ведом'!I258</f>
        <v>8650</v>
      </c>
      <c r="I364" s="102">
        <f>'ПР 7 ведом'!J258</f>
        <v>800</v>
      </c>
      <c r="J364" s="145">
        <f>'ПР 7 ведом'!K258</f>
        <v>9450</v>
      </c>
      <c r="K364" s="102">
        <f>'ПР 7 ведом'!L258</f>
        <v>0</v>
      </c>
      <c r="L364" s="102">
        <f>'ПР 7 ведом'!M258</f>
        <v>9450</v>
      </c>
      <c r="M364" s="102">
        <f>'ПР 7 ведом'!N258</f>
        <v>-66.787000000000006</v>
      </c>
      <c r="N364" s="102">
        <f>'ПР 7 ведом'!O258</f>
        <v>9383.2129999999997</v>
      </c>
    </row>
    <row r="365" spans="1:14" s="2" customFormat="1" ht="33.75" x14ac:dyDescent="0.2">
      <c r="A365" s="19" t="s">
        <v>45</v>
      </c>
      <c r="B365" s="18" t="s">
        <v>141</v>
      </c>
      <c r="C365" s="17" t="s">
        <v>152</v>
      </c>
      <c r="D365" s="18" t="s">
        <v>157</v>
      </c>
      <c r="E365" s="18">
        <v>119</v>
      </c>
      <c r="F365" s="102">
        <f>'ПР 7 ведом'!G259</f>
        <v>2612.3000000000002</v>
      </c>
      <c r="G365" s="102">
        <f>'ПР 7 ведом'!H259</f>
        <v>0</v>
      </c>
      <c r="H365" s="102">
        <f>'ПР 7 ведом'!I259</f>
        <v>2612.3000000000002</v>
      </c>
      <c r="I365" s="102">
        <f>'ПР 7 ведом'!J259</f>
        <v>241.6</v>
      </c>
      <c r="J365" s="145">
        <f>'ПР 7 ведом'!K259</f>
        <v>2853.9</v>
      </c>
      <c r="K365" s="102">
        <f>'ПР 7 ведом'!L259</f>
        <v>0</v>
      </c>
      <c r="L365" s="102">
        <f>'ПР 7 ведом'!M259</f>
        <v>2853.9</v>
      </c>
      <c r="M365" s="102">
        <f>'ПР 7 ведом'!N259</f>
        <v>165.24600000000001</v>
      </c>
      <c r="N365" s="102">
        <f>'ПР 7 ведом'!O259</f>
        <v>3019.1460000000002</v>
      </c>
    </row>
    <row r="366" spans="1:14" s="2" customFormat="1" ht="22.5" x14ac:dyDescent="0.2">
      <c r="A366" s="16" t="s">
        <v>508</v>
      </c>
      <c r="B366" s="18" t="s">
        <v>141</v>
      </c>
      <c r="C366" s="17" t="s">
        <v>152</v>
      </c>
      <c r="D366" s="18" t="s">
        <v>157</v>
      </c>
      <c r="E366" s="18" t="s">
        <v>50</v>
      </c>
      <c r="F366" s="102">
        <f>SUM(F367)</f>
        <v>50</v>
      </c>
      <c r="G366" s="102">
        <f t="shared" ref="G366:H367" si="328">SUM(G367)</f>
        <v>0</v>
      </c>
      <c r="H366" s="102">
        <f t="shared" si="328"/>
        <v>50</v>
      </c>
      <c r="I366" s="102">
        <f t="shared" ref="I366:N367" si="329">SUM(I367)</f>
        <v>0</v>
      </c>
      <c r="J366" s="145">
        <f t="shared" si="329"/>
        <v>50</v>
      </c>
      <c r="K366" s="102">
        <f t="shared" si="329"/>
        <v>0</v>
      </c>
      <c r="L366" s="102">
        <f t="shared" si="329"/>
        <v>50</v>
      </c>
      <c r="M366" s="102">
        <f t="shared" si="329"/>
        <v>0.495</v>
      </c>
      <c r="N366" s="102">
        <f t="shared" si="329"/>
        <v>50.494999999999997</v>
      </c>
    </row>
    <row r="367" spans="1:14" s="2" customFormat="1" ht="22.5" x14ac:dyDescent="0.2">
      <c r="A367" s="16" t="s">
        <v>51</v>
      </c>
      <c r="B367" s="18" t="s">
        <v>141</v>
      </c>
      <c r="C367" s="17" t="s">
        <v>152</v>
      </c>
      <c r="D367" s="18" t="s">
        <v>157</v>
      </c>
      <c r="E367" s="18" t="s">
        <v>52</v>
      </c>
      <c r="F367" s="102">
        <f>SUM(F368)</f>
        <v>50</v>
      </c>
      <c r="G367" s="102">
        <f t="shared" si="328"/>
        <v>0</v>
      </c>
      <c r="H367" s="102">
        <f t="shared" si="328"/>
        <v>50</v>
      </c>
      <c r="I367" s="102">
        <f t="shared" si="329"/>
        <v>0</v>
      </c>
      <c r="J367" s="145">
        <f t="shared" si="329"/>
        <v>50</v>
      </c>
      <c r="K367" s="102">
        <f t="shared" si="329"/>
        <v>0</v>
      </c>
      <c r="L367" s="102">
        <f t="shared" si="329"/>
        <v>50</v>
      </c>
      <c r="M367" s="102">
        <f t="shared" si="329"/>
        <v>0.495</v>
      </c>
      <c r="N367" s="102">
        <f t="shared" si="329"/>
        <v>50.494999999999997</v>
      </c>
    </row>
    <row r="368" spans="1:14" s="2" customFormat="1" x14ac:dyDescent="0.2">
      <c r="A368" s="20" t="s">
        <v>408</v>
      </c>
      <c r="B368" s="18" t="s">
        <v>141</v>
      </c>
      <c r="C368" s="17" t="s">
        <v>152</v>
      </c>
      <c r="D368" s="18" t="s">
        <v>157</v>
      </c>
      <c r="E368" s="18" t="s">
        <v>54</v>
      </c>
      <c r="F368" s="102">
        <f>'ПР 7 ведом'!G262</f>
        <v>50</v>
      </c>
      <c r="G368" s="102">
        <f>'ПР 7 ведом'!H262</f>
        <v>0</v>
      </c>
      <c r="H368" s="102">
        <f>'ПР 7 ведом'!I262</f>
        <v>50</v>
      </c>
      <c r="I368" s="102">
        <f>'ПР 7 ведом'!J262</f>
        <v>0</v>
      </c>
      <c r="J368" s="145">
        <f>'ПР 7 ведом'!K262</f>
        <v>50</v>
      </c>
      <c r="K368" s="102">
        <f>'ПР 7 ведом'!L262</f>
        <v>0</v>
      </c>
      <c r="L368" s="102">
        <f>'ПР 7 ведом'!M262</f>
        <v>50</v>
      </c>
      <c r="M368" s="102">
        <f>'ПР 7 ведом'!N262</f>
        <v>0.495</v>
      </c>
      <c r="N368" s="102">
        <f>'ПР 7 ведом'!O262</f>
        <v>50.494999999999997</v>
      </c>
    </row>
    <row r="369" spans="1:14" s="2" customFormat="1" ht="22.5" x14ac:dyDescent="0.2">
      <c r="A369" s="16" t="s">
        <v>31</v>
      </c>
      <c r="B369" s="18" t="s">
        <v>141</v>
      </c>
      <c r="C369" s="18" t="s">
        <v>152</v>
      </c>
      <c r="D369" s="89" t="s">
        <v>157</v>
      </c>
      <c r="E369" s="18" t="s">
        <v>32</v>
      </c>
      <c r="F369" s="102">
        <f>F370+F372</f>
        <v>166385.70000000001</v>
      </c>
      <c r="G369" s="102">
        <f t="shared" ref="G369:H369" si="330">G370+G372</f>
        <v>0</v>
      </c>
      <c r="H369" s="102">
        <f t="shared" si="330"/>
        <v>166385.70000000001</v>
      </c>
      <c r="I369" s="102">
        <f t="shared" ref="I369:N369" si="331">I370+I372</f>
        <v>13646.4</v>
      </c>
      <c r="J369" s="145">
        <f t="shared" si="331"/>
        <v>180032.1</v>
      </c>
      <c r="K369" s="102">
        <f t="shared" si="331"/>
        <v>0</v>
      </c>
      <c r="L369" s="102">
        <f t="shared" si="331"/>
        <v>180032.1</v>
      </c>
      <c r="M369" s="102">
        <f t="shared" si="331"/>
        <v>-14786.956</v>
      </c>
      <c r="N369" s="102">
        <f t="shared" si="331"/>
        <v>165245.144</v>
      </c>
    </row>
    <row r="370" spans="1:14" s="2" customFormat="1" x14ac:dyDescent="0.2">
      <c r="A370" s="16" t="s">
        <v>33</v>
      </c>
      <c r="B370" s="18" t="s">
        <v>141</v>
      </c>
      <c r="C370" s="18" t="s">
        <v>152</v>
      </c>
      <c r="D370" s="89" t="s">
        <v>157</v>
      </c>
      <c r="E370" s="18" t="s">
        <v>34</v>
      </c>
      <c r="F370" s="102">
        <f>F371</f>
        <v>146897.1</v>
      </c>
      <c r="G370" s="102">
        <f t="shared" ref="G370:H370" si="332">G371</f>
        <v>0</v>
      </c>
      <c r="H370" s="102">
        <f t="shared" si="332"/>
        <v>146897.1</v>
      </c>
      <c r="I370" s="102">
        <f t="shared" ref="I370:N370" si="333">I371</f>
        <v>11823.6</v>
      </c>
      <c r="J370" s="145">
        <f t="shared" si="333"/>
        <v>158720.70000000001</v>
      </c>
      <c r="K370" s="102">
        <f t="shared" si="333"/>
        <v>0</v>
      </c>
      <c r="L370" s="102">
        <f t="shared" si="333"/>
        <v>158720.70000000001</v>
      </c>
      <c r="M370" s="102">
        <f t="shared" si="333"/>
        <v>-12649.295</v>
      </c>
      <c r="N370" s="102">
        <f t="shared" si="333"/>
        <v>146071.405</v>
      </c>
    </row>
    <row r="371" spans="1:14" s="2" customFormat="1" ht="33.75" x14ac:dyDescent="0.2">
      <c r="A371" s="16" t="s">
        <v>35</v>
      </c>
      <c r="B371" s="18" t="s">
        <v>141</v>
      </c>
      <c r="C371" s="18" t="s">
        <v>152</v>
      </c>
      <c r="D371" s="89" t="s">
        <v>157</v>
      </c>
      <c r="E371" s="18" t="s">
        <v>36</v>
      </c>
      <c r="F371" s="102">
        <f>'ПР 7 ведом'!G265</f>
        <v>146897.1</v>
      </c>
      <c r="G371" s="102">
        <f>'ПР 7 ведом'!H265</f>
        <v>0</v>
      </c>
      <c r="H371" s="102">
        <f>'ПР 7 ведом'!I265</f>
        <v>146897.1</v>
      </c>
      <c r="I371" s="102">
        <f>'ПР 7 ведом'!J265</f>
        <v>11823.6</v>
      </c>
      <c r="J371" s="145">
        <f>'ПР 7 ведом'!K265</f>
        <v>158720.70000000001</v>
      </c>
      <c r="K371" s="102">
        <f>'ПР 7 ведом'!L265</f>
        <v>0</v>
      </c>
      <c r="L371" s="102">
        <f>'ПР 7 ведом'!M265</f>
        <v>158720.70000000001</v>
      </c>
      <c r="M371" s="102">
        <f>'ПР 7 ведом'!N265</f>
        <v>-12649.295</v>
      </c>
      <c r="N371" s="102">
        <f>'ПР 7 ведом'!O265</f>
        <v>146071.405</v>
      </c>
    </row>
    <row r="372" spans="1:14" s="2" customFormat="1" x14ac:dyDescent="0.2">
      <c r="A372" s="16" t="s">
        <v>319</v>
      </c>
      <c r="B372" s="18" t="s">
        <v>141</v>
      </c>
      <c r="C372" s="18" t="s">
        <v>152</v>
      </c>
      <c r="D372" s="89" t="s">
        <v>157</v>
      </c>
      <c r="E372" s="18">
        <v>620</v>
      </c>
      <c r="F372" s="102">
        <f>F373</f>
        <v>19488.599999999999</v>
      </c>
      <c r="G372" s="102">
        <f t="shared" ref="G372:H372" si="334">G373</f>
        <v>0</v>
      </c>
      <c r="H372" s="102">
        <f t="shared" si="334"/>
        <v>19488.599999999999</v>
      </c>
      <c r="I372" s="102">
        <f t="shared" ref="I372:N372" si="335">I373</f>
        <v>1822.8</v>
      </c>
      <c r="J372" s="145">
        <f t="shared" si="335"/>
        <v>21311.399999999998</v>
      </c>
      <c r="K372" s="102">
        <f t="shared" si="335"/>
        <v>0</v>
      </c>
      <c r="L372" s="102">
        <f t="shared" si="335"/>
        <v>21311.399999999998</v>
      </c>
      <c r="M372" s="102">
        <f t="shared" si="335"/>
        <v>-2137.6610000000001</v>
      </c>
      <c r="N372" s="102">
        <f t="shared" si="335"/>
        <v>19173.738999999998</v>
      </c>
    </row>
    <row r="373" spans="1:14" s="2" customFormat="1" ht="33.75" x14ac:dyDescent="0.2">
      <c r="A373" s="16" t="s">
        <v>320</v>
      </c>
      <c r="B373" s="18" t="s">
        <v>141</v>
      </c>
      <c r="C373" s="18" t="s">
        <v>152</v>
      </c>
      <c r="D373" s="89" t="s">
        <v>157</v>
      </c>
      <c r="E373" s="18">
        <v>621</v>
      </c>
      <c r="F373" s="102">
        <f>'ПР 7 ведом'!G267</f>
        <v>19488.599999999999</v>
      </c>
      <c r="G373" s="102">
        <f>'ПР 7 ведом'!H267</f>
        <v>0</v>
      </c>
      <c r="H373" s="102">
        <f>'ПР 7 ведом'!I267</f>
        <v>19488.599999999999</v>
      </c>
      <c r="I373" s="102">
        <f>'ПР 7 ведом'!J267</f>
        <v>1822.8</v>
      </c>
      <c r="J373" s="145">
        <f>'ПР 7 ведом'!K267</f>
        <v>21311.399999999998</v>
      </c>
      <c r="K373" s="102">
        <f>'ПР 7 ведом'!L267</f>
        <v>0</v>
      </c>
      <c r="L373" s="102">
        <f>'ПР 7 ведом'!M267</f>
        <v>21311.399999999998</v>
      </c>
      <c r="M373" s="102">
        <f>'ПР 7 ведом'!N267</f>
        <v>-2137.6610000000001</v>
      </c>
      <c r="N373" s="102">
        <f>'ПР 7 ведом'!O267</f>
        <v>19173.738999999998</v>
      </c>
    </row>
    <row r="374" spans="1:14" s="2" customFormat="1" ht="33.75" x14ac:dyDescent="0.2">
      <c r="A374" s="16" t="s">
        <v>403</v>
      </c>
      <c r="B374" s="18" t="s">
        <v>141</v>
      </c>
      <c r="C374" s="18" t="s">
        <v>152</v>
      </c>
      <c r="D374" s="89" t="s">
        <v>381</v>
      </c>
      <c r="E374" s="18" t="s">
        <v>84</v>
      </c>
      <c r="F374" s="102">
        <f>F375</f>
        <v>1734.8</v>
      </c>
      <c r="G374" s="102">
        <f t="shared" ref="G374:H376" si="336">G375</f>
        <v>0</v>
      </c>
      <c r="H374" s="102">
        <f t="shared" si="336"/>
        <v>1734.8</v>
      </c>
      <c r="I374" s="102">
        <f t="shared" ref="I374:N376" si="337">I375</f>
        <v>164.5</v>
      </c>
      <c r="J374" s="145">
        <f t="shared" si="337"/>
        <v>1899.3</v>
      </c>
      <c r="K374" s="102">
        <f t="shared" si="337"/>
        <v>-1899.3</v>
      </c>
      <c r="L374" s="102">
        <f t="shared" si="337"/>
        <v>0</v>
      </c>
      <c r="M374" s="102">
        <f t="shared" si="337"/>
        <v>0</v>
      </c>
      <c r="N374" s="102">
        <f t="shared" si="337"/>
        <v>0</v>
      </c>
    </row>
    <row r="375" spans="1:14" s="2" customFormat="1" ht="22.5" x14ac:dyDescent="0.2">
      <c r="A375" s="33" t="s">
        <v>31</v>
      </c>
      <c r="B375" s="18" t="s">
        <v>141</v>
      </c>
      <c r="C375" s="18" t="s">
        <v>152</v>
      </c>
      <c r="D375" s="89" t="s">
        <v>381</v>
      </c>
      <c r="E375" s="18" t="s">
        <v>32</v>
      </c>
      <c r="F375" s="102">
        <f>F376</f>
        <v>1734.8</v>
      </c>
      <c r="G375" s="102">
        <f t="shared" si="336"/>
        <v>0</v>
      </c>
      <c r="H375" s="102">
        <f t="shared" si="336"/>
        <v>1734.8</v>
      </c>
      <c r="I375" s="102">
        <f t="shared" si="337"/>
        <v>164.5</v>
      </c>
      <c r="J375" s="145">
        <f t="shared" si="337"/>
        <v>1899.3</v>
      </c>
      <c r="K375" s="102">
        <f t="shared" si="337"/>
        <v>-1899.3</v>
      </c>
      <c r="L375" s="102">
        <f t="shared" si="337"/>
        <v>0</v>
      </c>
      <c r="M375" s="102">
        <f t="shared" si="337"/>
        <v>0</v>
      </c>
      <c r="N375" s="102">
        <f t="shared" si="337"/>
        <v>0</v>
      </c>
    </row>
    <row r="376" spans="1:14" s="2" customFormat="1" x14ac:dyDescent="0.2">
      <c r="A376" s="33" t="s">
        <v>33</v>
      </c>
      <c r="B376" s="18" t="s">
        <v>141</v>
      </c>
      <c r="C376" s="18" t="s">
        <v>152</v>
      </c>
      <c r="D376" s="89" t="s">
        <v>381</v>
      </c>
      <c r="E376" s="18" t="s">
        <v>34</v>
      </c>
      <c r="F376" s="102">
        <f>F377</f>
        <v>1734.8</v>
      </c>
      <c r="G376" s="102">
        <f t="shared" si="336"/>
        <v>0</v>
      </c>
      <c r="H376" s="102">
        <f t="shared" si="336"/>
        <v>1734.8</v>
      </c>
      <c r="I376" s="102">
        <f t="shared" si="337"/>
        <v>164.5</v>
      </c>
      <c r="J376" s="145">
        <f t="shared" si="337"/>
        <v>1899.3</v>
      </c>
      <c r="K376" s="102">
        <f t="shared" si="337"/>
        <v>-1899.3</v>
      </c>
      <c r="L376" s="102">
        <f t="shared" si="337"/>
        <v>0</v>
      </c>
      <c r="M376" s="102">
        <f t="shared" si="337"/>
        <v>0</v>
      </c>
      <c r="N376" s="102">
        <f t="shared" si="337"/>
        <v>0</v>
      </c>
    </row>
    <row r="377" spans="1:14" s="2" customFormat="1" x14ac:dyDescent="0.2">
      <c r="A377" s="16" t="s">
        <v>382</v>
      </c>
      <c r="B377" s="18" t="s">
        <v>141</v>
      </c>
      <c r="C377" s="18" t="s">
        <v>152</v>
      </c>
      <c r="D377" s="89" t="s">
        <v>381</v>
      </c>
      <c r="E377" s="18">
        <v>612</v>
      </c>
      <c r="F377" s="102">
        <f>'ПР 7 ведом'!G271</f>
        <v>1734.8</v>
      </c>
      <c r="G377" s="102">
        <f>'ПР 7 ведом'!H271</f>
        <v>0</v>
      </c>
      <c r="H377" s="102">
        <f>'ПР 7 ведом'!I271</f>
        <v>1734.8</v>
      </c>
      <c r="I377" s="102">
        <f>'ПР 7 ведом'!J271</f>
        <v>164.5</v>
      </c>
      <c r="J377" s="145">
        <f>'ПР 7 ведом'!K271</f>
        <v>1899.3</v>
      </c>
      <c r="K377" s="102">
        <f>'ПР 7 ведом'!L271</f>
        <v>-1899.3</v>
      </c>
      <c r="L377" s="102">
        <f>'ПР 7 ведом'!M271</f>
        <v>0</v>
      </c>
      <c r="M377" s="102">
        <f>'ПР 7 ведом'!N271</f>
        <v>0</v>
      </c>
      <c r="N377" s="102">
        <f>'ПР 7 ведом'!O271</f>
        <v>0</v>
      </c>
    </row>
    <row r="378" spans="1:14" s="2" customFormat="1" ht="33.75" x14ac:dyDescent="0.2">
      <c r="A378" s="16" t="s">
        <v>403</v>
      </c>
      <c r="B378" s="18" t="s">
        <v>141</v>
      </c>
      <c r="C378" s="18" t="s">
        <v>152</v>
      </c>
      <c r="D378" s="89" t="s">
        <v>669</v>
      </c>
      <c r="E378" s="18" t="s">
        <v>84</v>
      </c>
      <c r="F378" s="102">
        <f>F379</f>
        <v>0</v>
      </c>
      <c r="G378" s="102">
        <f t="shared" ref="G378:G380" si="338">G379</f>
        <v>0</v>
      </c>
      <c r="H378" s="102">
        <f t="shared" ref="H378:H380" si="339">F378+G378</f>
        <v>0</v>
      </c>
      <c r="I378" s="102">
        <f t="shared" ref="I378:N380" si="340">I379</f>
        <v>0</v>
      </c>
      <c r="J378" s="235">
        <f t="shared" ref="J378:J380" si="341">H378+I378</f>
        <v>0</v>
      </c>
      <c r="K378" s="102">
        <f t="shared" si="340"/>
        <v>1899.3</v>
      </c>
      <c r="L378" s="255">
        <f t="shared" ref="L378:L380" si="342">J378+K378</f>
        <v>1899.3</v>
      </c>
      <c r="M378" s="102">
        <f t="shared" si="340"/>
        <v>0</v>
      </c>
      <c r="N378" s="102">
        <f t="shared" si="340"/>
        <v>1899.3</v>
      </c>
    </row>
    <row r="379" spans="1:14" s="2" customFormat="1" ht="22.5" x14ac:dyDescent="0.2">
      <c r="A379" s="33" t="s">
        <v>31</v>
      </c>
      <c r="B379" s="18" t="s">
        <v>141</v>
      </c>
      <c r="C379" s="18" t="s">
        <v>152</v>
      </c>
      <c r="D379" s="89" t="s">
        <v>669</v>
      </c>
      <c r="E379" s="18" t="s">
        <v>32</v>
      </c>
      <c r="F379" s="102">
        <f>F380</f>
        <v>0</v>
      </c>
      <c r="G379" s="102">
        <f t="shared" si="338"/>
        <v>0</v>
      </c>
      <c r="H379" s="102">
        <f t="shared" si="339"/>
        <v>0</v>
      </c>
      <c r="I379" s="102">
        <f t="shared" si="340"/>
        <v>0</v>
      </c>
      <c r="J379" s="235">
        <f t="shared" si="341"/>
        <v>0</v>
      </c>
      <c r="K379" s="102">
        <f t="shared" si="340"/>
        <v>1899.3</v>
      </c>
      <c r="L379" s="255">
        <f t="shared" si="342"/>
        <v>1899.3</v>
      </c>
      <c r="M379" s="102">
        <f t="shared" si="340"/>
        <v>0</v>
      </c>
      <c r="N379" s="102">
        <f t="shared" si="340"/>
        <v>1899.3</v>
      </c>
    </row>
    <row r="380" spans="1:14" s="2" customFormat="1" x14ac:dyDescent="0.2">
      <c r="A380" s="33" t="s">
        <v>33</v>
      </c>
      <c r="B380" s="18" t="s">
        <v>141</v>
      </c>
      <c r="C380" s="18" t="s">
        <v>152</v>
      </c>
      <c r="D380" s="89" t="s">
        <v>669</v>
      </c>
      <c r="E380" s="18" t="s">
        <v>34</v>
      </c>
      <c r="F380" s="102">
        <f>F381</f>
        <v>0</v>
      </c>
      <c r="G380" s="102">
        <f t="shared" si="338"/>
        <v>0</v>
      </c>
      <c r="H380" s="102">
        <f t="shared" si="339"/>
        <v>0</v>
      </c>
      <c r="I380" s="102">
        <f t="shared" si="340"/>
        <v>0</v>
      </c>
      <c r="J380" s="235">
        <f t="shared" si="341"/>
        <v>0</v>
      </c>
      <c r="K380" s="102">
        <f t="shared" si="340"/>
        <v>1899.3</v>
      </c>
      <c r="L380" s="255">
        <f t="shared" si="342"/>
        <v>1899.3</v>
      </c>
      <c r="M380" s="102">
        <f t="shared" si="340"/>
        <v>0</v>
      </c>
      <c r="N380" s="102">
        <f t="shared" si="340"/>
        <v>1899.3</v>
      </c>
    </row>
    <row r="381" spans="1:14" s="2" customFormat="1" x14ac:dyDescent="0.2">
      <c r="A381" s="16" t="s">
        <v>672</v>
      </c>
      <c r="B381" s="18" t="s">
        <v>141</v>
      </c>
      <c r="C381" s="18" t="s">
        <v>152</v>
      </c>
      <c r="D381" s="89" t="s">
        <v>669</v>
      </c>
      <c r="E381" s="18">
        <v>622</v>
      </c>
      <c r="F381" s="102">
        <f>'ПР 7 ведом'!G275</f>
        <v>0</v>
      </c>
      <c r="G381" s="102">
        <f>'ПР 7 ведом'!H275</f>
        <v>0</v>
      </c>
      <c r="H381" s="102">
        <f>'ПР 7 ведом'!I275</f>
        <v>0</v>
      </c>
      <c r="I381" s="102">
        <f>'ПР 7 ведом'!J275</f>
        <v>0</v>
      </c>
      <c r="J381" s="102">
        <f>'ПР 7 ведом'!K275</f>
        <v>0</v>
      </c>
      <c r="K381" s="102">
        <f>'ПР 7 ведом'!L275</f>
        <v>1899.3</v>
      </c>
      <c r="L381" s="102">
        <f>'ПР 7 ведом'!M275</f>
        <v>1899.3</v>
      </c>
      <c r="M381" s="102">
        <f>'ПР 7 ведом'!N275</f>
        <v>0</v>
      </c>
      <c r="N381" s="102">
        <f>'ПР 7 ведом'!O275</f>
        <v>1899.3</v>
      </c>
    </row>
    <row r="382" spans="1:14" s="42" customFormat="1" ht="45" x14ac:dyDescent="0.2">
      <c r="A382" s="16" t="s">
        <v>148</v>
      </c>
      <c r="B382" s="18" t="s">
        <v>141</v>
      </c>
      <c r="C382" s="17" t="s">
        <v>152</v>
      </c>
      <c r="D382" s="18" t="s">
        <v>149</v>
      </c>
      <c r="E382" s="18"/>
      <c r="F382" s="102">
        <f>F383</f>
        <v>1003.2</v>
      </c>
      <c r="G382" s="102">
        <f t="shared" ref="G382:H382" si="343">G383</f>
        <v>0</v>
      </c>
      <c r="H382" s="102">
        <f t="shared" si="343"/>
        <v>1003.2</v>
      </c>
      <c r="I382" s="102">
        <f t="shared" ref="I382:N382" si="344">I383</f>
        <v>0</v>
      </c>
      <c r="J382" s="145">
        <f t="shared" si="344"/>
        <v>1003.2</v>
      </c>
      <c r="K382" s="102">
        <f t="shared" si="344"/>
        <v>0</v>
      </c>
      <c r="L382" s="102">
        <f t="shared" si="344"/>
        <v>1003.2</v>
      </c>
      <c r="M382" s="102">
        <f t="shared" si="344"/>
        <v>12.375</v>
      </c>
      <c r="N382" s="102">
        <f t="shared" si="344"/>
        <v>1015.575</v>
      </c>
    </row>
    <row r="383" spans="1:14" s="42" customFormat="1" ht="33.75" x14ac:dyDescent="0.2">
      <c r="A383" s="35" t="s">
        <v>7</v>
      </c>
      <c r="B383" s="18" t="s">
        <v>141</v>
      </c>
      <c r="C383" s="17" t="s">
        <v>152</v>
      </c>
      <c r="D383" s="18" t="s">
        <v>150</v>
      </c>
      <c r="E383" s="18"/>
      <c r="F383" s="102">
        <f>F384+F387</f>
        <v>1003.2</v>
      </c>
      <c r="G383" s="102">
        <f t="shared" ref="G383:H383" si="345">G384+G387</f>
        <v>0</v>
      </c>
      <c r="H383" s="102">
        <f t="shared" si="345"/>
        <v>1003.2</v>
      </c>
      <c r="I383" s="102">
        <f t="shared" ref="I383:N383" si="346">I384+I387</f>
        <v>0</v>
      </c>
      <c r="J383" s="145">
        <f t="shared" si="346"/>
        <v>1003.2</v>
      </c>
      <c r="K383" s="102">
        <f t="shared" si="346"/>
        <v>0</v>
      </c>
      <c r="L383" s="102">
        <f t="shared" si="346"/>
        <v>1003.2</v>
      </c>
      <c r="M383" s="102">
        <f t="shared" si="346"/>
        <v>12.375</v>
      </c>
      <c r="N383" s="102">
        <f t="shared" si="346"/>
        <v>1015.575</v>
      </c>
    </row>
    <row r="384" spans="1:14" s="42" customFormat="1" ht="45" x14ac:dyDescent="0.2">
      <c r="A384" s="33" t="s">
        <v>41</v>
      </c>
      <c r="B384" s="18" t="s">
        <v>141</v>
      </c>
      <c r="C384" s="18" t="s">
        <v>152</v>
      </c>
      <c r="D384" s="18" t="s">
        <v>150</v>
      </c>
      <c r="E384" s="18">
        <v>100</v>
      </c>
      <c r="F384" s="102">
        <f>F385</f>
        <v>46.2</v>
      </c>
      <c r="G384" s="102">
        <f t="shared" ref="G384:H385" si="347">G385</f>
        <v>0</v>
      </c>
      <c r="H384" s="102">
        <f t="shared" si="347"/>
        <v>46.2</v>
      </c>
      <c r="I384" s="102">
        <f t="shared" ref="I384:N385" si="348">I385</f>
        <v>0</v>
      </c>
      <c r="J384" s="145">
        <f t="shared" si="348"/>
        <v>46.2</v>
      </c>
      <c r="K384" s="102">
        <f t="shared" si="348"/>
        <v>0</v>
      </c>
      <c r="L384" s="102">
        <f t="shared" si="348"/>
        <v>46.2</v>
      </c>
      <c r="M384" s="102">
        <f t="shared" si="348"/>
        <v>0</v>
      </c>
      <c r="N384" s="102">
        <f t="shared" si="348"/>
        <v>46.2</v>
      </c>
    </row>
    <row r="385" spans="1:14" s="42" customFormat="1" ht="11.25" x14ac:dyDescent="0.2">
      <c r="A385" s="33" t="s">
        <v>43</v>
      </c>
      <c r="B385" s="18" t="s">
        <v>141</v>
      </c>
      <c r="C385" s="18" t="s">
        <v>152</v>
      </c>
      <c r="D385" s="18" t="s">
        <v>150</v>
      </c>
      <c r="E385" s="18">
        <v>110</v>
      </c>
      <c r="F385" s="102">
        <f>F386</f>
        <v>46.2</v>
      </c>
      <c r="G385" s="102">
        <f t="shared" si="347"/>
        <v>0</v>
      </c>
      <c r="H385" s="102">
        <f t="shared" si="347"/>
        <v>46.2</v>
      </c>
      <c r="I385" s="102">
        <f t="shared" si="348"/>
        <v>0</v>
      </c>
      <c r="J385" s="145">
        <f t="shared" si="348"/>
        <v>46.2</v>
      </c>
      <c r="K385" s="102">
        <f t="shared" si="348"/>
        <v>0</v>
      </c>
      <c r="L385" s="102">
        <f t="shared" si="348"/>
        <v>46.2</v>
      </c>
      <c r="M385" s="102">
        <f t="shared" si="348"/>
        <v>0</v>
      </c>
      <c r="N385" s="102">
        <f t="shared" si="348"/>
        <v>46.2</v>
      </c>
    </row>
    <row r="386" spans="1:14" s="42" customFormat="1" ht="22.5" x14ac:dyDescent="0.2">
      <c r="A386" s="65" t="s">
        <v>380</v>
      </c>
      <c r="B386" s="18" t="s">
        <v>141</v>
      </c>
      <c r="C386" s="18" t="s">
        <v>152</v>
      </c>
      <c r="D386" s="18" t="s">
        <v>150</v>
      </c>
      <c r="E386" s="18">
        <v>112</v>
      </c>
      <c r="F386" s="102">
        <f>'ПР 7 ведом'!G280</f>
        <v>46.2</v>
      </c>
      <c r="G386" s="102">
        <f>'ПР 7 ведом'!H280</f>
        <v>0</v>
      </c>
      <c r="H386" s="102">
        <f>'ПР 7 ведом'!I280</f>
        <v>46.2</v>
      </c>
      <c r="I386" s="102">
        <f>'ПР 7 ведом'!J280</f>
        <v>0</v>
      </c>
      <c r="J386" s="145">
        <f>'ПР 7 ведом'!K280</f>
        <v>46.2</v>
      </c>
      <c r="K386" s="102">
        <f>'ПР 7 ведом'!L280</f>
        <v>0</v>
      </c>
      <c r="L386" s="102">
        <f>'ПР 7 ведом'!M280</f>
        <v>46.2</v>
      </c>
      <c r="M386" s="102">
        <f>'ПР 7 ведом'!N280</f>
        <v>0</v>
      </c>
      <c r="N386" s="102">
        <f>'ПР 7 ведом'!O280</f>
        <v>46.2</v>
      </c>
    </row>
    <row r="387" spans="1:14" s="2" customFormat="1" ht="22.5" x14ac:dyDescent="0.2">
      <c r="A387" s="16" t="s">
        <v>31</v>
      </c>
      <c r="B387" s="18" t="s">
        <v>141</v>
      </c>
      <c r="C387" s="17" t="s">
        <v>152</v>
      </c>
      <c r="D387" s="18" t="s">
        <v>150</v>
      </c>
      <c r="E387" s="18">
        <v>600</v>
      </c>
      <c r="F387" s="102">
        <f>F388+F390</f>
        <v>957</v>
      </c>
      <c r="G387" s="102">
        <f t="shared" ref="G387:H387" si="349">G388+G390</f>
        <v>0</v>
      </c>
      <c r="H387" s="102">
        <f t="shared" si="349"/>
        <v>957</v>
      </c>
      <c r="I387" s="102">
        <f t="shared" ref="I387:N387" si="350">I388+I390</f>
        <v>0</v>
      </c>
      <c r="J387" s="145">
        <f t="shared" si="350"/>
        <v>957</v>
      </c>
      <c r="K387" s="102">
        <f t="shared" si="350"/>
        <v>0</v>
      </c>
      <c r="L387" s="102">
        <f t="shared" si="350"/>
        <v>957</v>
      </c>
      <c r="M387" s="102">
        <f t="shared" si="350"/>
        <v>12.375</v>
      </c>
      <c r="N387" s="102">
        <f t="shared" si="350"/>
        <v>969.375</v>
      </c>
    </row>
    <row r="388" spans="1:14" s="2" customFormat="1" x14ac:dyDescent="0.2">
      <c r="A388" s="16" t="s">
        <v>33</v>
      </c>
      <c r="B388" s="18" t="s">
        <v>141</v>
      </c>
      <c r="C388" s="17" t="s">
        <v>152</v>
      </c>
      <c r="D388" s="18" t="s">
        <v>150</v>
      </c>
      <c r="E388" s="18">
        <v>610</v>
      </c>
      <c r="F388" s="102">
        <f>F389</f>
        <v>858</v>
      </c>
      <c r="G388" s="102">
        <f t="shared" ref="G388:H388" si="351">G389</f>
        <v>0</v>
      </c>
      <c r="H388" s="102">
        <f t="shared" si="351"/>
        <v>858</v>
      </c>
      <c r="I388" s="102">
        <f t="shared" ref="I388:N388" si="352">I389</f>
        <v>0</v>
      </c>
      <c r="J388" s="145">
        <f t="shared" si="352"/>
        <v>858</v>
      </c>
      <c r="K388" s="102">
        <f t="shared" si="352"/>
        <v>0</v>
      </c>
      <c r="L388" s="102">
        <f t="shared" si="352"/>
        <v>858</v>
      </c>
      <c r="M388" s="102">
        <f t="shared" si="352"/>
        <v>12.375</v>
      </c>
      <c r="N388" s="102">
        <f t="shared" si="352"/>
        <v>870.375</v>
      </c>
    </row>
    <row r="389" spans="1:14" s="2" customFormat="1" ht="33.75" x14ac:dyDescent="0.2">
      <c r="A389" s="16" t="s">
        <v>35</v>
      </c>
      <c r="B389" s="18" t="s">
        <v>141</v>
      </c>
      <c r="C389" s="17" t="s">
        <v>152</v>
      </c>
      <c r="D389" s="18" t="s">
        <v>150</v>
      </c>
      <c r="E389" s="18">
        <v>611</v>
      </c>
      <c r="F389" s="102">
        <f>'ПР 7 ведом'!G283</f>
        <v>858</v>
      </c>
      <c r="G389" s="102">
        <f>'ПР 7 ведом'!H283</f>
        <v>0</v>
      </c>
      <c r="H389" s="102">
        <f>'ПР 7 ведом'!I283</f>
        <v>858</v>
      </c>
      <c r="I389" s="102">
        <f>'ПР 7 ведом'!J283</f>
        <v>0</v>
      </c>
      <c r="J389" s="145">
        <f>'ПР 7 ведом'!K283</f>
        <v>858</v>
      </c>
      <c r="K389" s="102">
        <f>'ПР 7 ведом'!L283</f>
        <v>0</v>
      </c>
      <c r="L389" s="102">
        <f>'ПР 7 ведом'!M283</f>
        <v>858</v>
      </c>
      <c r="M389" s="102">
        <f>'ПР 7 ведом'!N283</f>
        <v>12.375</v>
      </c>
      <c r="N389" s="102">
        <f>'ПР 7 ведом'!O283</f>
        <v>870.375</v>
      </c>
    </row>
    <row r="390" spans="1:14" s="2" customFormat="1" x14ac:dyDescent="0.2">
      <c r="A390" s="16" t="s">
        <v>319</v>
      </c>
      <c r="B390" s="18" t="s">
        <v>141</v>
      </c>
      <c r="C390" s="17" t="s">
        <v>152</v>
      </c>
      <c r="D390" s="18" t="s">
        <v>150</v>
      </c>
      <c r="E390" s="18">
        <v>620</v>
      </c>
      <c r="F390" s="102">
        <f>F391</f>
        <v>99</v>
      </c>
      <c r="G390" s="102">
        <f t="shared" ref="G390:H390" si="353">G391</f>
        <v>0</v>
      </c>
      <c r="H390" s="102">
        <f t="shared" si="353"/>
        <v>99</v>
      </c>
      <c r="I390" s="102">
        <f t="shared" ref="I390:N390" si="354">I391</f>
        <v>0</v>
      </c>
      <c r="J390" s="145">
        <f t="shared" si="354"/>
        <v>99</v>
      </c>
      <c r="K390" s="102">
        <f t="shared" si="354"/>
        <v>0</v>
      </c>
      <c r="L390" s="102">
        <f t="shared" si="354"/>
        <v>99</v>
      </c>
      <c r="M390" s="102">
        <f t="shared" si="354"/>
        <v>0</v>
      </c>
      <c r="N390" s="102">
        <f t="shared" si="354"/>
        <v>99</v>
      </c>
    </row>
    <row r="391" spans="1:14" s="2" customFormat="1" ht="33.75" x14ac:dyDescent="0.2">
      <c r="A391" s="16" t="s">
        <v>320</v>
      </c>
      <c r="B391" s="18" t="s">
        <v>141</v>
      </c>
      <c r="C391" s="17" t="s">
        <v>152</v>
      </c>
      <c r="D391" s="18" t="s">
        <v>150</v>
      </c>
      <c r="E391" s="18">
        <v>621</v>
      </c>
      <c r="F391" s="102">
        <f>'ПР 7 ведом'!G285</f>
        <v>99</v>
      </c>
      <c r="G391" s="102">
        <f>'ПР 7 ведом'!H285</f>
        <v>0</v>
      </c>
      <c r="H391" s="102">
        <f>'ПР 7 ведом'!I285</f>
        <v>99</v>
      </c>
      <c r="I391" s="102">
        <f>'ПР 7 ведом'!J285</f>
        <v>0</v>
      </c>
      <c r="J391" s="145">
        <f>'ПР 7 ведом'!K285</f>
        <v>99</v>
      </c>
      <c r="K391" s="102">
        <f>'ПР 7 ведом'!L285</f>
        <v>0</v>
      </c>
      <c r="L391" s="102">
        <f>'ПР 7 ведом'!M285</f>
        <v>99</v>
      </c>
      <c r="M391" s="102">
        <f>'ПР 7 ведом'!N285</f>
        <v>0</v>
      </c>
      <c r="N391" s="102">
        <f>'ПР 7 ведом'!O285</f>
        <v>99</v>
      </c>
    </row>
    <row r="392" spans="1:14" s="2" customFormat="1" x14ac:dyDescent="0.2">
      <c r="A392" s="85" t="s">
        <v>322</v>
      </c>
      <c r="B392" s="46" t="s">
        <v>141</v>
      </c>
      <c r="C392" s="44" t="s">
        <v>88</v>
      </c>
      <c r="D392" s="18"/>
      <c r="E392" s="18"/>
      <c r="F392" s="96">
        <f>F393+F398</f>
        <v>44489.399999999994</v>
      </c>
      <c r="G392" s="96">
        <f t="shared" ref="G392:H392" si="355">G393+G398</f>
        <v>0</v>
      </c>
      <c r="H392" s="96">
        <f t="shared" si="355"/>
        <v>44489.399999999994</v>
      </c>
      <c r="I392" s="96">
        <f t="shared" ref="I392:N392" si="356">I393+I398</f>
        <v>0</v>
      </c>
      <c r="J392" s="121">
        <f t="shared" si="356"/>
        <v>44489.399999999994</v>
      </c>
      <c r="K392" s="96">
        <f t="shared" si="356"/>
        <v>2187.8000000000002</v>
      </c>
      <c r="L392" s="96">
        <f t="shared" si="356"/>
        <v>46677.2</v>
      </c>
      <c r="M392" s="96">
        <f t="shared" si="356"/>
        <v>9725.7350000000006</v>
      </c>
      <c r="N392" s="96">
        <f t="shared" si="356"/>
        <v>56402.935000000005</v>
      </c>
    </row>
    <row r="393" spans="1:14" s="2" customFormat="1" x14ac:dyDescent="0.2">
      <c r="A393" s="33" t="s">
        <v>323</v>
      </c>
      <c r="B393" s="18" t="s">
        <v>141</v>
      </c>
      <c r="C393" s="17" t="s">
        <v>88</v>
      </c>
      <c r="D393" s="18" t="s">
        <v>324</v>
      </c>
      <c r="E393" s="34" t="s">
        <v>84</v>
      </c>
      <c r="F393" s="100">
        <f>F394</f>
        <v>44221.399999999994</v>
      </c>
      <c r="G393" s="100">
        <f t="shared" ref="G393:H396" si="357">G394</f>
        <v>0</v>
      </c>
      <c r="H393" s="100">
        <f t="shared" si="357"/>
        <v>44221.399999999994</v>
      </c>
      <c r="I393" s="100">
        <f t="shared" ref="I393:N396" si="358">I394</f>
        <v>0</v>
      </c>
      <c r="J393" s="110">
        <f t="shared" si="358"/>
        <v>44221.399999999994</v>
      </c>
      <c r="K393" s="100">
        <f t="shared" si="358"/>
        <v>2187.8000000000002</v>
      </c>
      <c r="L393" s="100">
        <f t="shared" si="358"/>
        <v>46409.2</v>
      </c>
      <c r="M393" s="100">
        <f t="shared" si="358"/>
        <v>9738.11</v>
      </c>
      <c r="N393" s="100">
        <f t="shared" si="358"/>
        <v>56147.310000000005</v>
      </c>
    </row>
    <row r="394" spans="1:14" s="2" customFormat="1" x14ac:dyDescent="0.2">
      <c r="A394" s="33" t="s">
        <v>325</v>
      </c>
      <c r="B394" s="18" t="s">
        <v>141</v>
      </c>
      <c r="C394" s="17" t="s">
        <v>88</v>
      </c>
      <c r="D394" s="18" t="s">
        <v>326</v>
      </c>
      <c r="E394" s="34" t="s">
        <v>84</v>
      </c>
      <c r="F394" s="100">
        <f>F395</f>
        <v>44221.399999999994</v>
      </c>
      <c r="G394" s="100">
        <f t="shared" si="357"/>
        <v>0</v>
      </c>
      <c r="H394" s="100">
        <f t="shared" si="357"/>
        <v>44221.399999999994</v>
      </c>
      <c r="I394" s="100">
        <f t="shared" si="358"/>
        <v>0</v>
      </c>
      <c r="J394" s="110">
        <f t="shared" si="358"/>
        <v>44221.399999999994</v>
      </c>
      <c r="K394" s="100">
        <f t="shared" si="358"/>
        <v>2187.8000000000002</v>
      </c>
      <c r="L394" s="100">
        <f t="shared" si="358"/>
        <v>46409.2</v>
      </c>
      <c r="M394" s="100">
        <f t="shared" si="358"/>
        <v>9738.11</v>
      </c>
      <c r="N394" s="100">
        <f t="shared" si="358"/>
        <v>56147.310000000005</v>
      </c>
    </row>
    <row r="395" spans="1:14" s="2" customFormat="1" ht="22.5" x14ac:dyDescent="0.2">
      <c r="A395" s="16" t="s">
        <v>31</v>
      </c>
      <c r="B395" s="18" t="s">
        <v>141</v>
      </c>
      <c r="C395" s="17" t="s">
        <v>88</v>
      </c>
      <c r="D395" s="18" t="s">
        <v>326</v>
      </c>
      <c r="E395" s="18">
        <v>600</v>
      </c>
      <c r="F395" s="102">
        <f>F396</f>
        <v>44221.399999999994</v>
      </c>
      <c r="G395" s="102">
        <f t="shared" si="357"/>
        <v>0</v>
      </c>
      <c r="H395" s="102">
        <f t="shared" si="357"/>
        <v>44221.399999999994</v>
      </c>
      <c r="I395" s="102">
        <f t="shared" si="358"/>
        <v>0</v>
      </c>
      <c r="J395" s="145">
        <f t="shared" si="358"/>
        <v>44221.399999999994</v>
      </c>
      <c r="K395" s="102">
        <f t="shared" si="358"/>
        <v>2187.8000000000002</v>
      </c>
      <c r="L395" s="102">
        <f t="shared" si="358"/>
        <v>46409.2</v>
      </c>
      <c r="M395" s="102">
        <f t="shared" si="358"/>
        <v>9738.11</v>
      </c>
      <c r="N395" s="102">
        <f t="shared" si="358"/>
        <v>56147.310000000005</v>
      </c>
    </row>
    <row r="396" spans="1:14" s="2" customFormat="1" x14ac:dyDescent="0.2">
      <c r="A396" s="16" t="s">
        <v>33</v>
      </c>
      <c r="B396" s="18" t="s">
        <v>141</v>
      </c>
      <c r="C396" s="17" t="s">
        <v>88</v>
      </c>
      <c r="D396" s="18" t="s">
        <v>326</v>
      </c>
      <c r="E396" s="18">
        <v>610</v>
      </c>
      <c r="F396" s="102">
        <f>F397</f>
        <v>44221.399999999994</v>
      </c>
      <c r="G396" s="102">
        <f t="shared" si="357"/>
        <v>0</v>
      </c>
      <c r="H396" s="102">
        <f t="shared" si="357"/>
        <v>44221.399999999994</v>
      </c>
      <c r="I396" s="102">
        <f t="shared" si="358"/>
        <v>0</v>
      </c>
      <c r="J396" s="145">
        <f t="shared" si="358"/>
        <v>44221.399999999994</v>
      </c>
      <c r="K396" s="102">
        <f t="shared" si="358"/>
        <v>2187.8000000000002</v>
      </c>
      <c r="L396" s="102">
        <f t="shared" si="358"/>
        <v>46409.2</v>
      </c>
      <c r="M396" s="102">
        <f t="shared" si="358"/>
        <v>9738.11</v>
      </c>
      <c r="N396" s="102">
        <f t="shared" si="358"/>
        <v>56147.310000000005</v>
      </c>
    </row>
    <row r="397" spans="1:14" s="42" customFormat="1" ht="33.75" x14ac:dyDescent="0.2">
      <c r="A397" s="16" t="s">
        <v>35</v>
      </c>
      <c r="B397" s="18" t="s">
        <v>141</v>
      </c>
      <c r="C397" s="17" t="s">
        <v>88</v>
      </c>
      <c r="D397" s="18" t="s">
        <v>326</v>
      </c>
      <c r="E397" s="18">
        <v>611</v>
      </c>
      <c r="F397" s="102">
        <f>'ПР 7 ведом'!G290+'ПР 7 ведом'!G23</f>
        <v>44221.399999999994</v>
      </c>
      <c r="G397" s="102">
        <f>'ПР 7 ведом'!H290+'ПР 7 ведом'!H23</f>
        <v>0</v>
      </c>
      <c r="H397" s="102">
        <f>'ПР 7 ведом'!I290+'ПР 7 ведом'!I23</f>
        <v>44221.399999999994</v>
      </c>
      <c r="I397" s="102">
        <f>'ПР 7 ведом'!J290+'ПР 7 ведом'!J23</f>
        <v>0</v>
      </c>
      <c r="J397" s="145">
        <f>'ПР 7 ведом'!K290+'ПР 7 ведом'!K23</f>
        <v>44221.399999999994</v>
      </c>
      <c r="K397" s="102">
        <f>'ПР 7 ведом'!L290+'ПР 7 ведом'!L23</f>
        <v>2187.8000000000002</v>
      </c>
      <c r="L397" s="102">
        <f>'ПР 7 ведом'!M290+'ПР 7 ведом'!M23</f>
        <v>46409.2</v>
      </c>
      <c r="M397" s="102">
        <f>'ПР 7 ведом'!N290+'ПР 7 ведом'!N23</f>
        <v>9738.11</v>
      </c>
      <c r="N397" s="102">
        <f>'ПР 7 ведом'!O290+'ПР 7 ведом'!O23</f>
        <v>56147.310000000005</v>
      </c>
    </row>
    <row r="398" spans="1:14" s="42" customFormat="1" ht="45" x14ac:dyDescent="0.2">
      <c r="A398" s="33" t="s">
        <v>383</v>
      </c>
      <c r="B398" s="34" t="s">
        <v>141</v>
      </c>
      <c r="C398" s="37" t="s">
        <v>88</v>
      </c>
      <c r="D398" s="34" t="s">
        <v>149</v>
      </c>
      <c r="E398" s="34"/>
      <c r="F398" s="102">
        <f>F399</f>
        <v>268</v>
      </c>
      <c r="G398" s="102">
        <f t="shared" ref="G398:H400" si="359">G399</f>
        <v>0</v>
      </c>
      <c r="H398" s="102">
        <f t="shared" si="359"/>
        <v>268</v>
      </c>
      <c r="I398" s="102">
        <f t="shared" ref="I398:N400" si="360">I399</f>
        <v>0</v>
      </c>
      <c r="J398" s="145">
        <f t="shared" si="360"/>
        <v>268</v>
      </c>
      <c r="K398" s="102">
        <f t="shared" si="360"/>
        <v>0</v>
      </c>
      <c r="L398" s="102">
        <f t="shared" si="360"/>
        <v>268</v>
      </c>
      <c r="M398" s="102">
        <f t="shared" si="360"/>
        <v>-12.375</v>
      </c>
      <c r="N398" s="102">
        <f t="shared" si="360"/>
        <v>255.62500000000003</v>
      </c>
    </row>
    <row r="399" spans="1:14" s="42" customFormat="1" ht="22.5" x14ac:dyDescent="0.2">
      <c r="A399" s="33" t="s">
        <v>31</v>
      </c>
      <c r="B399" s="34" t="s">
        <v>141</v>
      </c>
      <c r="C399" s="37" t="s">
        <v>88</v>
      </c>
      <c r="D399" s="34" t="s">
        <v>150</v>
      </c>
      <c r="E399" s="18">
        <v>600</v>
      </c>
      <c r="F399" s="102">
        <f>F400</f>
        <v>268</v>
      </c>
      <c r="G399" s="102">
        <f t="shared" si="359"/>
        <v>0</v>
      </c>
      <c r="H399" s="102">
        <f t="shared" si="359"/>
        <v>268</v>
      </c>
      <c r="I399" s="102">
        <f t="shared" si="360"/>
        <v>0</v>
      </c>
      <c r="J399" s="145">
        <f t="shared" si="360"/>
        <v>268</v>
      </c>
      <c r="K399" s="102">
        <f t="shared" si="360"/>
        <v>0</v>
      </c>
      <c r="L399" s="102">
        <f t="shared" si="360"/>
        <v>268</v>
      </c>
      <c r="M399" s="102">
        <f t="shared" si="360"/>
        <v>-12.375</v>
      </c>
      <c r="N399" s="102">
        <f t="shared" si="360"/>
        <v>255.62500000000003</v>
      </c>
    </row>
    <row r="400" spans="1:14" s="42" customFormat="1" ht="11.25" x14ac:dyDescent="0.2">
      <c r="A400" s="33" t="s">
        <v>33</v>
      </c>
      <c r="B400" s="34" t="s">
        <v>141</v>
      </c>
      <c r="C400" s="37" t="s">
        <v>88</v>
      </c>
      <c r="D400" s="34" t="s">
        <v>150</v>
      </c>
      <c r="E400" s="18">
        <v>610</v>
      </c>
      <c r="F400" s="102">
        <f>F401</f>
        <v>268</v>
      </c>
      <c r="G400" s="102">
        <f t="shared" si="359"/>
        <v>0</v>
      </c>
      <c r="H400" s="102">
        <f t="shared" si="359"/>
        <v>268</v>
      </c>
      <c r="I400" s="102">
        <f t="shared" si="360"/>
        <v>0</v>
      </c>
      <c r="J400" s="145">
        <f t="shared" si="360"/>
        <v>268</v>
      </c>
      <c r="K400" s="102">
        <f t="shared" si="360"/>
        <v>0</v>
      </c>
      <c r="L400" s="102">
        <f t="shared" si="360"/>
        <v>268</v>
      </c>
      <c r="M400" s="102">
        <f t="shared" si="360"/>
        <v>-12.375</v>
      </c>
      <c r="N400" s="102">
        <f t="shared" si="360"/>
        <v>255.62500000000003</v>
      </c>
    </row>
    <row r="401" spans="1:14" s="42" customFormat="1" ht="33.75" x14ac:dyDescent="0.2">
      <c r="A401" s="33" t="s">
        <v>35</v>
      </c>
      <c r="B401" s="34" t="s">
        <v>141</v>
      </c>
      <c r="C401" s="37" t="s">
        <v>88</v>
      </c>
      <c r="D401" s="34" t="s">
        <v>150</v>
      </c>
      <c r="E401" s="18">
        <v>611</v>
      </c>
      <c r="F401" s="102">
        <f>'ПР 7 ведом'!G28+'ПР 7 ведом'!G295</f>
        <v>268</v>
      </c>
      <c r="G401" s="102">
        <f>'ПР 7 ведом'!H28+'ПР 7 ведом'!H295</f>
        <v>0</v>
      </c>
      <c r="H401" s="102">
        <f>'ПР 7 ведом'!I28+'ПР 7 ведом'!I295</f>
        <v>268</v>
      </c>
      <c r="I401" s="102">
        <f>'ПР 7 ведом'!J28+'ПР 7 ведом'!J295</f>
        <v>0</v>
      </c>
      <c r="J401" s="145">
        <f>'ПР 7 ведом'!K28+'ПР 7 ведом'!K295</f>
        <v>268</v>
      </c>
      <c r="K401" s="102">
        <f>'ПР 7 ведом'!L28+'ПР 7 ведом'!L295</f>
        <v>0</v>
      </c>
      <c r="L401" s="102">
        <f>'ПР 7 ведом'!M28+'ПР 7 ведом'!M295</f>
        <v>268</v>
      </c>
      <c r="M401" s="102">
        <f>'ПР 7 ведом'!N28+'ПР 7 ведом'!N295</f>
        <v>-12.375</v>
      </c>
      <c r="N401" s="102">
        <f>'ПР 7 ведом'!O28+'ПР 7 ведом'!O295</f>
        <v>255.62500000000003</v>
      </c>
    </row>
    <row r="402" spans="1:14" s="24" customFormat="1" x14ac:dyDescent="0.2">
      <c r="A402" s="11" t="s">
        <v>372</v>
      </c>
      <c r="B402" s="44" t="s">
        <v>141</v>
      </c>
      <c r="C402" s="44" t="s">
        <v>141</v>
      </c>
      <c r="D402" s="46"/>
      <c r="E402" s="46"/>
      <c r="F402" s="96">
        <f>F403+F410</f>
        <v>2401.8999999999996</v>
      </c>
      <c r="G402" s="96">
        <f t="shared" ref="G402:H402" si="361">G403+G410</f>
        <v>0</v>
      </c>
      <c r="H402" s="96">
        <f t="shared" si="361"/>
        <v>2401.8999999999996</v>
      </c>
      <c r="I402" s="96">
        <f t="shared" ref="I402:N402" si="362">I403+I410</f>
        <v>0</v>
      </c>
      <c r="J402" s="121">
        <f t="shared" si="362"/>
        <v>2401.8999999999996</v>
      </c>
      <c r="K402" s="96">
        <f t="shared" si="362"/>
        <v>0</v>
      </c>
      <c r="L402" s="96">
        <f t="shared" si="362"/>
        <v>2401.9</v>
      </c>
      <c r="M402" s="96">
        <f t="shared" si="362"/>
        <v>-63.236000000000004</v>
      </c>
      <c r="N402" s="96">
        <f t="shared" si="362"/>
        <v>2338.6639999999998</v>
      </c>
    </row>
    <row r="403" spans="1:14" s="24" customFormat="1" x14ac:dyDescent="0.2">
      <c r="A403" s="33" t="s">
        <v>374</v>
      </c>
      <c r="B403" s="18" t="s">
        <v>141</v>
      </c>
      <c r="C403" s="18" t="s">
        <v>141</v>
      </c>
      <c r="D403" s="18" t="s">
        <v>375</v>
      </c>
      <c r="E403" s="34" t="s">
        <v>84</v>
      </c>
      <c r="F403" s="100">
        <f>F404</f>
        <v>2341.8999999999996</v>
      </c>
      <c r="G403" s="100">
        <f t="shared" ref="G403:H404" si="363">G404</f>
        <v>0</v>
      </c>
      <c r="H403" s="100">
        <f t="shared" si="363"/>
        <v>2341.8999999999996</v>
      </c>
      <c r="I403" s="100">
        <f t="shared" ref="I403:N404" si="364">I404</f>
        <v>0</v>
      </c>
      <c r="J403" s="110">
        <f t="shared" si="364"/>
        <v>2341.8999999999996</v>
      </c>
      <c r="K403" s="100">
        <f t="shared" si="364"/>
        <v>0</v>
      </c>
      <c r="L403" s="100">
        <f t="shared" si="364"/>
        <v>2341.9</v>
      </c>
      <c r="M403" s="100">
        <f t="shared" si="364"/>
        <v>-88.563000000000002</v>
      </c>
      <c r="N403" s="100">
        <f t="shared" si="364"/>
        <v>2253.337</v>
      </c>
    </row>
    <row r="404" spans="1:14" s="24" customFormat="1" x14ac:dyDescent="0.2">
      <c r="A404" s="33" t="s">
        <v>376</v>
      </c>
      <c r="B404" s="18" t="s">
        <v>141</v>
      </c>
      <c r="C404" s="17" t="s">
        <v>141</v>
      </c>
      <c r="D404" s="18" t="s">
        <v>377</v>
      </c>
      <c r="E404" s="34"/>
      <c r="F404" s="100">
        <f>F405</f>
        <v>2341.8999999999996</v>
      </c>
      <c r="G404" s="100">
        <f t="shared" si="363"/>
        <v>0</v>
      </c>
      <c r="H404" s="100">
        <f t="shared" si="363"/>
        <v>2341.8999999999996</v>
      </c>
      <c r="I404" s="100">
        <f t="shared" si="364"/>
        <v>0</v>
      </c>
      <c r="J404" s="110">
        <f t="shared" si="364"/>
        <v>2341.8999999999996</v>
      </c>
      <c r="K404" s="100">
        <f t="shared" si="364"/>
        <v>0</v>
      </c>
      <c r="L404" s="100">
        <f t="shared" si="364"/>
        <v>2341.9</v>
      </c>
      <c r="M404" s="100">
        <f t="shared" si="364"/>
        <v>-88.563000000000002</v>
      </c>
      <c r="N404" s="100">
        <f t="shared" si="364"/>
        <v>2253.337</v>
      </c>
    </row>
    <row r="405" spans="1:14" s="2" customFormat="1" ht="22.5" x14ac:dyDescent="0.2">
      <c r="A405" s="16" t="s">
        <v>31</v>
      </c>
      <c r="B405" s="18" t="s">
        <v>141</v>
      </c>
      <c r="C405" s="17" t="s">
        <v>141</v>
      </c>
      <c r="D405" s="18" t="s">
        <v>378</v>
      </c>
      <c r="E405" s="18">
        <v>600</v>
      </c>
      <c r="F405" s="102">
        <f>F406+F408</f>
        <v>2341.8999999999996</v>
      </c>
      <c r="G405" s="102">
        <f t="shared" ref="G405:H405" si="365">G406+G408</f>
        <v>0</v>
      </c>
      <c r="H405" s="102">
        <f t="shared" si="365"/>
        <v>2341.8999999999996</v>
      </c>
      <c r="I405" s="102">
        <f t="shared" ref="I405:N405" si="366">I406+I408</f>
        <v>0</v>
      </c>
      <c r="J405" s="145">
        <f t="shared" si="366"/>
        <v>2341.8999999999996</v>
      </c>
      <c r="K405" s="102">
        <f t="shared" si="366"/>
        <v>0</v>
      </c>
      <c r="L405" s="102">
        <f t="shared" si="366"/>
        <v>2341.9</v>
      </c>
      <c r="M405" s="102">
        <f t="shared" si="366"/>
        <v>-88.563000000000002</v>
      </c>
      <c r="N405" s="102">
        <f t="shared" si="366"/>
        <v>2253.337</v>
      </c>
    </row>
    <row r="406" spans="1:14" s="2" customFormat="1" x14ac:dyDescent="0.2">
      <c r="A406" s="16" t="s">
        <v>33</v>
      </c>
      <c r="B406" s="18" t="s">
        <v>141</v>
      </c>
      <c r="C406" s="17" t="s">
        <v>141</v>
      </c>
      <c r="D406" s="18" t="s">
        <v>378</v>
      </c>
      <c r="E406" s="18">
        <v>610</v>
      </c>
      <c r="F406" s="102">
        <f>F407</f>
        <v>2169.6999999999998</v>
      </c>
      <c r="G406" s="102">
        <f t="shared" ref="G406:H406" si="367">G407</f>
        <v>0</v>
      </c>
      <c r="H406" s="102">
        <f t="shared" si="367"/>
        <v>2169.6999999999998</v>
      </c>
      <c r="I406" s="102">
        <f t="shared" ref="I406:N406" si="368">I407</f>
        <v>0</v>
      </c>
      <c r="J406" s="145">
        <f t="shared" si="368"/>
        <v>2169.6999999999998</v>
      </c>
      <c r="K406" s="102">
        <f t="shared" si="368"/>
        <v>-58.6</v>
      </c>
      <c r="L406" s="102">
        <f t="shared" si="368"/>
        <v>2111.1</v>
      </c>
      <c r="M406" s="102">
        <f t="shared" si="368"/>
        <v>-84.814999999999998</v>
      </c>
      <c r="N406" s="102">
        <f t="shared" si="368"/>
        <v>2026.2849999999999</v>
      </c>
    </row>
    <row r="407" spans="1:14" s="2" customFormat="1" ht="33.75" x14ac:dyDescent="0.2">
      <c r="A407" s="16" t="s">
        <v>35</v>
      </c>
      <c r="B407" s="18" t="s">
        <v>141</v>
      </c>
      <c r="C407" s="17" t="s">
        <v>141</v>
      </c>
      <c r="D407" s="18" t="s">
        <v>378</v>
      </c>
      <c r="E407" s="18">
        <v>611</v>
      </c>
      <c r="F407" s="102">
        <f>'ПР 7 ведом'!G302</f>
        <v>2169.6999999999998</v>
      </c>
      <c r="G407" s="102">
        <f>'ПР 7 ведом'!H302</f>
        <v>0</v>
      </c>
      <c r="H407" s="102">
        <f>'ПР 7 ведом'!I302</f>
        <v>2169.6999999999998</v>
      </c>
      <c r="I407" s="102">
        <f>'ПР 7 ведом'!J302</f>
        <v>0</v>
      </c>
      <c r="J407" s="145">
        <f>'ПР 7 ведом'!K302</f>
        <v>2169.6999999999998</v>
      </c>
      <c r="K407" s="102">
        <f>'ПР 7 ведом'!L302</f>
        <v>-58.6</v>
      </c>
      <c r="L407" s="102">
        <f>'ПР 7 ведом'!M302</f>
        <v>2111.1</v>
      </c>
      <c r="M407" s="102">
        <f>'ПР 7 ведом'!N302</f>
        <v>-84.814999999999998</v>
      </c>
      <c r="N407" s="102">
        <f>'ПР 7 ведом'!O302</f>
        <v>2026.2849999999999</v>
      </c>
    </row>
    <row r="408" spans="1:14" s="2" customFormat="1" x14ac:dyDescent="0.2">
      <c r="A408" s="16" t="s">
        <v>319</v>
      </c>
      <c r="B408" s="18" t="s">
        <v>141</v>
      </c>
      <c r="C408" s="17" t="s">
        <v>141</v>
      </c>
      <c r="D408" s="18" t="s">
        <v>378</v>
      </c>
      <c r="E408" s="18">
        <v>620</v>
      </c>
      <c r="F408" s="102">
        <f>F409</f>
        <v>172.2</v>
      </c>
      <c r="G408" s="102">
        <f t="shared" ref="G408:H408" si="369">G409</f>
        <v>0</v>
      </c>
      <c r="H408" s="102">
        <f t="shared" si="369"/>
        <v>172.2</v>
      </c>
      <c r="I408" s="102">
        <f t="shared" ref="I408:N408" si="370">I409</f>
        <v>0</v>
      </c>
      <c r="J408" s="145">
        <f t="shared" si="370"/>
        <v>172.2</v>
      </c>
      <c r="K408" s="102">
        <f t="shared" si="370"/>
        <v>58.6</v>
      </c>
      <c r="L408" s="102">
        <f t="shared" si="370"/>
        <v>230.79999999999998</v>
      </c>
      <c r="M408" s="102">
        <f t="shared" si="370"/>
        <v>-3.7480000000000002</v>
      </c>
      <c r="N408" s="102">
        <f t="shared" si="370"/>
        <v>227.05199999999999</v>
      </c>
    </row>
    <row r="409" spans="1:14" s="2" customFormat="1" ht="33.75" x14ac:dyDescent="0.2">
      <c r="A409" s="16" t="s">
        <v>320</v>
      </c>
      <c r="B409" s="18" t="s">
        <v>141</v>
      </c>
      <c r="C409" s="17" t="s">
        <v>141</v>
      </c>
      <c r="D409" s="18" t="s">
        <v>378</v>
      </c>
      <c r="E409" s="18">
        <v>621</v>
      </c>
      <c r="F409" s="102">
        <f>'ПР 7 ведом'!G304</f>
        <v>172.2</v>
      </c>
      <c r="G409" s="102">
        <f>'ПР 7 ведом'!H304</f>
        <v>0</v>
      </c>
      <c r="H409" s="102">
        <f>'ПР 7 ведом'!I304</f>
        <v>172.2</v>
      </c>
      <c r="I409" s="102">
        <f>'ПР 7 ведом'!J304</f>
        <v>0</v>
      </c>
      <c r="J409" s="145">
        <f>'ПР 7 ведом'!K304</f>
        <v>172.2</v>
      </c>
      <c r="K409" s="102">
        <f>'ПР 7 ведом'!L304</f>
        <v>58.6</v>
      </c>
      <c r="L409" s="102">
        <f>'ПР 7 ведом'!M304</f>
        <v>230.79999999999998</v>
      </c>
      <c r="M409" s="102">
        <f>'ПР 7 ведом'!N304</f>
        <v>-3.7480000000000002</v>
      </c>
      <c r="N409" s="102">
        <f>'ПР 7 ведом'!O304</f>
        <v>227.05199999999999</v>
      </c>
    </row>
    <row r="410" spans="1:14" s="2" customFormat="1" ht="33.75" x14ac:dyDescent="0.2">
      <c r="A410" s="16" t="s">
        <v>429</v>
      </c>
      <c r="B410" s="17" t="s">
        <v>141</v>
      </c>
      <c r="C410" s="17" t="s">
        <v>141</v>
      </c>
      <c r="D410" s="18" t="s">
        <v>327</v>
      </c>
      <c r="E410" s="18"/>
      <c r="F410" s="102">
        <f>F411</f>
        <v>60</v>
      </c>
      <c r="G410" s="102">
        <f t="shared" ref="G410:H413" si="371">G411</f>
        <v>0</v>
      </c>
      <c r="H410" s="102">
        <f t="shared" si="371"/>
        <v>60</v>
      </c>
      <c r="I410" s="102">
        <f t="shared" ref="I410:N413" si="372">I411</f>
        <v>0</v>
      </c>
      <c r="J410" s="145">
        <f t="shared" si="372"/>
        <v>60</v>
      </c>
      <c r="K410" s="102">
        <f t="shared" si="372"/>
        <v>0</v>
      </c>
      <c r="L410" s="102">
        <f t="shared" si="372"/>
        <v>60</v>
      </c>
      <c r="M410" s="102">
        <f t="shared" si="372"/>
        <v>25.327000000000002</v>
      </c>
      <c r="N410" s="102">
        <f t="shared" si="372"/>
        <v>85.326999999999998</v>
      </c>
    </row>
    <row r="411" spans="1:14" s="2" customFormat="1" ht="22.5" x14ac:dyDescent="0.2">
      <c r="A411" s="149" t="s">
        <v>328</v>
      </c>
      <c r="B411" s="17" t="s">
        <v>141</v>
      </c>
      <c r="C411" s="17" t="s">
        <v>141</v>
      </c>
      <c r="D411" s="18" t="s">
        <v>329</v>
      </c>
      <c r="E411" s="18"/>
      <c r="F411" s="102">
        <f>F412</f>
        <v>60</v>
      </c>
      <c r="G411" s="102">
        <f t="shared" si="371"/>
        <v>0</v>
      </c>
      <c r="H411" s="102">
        <f t="shared" si="371"/>
        <v>60</v>
      </c>
      <c r="I411" s="102">
        <f t="shared" si="372"/>
        <v>0</v>
      </c>
      <c r="J411" s="145">
        <f t="shared" si="372"/>
        <v>60</v>
      </c>
      <c r="K411" s="102">
        <f t="shared" si="372"/>
        <v>0</v>
      </c>
      <c r="L411" s="102">
        <f t="shared" si="372"/>
        <v>60</v>
      </c>
      <c r="M411" s="102">
        <f t="shared" si="372"/>
        <v>25.327000000000002</v>
      </c>
      <c r="N411" s="102">
        <f t="shared" si="372"/>
        <v>85.326999999999998</v>
      </c>
    </row>
    <row r="412" spans="1:14" s="2" customFormat="1" ht="22.5" x14ac:dyDescent="0.2">
      <c r="A412" s="16" t="s">
        <v>508</v>
      </c>
      <c r="B412" s="17" t="s">
        <v>141</v>
      </c>
      <c r="C412" s="17" t="s">
        <v>141</v>
      </c>
      <c r="D412" s="18" t="s">
        <v>329</v>
      </c>
      <c r="E412" s="18">
        <v>200</v>
      </c>
      <c r="F412" s="102">
        <f>F413</f>
        <v>60</v>
      </c>
      <c r="G412" s="102">
        <f t="shared" si="371"/>
        <v>0</v>
      </c>
      <c r="H412" s="102">
        <f t="shared" si="371"/>
        <v>60</v>
      </c>
      <c r="I412" s="102">
        <f t="shared" si="372"/>
        <v>0</v>
      </c>
      <c r="J412" s="145">
        <f t="shared" si="372"/>
        <v>60</v>
      </c>
      <c r="K412" s="102">
        <f t="shared" si="372"/>
        <v>0</v>
      </c>
      <c r="L412" s="102">
        <f t="shared" si="372"/>
        <v>60</v>
      </c>
      <c r="M412" s="102">
        <f t="shared" si="372"/>
        <v>25.327000000000002</v>
      </c>
      <c r="N412" s="102">
        <f t="shared" si="372"/>
        <v>85.326999999999998</v>
      </c>
    </row>
    <row r="413" spans="1:14" s="42" customFormat="1" ht="22.5" x14ac:dyDescent="0.2">
      <c r="A413" s="16" t="s">
        <v>51</v>
      </c>
      <c r="B413" s="17" t="s">
        <v>141</v>
      </c>
      <c r="C413" s="17" t="s">
        <v>141</v>
      </c>
      <c r="D413" s="18" t="s">
        <v>329</v>
      </c>
      <c r="E413" s="18">
        <v>240</v>
      </c>
      <c r="F413" s="102">
        <f>F414</f>
        <v>60</v>
      </c>
      <c r="G413" s="102">
        <f t="shared" si="371"/>
        <v>0</v>
      </c>
      <c r="H413" s="102">
        <f t="shared" si="371"/>
        <v>60</v>
      </c>
      <c r="I413" s="102">
        <f t="shared" si="372"/>
        <v>0</v>
      </c>
      <c r="J413" s="145">
        <f t="shared" si="372"/>
        <v>60</v>
      </c>
      <c r="K413" s="102">
        <f t="shared" si="372"/>
        <v>0</v>
      </c>
      <c r="L413" s="102">
        <f t="shared" si="372"/>
        <v>60</v>
      </c>
      <c r="M413" s="102">
        <f t="shared" si="372"/>
        <v>25.327000000000002</v>
      </c>
      <c r="N413" s="102">
        <f t="shared" si="372"/>
        <v>85.326999999999998</v>
      </c>
    </row>
    <row r="414" spans="1:14" s="42" customFormat="1" ht="11.25" x14ac:dyDescent="0.2">
      <c r="A414" s="20" t="s">
        <v>408</v>
      </c>
      <c r="B414" s="17" t="s">
        <v>141</v>
      </c>
      <c r="C414" s="17" t="s">
        <v>141</v>
      </c>
      <c r="D414" s="18" t="s">
        <v>329</v>
      </c>
      <c r="E414" s="18">
        <v>244</v>
      </c>
      <c r="F414" s="102">
        <f>'ПР 7 ведом'!G651</f>
        <v>60</v>
      </c>
      <c r="G414" s="102">
        <f>'ПР 7 ведом'!H651</f>
        <v>0</v>
      </c>
      <c r="H414" s="102">
        <f>'ПР 7 ведом'!I651</f>
        <v>60</v>
      </c>
      <c r="I414" s="102">
        <f>'ПР 7 ведом'!J651</f>
        <v>0</v>
      </c>
      <c r="J414" s="145">
        <f>'ПР 7 ведом'!K651</f>
        <v>60</v>
      </c>
      <c r="K414" s="102">
        <f>'ПР 7 ведом'!L651</f>
        <v>0</v>
      </c>
      <c r="L414" s="102">
        <f>'ПР 7 ведом'!M651</f>
        <v>60</v>
      </c>
      <c r="M414" s="102">
        <f>'ПР 7 ведом'!N651</f>
        <v>25.327000000000002</v>
      </c>
      <c r="N414" s="102">
        <f>'ПР 7 ведом'!O651</f>
        <v>85.326999999999998</v>
      </c>
    </row>
    <row r="415" spans="1:14" s="2" customFormat="1" x14ac:dyDescent="0.2">
      <c r="A415" s="11" t="s">
        <v>158</v>
      </c>
      <c r="B415" s="46" t="s">
        <v>141</v>
      </c>
      <c r="C415" s="44" t="s">
        <v>159</v>
      </c>
      <c r="D415" s="46" t="s">
        <v>83</v>
      </c>
      <c r="E415" s="46" t="s">
        <v>84</v>
      </c>
      <c r="F415" s="96">
        <f>F416+F446</f>
        <v>10356.300000000001</v>
      </c>
      <c r="G415" s="96">
        <f t="shared" ref="G415:H415" si="373">G416+G446</f>
        <v>0</v>
      </c>
      <c r="H415" s="96">
        <f t="shared" si="373"/>
        <v>10356.300000000001</v>
      </c>
      <c r="I415" s="96">
        <f t="shared" ref="I415:N415" si="374">I416+I446</f>
        <v>62.7</v>
      </c>
      <c r="J415" s="121">
        <f t="shared" si="374"/>
        <v>10419</v>
      </c>
      <c r="K415" s="96">
        <f t="shared" si="374"/>
        <v>0</v>
      </c>
      <c r="L415" s="96">
        <f t="shared" si="374"/>
        <v>10419</v>
      </c>
      <c r="M415" s="96">
        <f t="shared" si="374"/>
        <v>2713.011</v>
      </c>
      <c r="N415" s="96">
        <f t="shared" si="374"/>
        <v>13132.011</v>
      </c>
    </row>
    <row r="416" spans="1:14" s="42" customFormat="1" ht="45" x14ac:dyDescent="0.2">
      <c r="A416" s="33" t="s">
        <v>413</v>
      </c>
      <c r="B416" s="18" t="s">
        <v>141</v>
      </c>
      <c r="C416" s="17" t="s">
        <v>159</v>
      </c>
      <c r="D416" s="18" t="s">
        <v>160</v>
      </c>
      <c r="E416" s="46"/>
      <c r="F416" s="102">
        <f>F417+F440+F422</f>
        <v>9923.1</v>
      </c>
      <c r="G416" s="102">
        <f t="shared" ref="G416:H416" si="375">G417+G440+G422</f>
        <v>0</v>
      </c>
      <c r="H416" s="102">
        <f t="shared" si="375"/>
        <v>9923.1</v>
      </c>
      <c r="I416" s="102">
        <f t="shared" ref="I416:N416" si="376">I417+I440+I422</f>
        <v>62.7</v>
      </c>
      <c r="J416" s="145">
        <f t="shared" si="376"/>
        <v>9985.7999999999993</v>
      </c>
      <c r="K416" s="102">
        <f t="shared" si="376"/>
        <v>0</v>
      </c>
      <c r="L416" s="102">
        <f t="shared" si="376"/>
        <v>9985.7999999999993</v>
      </c>
      <c r="M416" s="102">
        <f t="shared" si="376"/>
        <v>2713.0120000000002</v>
      </c>
      <c r="N416" s="102">
        <f t="shared" si="376"/>
        <v>12698.812</v>
      </c>
    </row>
    <row r="417" spans="1:14" s="2" customFormat="1" ht="22.5" x14ac:dyDescent="0.2">
      <c r="A417" s="16" t="s">
        <v>161</v>
      </c>
      <c r="B417" s="18" t="s">
        <v>141</v>
      </c>
      <c r="C417" s="17" t="s">
        <v>159</v>
      </c>
      <c r="D417" s="18" t="s">
        <v>162</v>
      </c>
      <c r="E417" s="18"/>
      <c r="F417" s="102">
        <f>F418</f>
        <v>960.5</v>
      </c>
      <c r="G417" s="102">
        <f t="shared" ref="G417:H418" si="377">G418</f>
        <v>0</v>
      </c>
      <c r="H417" s="102">
        <f t="shared" si="377"/>
        <v>960.5</v>
      </c>
      <c r="I417" s="102">
        <f t="shared" ref="I417:N418" si="378">I418</f>
        <v>0</v>
      </c>
      <c r="J417" s="145">
        <f t="shared" si="378"/>
        <v>960.5</v>
      </c>
      <c r="K417" s="102">
        <f t="shared" si="378"/>
        <v>0</v>
      </c>
      <c r="L417" s="102">
        <f t="shared" si="378"/>
        <v>960.5</v>
      </c>
      <c r="M417" s="102">
        <f t="shared" si="378"/>
        <v>125.392</v>
      </c>
      <c r="N417" s="102">
        <f t="shared" si="378"/>
        <v>1085.8920000000001</v>
      </c>
    </row>
    <row r="418" spans="1:14" s="2" customFormat="1" ht="45" x14ac:dyDescent="0.2">
      <c r="A418" s="16" t="s">
        <v>41</v>
      </c>
      <c r="B418" s="18" t="s">
        <v>141</v>
      </c>
      <c r="C418" s="17" t="s">
        <v>159</v>
      </c>
      <c r="D418" s="18" t="s">
        <v>162</v>
      </c>
      <c r="E418" s="18">
        <v>100</v>
      </c>
      <c r="F418" s="102">
        <f>F419</f>
        <v>960.5</v>
      </c>
      <c r="G418" s="102">
        <f t="shared" si="377"/>
        <v>0</v>
      </c>
      <c r="H418" s="102">
        <f t="shared" si="377"/>
        <v>960.5</v>
      </c>
      <c r="I418" s="102">
        <f t="shared" si="378"/>
        <v>0</v>
      </c>
      <c r="J418" s="145">
        <f t="shared" si="378"/>
        <v>960.5</v>
      </c>
      <c r="K418" s="102">
        <f t="shared" si="378"/>
        <v>0</v>
      </c>
      <c r="L418" s="102">
        <f t="shared" si="378"/>
        <v>960.5</v>
      </c>
      <c r="M418" s="102">
        <f t="shared" si="378"/>
        <v>125.392</v>
      </c>
      <c r="N418" s="102">
        <f t="shared" si="378"/>
        <v>1085.8920000000001</v>
      </c>
    </row>
    <row r="419" spans="1:14" s="2" customFormat="1" ht="22.5" x14ac:dyDescent="0.2">
      <c r="A419" s="16" t="s">
        <v>68</v>
      </c>
      <c r="B419" s="18" t="s">
        <v>141</v>
      </c>
      <c r="C419" s="17" t="s">
        <v>159</v>
      </c>
      <c r="D419" s="18" t="s">
        <v>162</v>
      </c>
      <c r="E419" s="18">
        <v>120</v>
      </c>
      <c r="F419" s="102">
        <f>F420+F421</f>
        <v>960.5</v>
      </c>
      <c r="G419" s="102">
        <f t="shared" ref="G419:H419" si="379">G420+G421</f>
        <v>0</v>
      </c>
      <c r="H419" s="102">
        <f t="shared" si="379"/>
        <v>960.5</v>
      </c>
      <c r="I419" s="102">
        <f t="shared" ref="I419:N419" si="380">I420+I421</f>
        <v>0</v>
      </c>
      <c r="J419" s="145">
        <f t="shared" si="380"/>
        <v>960.5</v>
      </c>
      <c r="K419" s="102">
        <f t="shared" si="380"/>
        <v>0</v>
      </c>
      <c r="L419" s="102">
        <f t="shared" si="380"/>
        <v>960.5</v>
      </c>
      <c r="M419" s="102">
        <f t="shared" si="380"/>
        <v>125.392</v>
      </c>
      <c r="N419" s="102">
        <f t="shared" si="380"/>
        <v>1085.8920000000001</v>
      </c>
    </row>
    <row r="420" spans="1:14" s="2" customFormat="1" x14ac:dyDescent="0.2">
      <c r="A420" s="19" t="s">
        <v>69</v>
      </c>
      <c r="B420" s="18" t="s">
        <v>141</v>
      </c>
      <c r="C420" s="17" t="s">
        <v>159</v>
      </c>
      <c r="D420" s="18" t="s">
        <v>162</v>
      </c>
      <c r="E420" s="18">
        <v>121</v>
      </c>
      <c r="F420" s="102">
        <f>'ПР 7 ведом'!G310</f>
        <v>737.7</v>
      </c>
      <c r="G420" s="102">
        <f>'ПР 7 ведом'!H310</f>
        <v>0</v>
      </c>
      <c r="H420" s="102">
        <f>'ПР 7 ведом'!I310</f>
        <v>737.7</v>
      </c>
      <c r="I420" s="102">
        <f>'ПР 7 ведом'!J310</f>
        <v>0</v>
      </c>
      <c r="J420" s="145">
        <f>'ПР 7 ведом'!K310</f>
        <v>737.7</v>
      </c>
      <c r="K420" s="102">
        <f>'ПР 7 ведом'!L310</f>
        <v>0</v>
      </c>
      <c r="L420" s="102">
        <f>'ПР 7 ведом'!M310</f>
        <v>737.7</v>
      </c>
      <c r="M420" s="102">
        <f>'ПР 7 ведом'!N310</f>
        <v>100.69499999999999</v>
      </c>
      <c r="N420" s="102">
        <f>'ПР 7 ведом'!O310</f>
        <v>838.39499999999998</v>
      </c>
    </row>
    <row r="421" spans="1:14" s="2" customFormat="1" ht="33.75" x14ac:dyDescent="0.2">
      <c r="A421" s="19" t="s">
        <v>70</v>
      </c>
      <c r="B421" s="18" t="s">
        <v>141</v>
      </c>
      <c r="C421" s="17" t="s">
        <v>159</v>
      </c>
      <c r="D421" s="18" t="s">
        <v>162</v>
      </c>
      <c r="E421" s="18">
        <v>129</v>
      </c>
      <c r="F421" s="102">
        <f>'ПР 7 ведом'!G311</f>
        <v>222.8</v>
      </c>
      <c r="G421" s="102">
        <f>'ПР 7 ведом'!H311</f>
        <v>0</v>
      </c>
      <c r="H421" s="102">
        <f>'ПР 7 ведом'!I311</f>
        <v>222.8</v>
      </c>
      <c r="I421" s="102">
        <f>'ПР 7 ведом'!J311</f>
        <v>0</v>
      </c>
      <c r="J421" s="145">
        <f>'ПР 7 ведом'!K311</f>
        <v>222.8</v>
      </c>
      <c r="K421" s="102">
        <f>'ПР 7 ведом'!L311</f>
        <v>0</v>
      </c>
      <c r="L421" s="102">
        <f>'ПР 7 ведом'!M311</f>
        <v>222.8</v>
      </c>
      <c r="M421" s="102">
        <f>'ПР 7 ведом'!N311</f>
        <v>24.696999999999999</v>
      </c>
      <c r="N421" s="102">
        <f>'ПР 7 ведом'!O311</f>
        <v>247.49700000000001</v>
      </c>
    </row>
    <row r="422" spans="1:14" s="2" customFormat="1" x14ac:dyDescent="0.2">
      <c r="A422" s="16" t="s">
        <v>163</v>
      </c>
      <c r="B422" s="18" t="s">
        <v>141</v>
      </c>
      <c r="C422" s="17" t="s">
        <v>159</v>
      </c>
      <c r="D422" s="18" t="s">
        <v>164</v>
      </c>
      <c r="E422" s="18" t="s">
        <v>84</v>
      </c>
      <c r="F422" s="102">
        <f>F423+F427+F431+F435</f>
        <v>8312.6</v>
      </c>
      <c r="G422" s="102">
        <f t="shared" ref="G422:H422" si="381">G423+G427+G431+G435</f>
        <v>0</v>
      </c>
      <c r="H422" s="102">
        <f t="shared" si="381"/>
        <v>8312.6</v>
      </c>
      <c r="I422" s="102">
        <f t="shared" ref="I422:N422" si="382">I423+I427+I431+I435</f>
        <v>62.7</v>
      </c>
      <c r="J422" s="145">
        <f t="shared" si="382"/>
        <v>8375.2999999999993</v>
      </c>
      <c r="K422" s="102">
        <f t="shared" si="382"/>
        <v>0</v>
      </c>
      <c r="L422" s="102">
        <f t="shared" si="382"/>
        <v>8375.2999999999993</v>
      </c>
      <c r="M422" s="102">
        <f t="shared" si="382"/>
        <v>2461.4560000000001</v>
      </c>
      <c r="N422" s="102">
        <f t="shared" si="382"/>
        <v>10836.755999999999</v>
      </c>
    </row>
    <row r="423" spans="1:14" s="2" customFormat="1" ht="45" x14ac:dyDescent="0.2">
      <c r="A423" s="16" t="s">
        <v>41</v>
      </c>
      <c r="B423" s="18" t="s">
        <v>141</v>
      </c>
      <c r="C423" s="17" t="s">
        <v>159</v>
      </c>
      <c r="D423" s="18" t="s">
        <v>165</v>
      </c>
      <c r="E423" s="18" t="s">
        <v>42</v>
      </c>
      <c r="F423" s="102">
        <f>F424</f>
        <v>7563</v>
      </c>
      <c r="G423" s="102">
        <f t="shared" ref="G423:H423" si="383">G424</f>
        <v>0</v>
      </c>
      <c r="H423" s="102">
        <f t="shared" si="383"/>
        <v>7563</v>
      </c>
      <c r="I423" s="102">
        <f t="shared" ref="I423:N423" si="384">I424</f>
        <v>0</v>
      </c>
      <c r="J423" s="145">
        <f t="shared" si="384"/>
        <v>7563</v>
      </c>
      <c r="K423" s="102">
        <f t="shared" si="384"/>
        <v>0</v>
      </c>
      <c r="L423" s="102">
        <f t="shared" si="384"/>
        <v>7563</v>
      </c>
      <c r="M423" s="102">
        <f t="shared" si="384"/>
        <v>2672.6030000000001</v>
      </c>
      <c r="N423" s="102">
        <f t="shared" si="384"/>
        <v>10235.602999999999</v>
      </c>
    </row>
    <row r="424" spans="1:14" s="2" customFormat="1" x14ac:dyDescent="0.2">
      <c r="A424" s="16" t="s">
        <v>43</v>
      </c>
      <c r="B424" s="18" t="s">
        <v>141</v>
      </c>
      <c r="C424" s="17" t="s">
        <v>159</v>
      </c>
      <c r="D424" s="18" t="s">
        <v>165</v>
      </c>
      <c r="E424" s="18">
        <v>110</v>
      </c>
      <c r="F424" s="102">
        <f>F425+F426</f>
        <v>7563</v>
      </c>
      <c r="G424" s="102">
        <f t="shared" ref="G424:H424" si="385">G425+G426</f>
        <v>0</v>
      </c>
      <c r="H424" s="102">
        <f t="shared" si="385"/>
        <v>7563</v>
      </c>
      <c r="I424" s="102">
        <f t="shared" ref="I424:N424" si="386">I425+I426</f>
        <v>0</v>
      </c>
      <c r="J424" s="145">
        <f t="shared" si="386"/>
        <v>7563</v>
      </c>
      <c r="K424" s="102">
        <f t="shared" si="386"/>
        <v>0</v>
      </c>
      <c r="L424" s="102">
        <f t="shared" si="386"/>
        <v>7563</v>
      </c>
      <c r="M424" s="102">
        <f t="shared" si="386"/>
        <v>2672.6030000000001</v>
      </c>
      <c r="N424" s="102">
        <f t="shared" si="386"/>
        <v>10235.602999999999</v>
      </c>
    </row>
    <row r="425" spans="1:14" s="2" customFormat="1" x14ac:dyDescent="0.2">
      <c r="A425" s="16" t="s">
        <v>44</v>
      </c>
      <c r="B425" s="18" t="s">
        <v>141</v>
      </c>
      <c r="C425" s="17" t="s">
        <v>159</v>
      </c>
      <c r="D425" s="18" t="s">
        <v>165</v>
      </c>
      <c r="E425" s="18">
        <v>111</v>
      </c>
      <c r="F425" s="102">
        <f>'ПР 7 ведом'!G315</f>
        <v>5808.8</v>
      </c>
      <c r="G425" s="102">
        <f>'ПР 7 ведом'!H315</f>
        <v>0</v>
      </c>
      <c r="H425" s="102">
        <f>'ПР 7 ведом'!I315</f>
        <v>5808.8</v>
      </c>
      <c r="I425" s="102">
        <f>'ПР 7 ведом'!J315</f>
        <v>0</v>
      </c>
      <c r="J425" s="145">
        <f>'ПР 7 ведом'!K315</f>
        <v>5808.8</v>
      </c>
      <c r="K425" s="102">
        <f>'ПР 7 ведом'!L315</f>
        <v>0</v>
      </c>
      <c r="L425" s="102">
        <f>'ПР 7 ведом'!M315</f>
        <v>5808.8</v>
      </c>
      <c r="M425" s="102">
        <f>'ПР 7 ведом'!N315</f>
        <v>2116.5279999999998</v>
      </c>
      <c r="N425" s="102">
        <f>'ПР 7 ведом'!O315</f>
        <v>7925.3279999999995</v>
      </c>
    </row>
    <row r="426" spans="1:14" s="2" customFormat="1" ht="33.75" x14ac:dyDescent="0.2">
      <c r="A426" s="19" t="s">
        <v>45</v>
      </c>
      <c r="B426" s="18" t="s">
        <v>141</v>
      </c>
      <c r="C426" s="17" t="s">
        <v>159</v>
      </c>
      <c r="D426" s="18" t="s">
        <v>165</v>
      </c>
      <c r="E426" s="18">
        <v>119</v>
      </c>
      <c r="F426" s="102">
        <f>'ПР 7 ведом'!G316</f>
        <v>1754.2</v>
      </c>
      <c r="G426" s="102">
        <f>'ПР 7 ведом'!H316</f>
        <v>0</v>
      </c>
      <c r="H426" s="102">
        <f>'ПР 7 ведом'!I316</f>
        <v>1754.2</v>
      </c>
      <c r="I426" s="102">
        <f>'ПР 7 ведом'!J316</f>
        <v>0</v>
      </c>
      <c r="J426" s="145">
        <f>'ПР 7 ведом'!K316</f>
        <v>1754.2</v>
      </c>
      <c r="K426" s="102">
        <f>'ПР 7 ведом'!L316</f>
        <v>0</v>
      </c>
      <c r="L426" s="102">
        <f>'ПР 7 ведом'!M316</f>
        <v>1754.2</v>
      </c>
      <c r="M426" s="102">
        <f>'ПР 7 ведом'!N316</f>
        <v>556.07500000000005</v>
      </c>
      <c r="N426" s="102">
        <f>'ПР 7 ведом'!O316</f>
        <v>2310.2750000000001</v>
      </c>
    </row>
    <row r="427" spans="1:14" s="2" customFormat="1" ht="45" x14ac:dyDescent="0.2">
      <c r="A427" s="33" t="s">
        <v>41</v>
      </c>
      <c r="B427" s="18" t="s">
        <v>141</v>
      </c>
      <c r="C427" s="17" t="s">
        <v>159</v>
      </c>
      <c r="D427" s="18" t="s">
        <v>166</v>
      </c>
      <c r="E427" s="18">
        <v>100</v>
      </c>
      <c r="F427" s="102">
        <f>F429+F428</f>
        <v>20</v>
      </c>
      <c r="G427" s="102">
        <f t="shared" ref="G427:L427" si="387">G429+G428</f>
        <v>0</v>
      </c>
      <c r="H427" s="102">
        <f t="shared" si="387"/>
        <v>20</v>
      </c>
      <c r="I427" s="102">
        <f t="shared" si="387"/>
        <v>0</v>
      </c>
      <c r="J427" s="102">
        <f t="shared" si="387"/>
        <v>20</v>
      </c>
      <c r="K427" s="102">
        <f t="shared" si="387"/>
        <v>0</v>
      </c>
      <c r="L427" s="102">
        <f t="shared" si="387"/>
        <v>20</v>
      </c>
      <c r="M427" s="102">
        <f t="shared" ref="M427:N427" si="388">M429+M428</f>
        <v>-20</v>
      </c>
      <c r="N427" s="102">
        <f t="shared" si="388"/>
        <v>0</v>
      </c>
    </row>
    <row r="428" spans="1:14" s="2" customFormat="1" ht="22.5" x14ac:dyDescent="0.2">
      <c r="A428" s="33" t="s">
        <v>380</v>
      </c>
      <c r="B428" s="18" t="s">
        <v>141</v>
      </c>
      <c r="C428" s="17" t="s">
        <v>159</v>
      </c>
      <c r="D428" s="18" t="s">
        <v>166</v>
      </c>
      <c r="E428" s="18">
        <v>112</v>
      </c>
      <c r="F428" s="102">
        <f>'ПР 7 ведом'!G319</f>
        <v>0</v>
      </c>
      <c r="G428" s="102">
        <f>'ПР 7 ведом'!H319</f>
        <v>0</v>
      </c>
      <c r="H428" s="102">
        <f>'ПР 7 ведом'!I319</f>
        <v>0</v>
      </c>
      <c r="I428" s="102">
        <f>'ПР 7 ведом'!J319</f>
        <v>0</v>
      </c>
      <c r="J428" s="102">
        <f>'ПР 7 ведом'!K319</f>
        <v>0</v>
      </c>
      <c r="K428" s="102">
        <f>'ПР 7 ведом'!L319</f>
        <v>20</v>
      </c>
      <c r="L428" s="102">
        <f>'ПР 7 ведом'!M319</f>
        <v>20</v>
      </c>
      <c r="M428" s="102">
        <f>'ПР 7 ведом'!N319</f>
        <v>-20</v>
      </c>
      <c r="N428" s="102">
        <f>'ПР 7 ведом'!O319</f>
        <v>0</v>
      </c>
    </row>
    <row r="429" spans="1:14" s="2" customFormat="1" ht="22.5" x14ac:dyDescent="0.2">
      <c r="A429" s="33" t="s">
        <v>68</v>
      </c>
      <c r="B429" s="18" t="s">
        <v>141</v>
      </c>
      <c r="C429" s="17" t="s">
        <v>159</v>
      </c>
      <c r="D429" s="18" t="s">
        <v>166</v>
      </c>
      <c r="E429" s="18">
        <v>120</v>
      </c>
      <c r="F429" s="102">
        <f>F430</f>
        <v>20</v>
      </c>
      <c r="G429" s="102">
        <f t="shared" ref="G429:H429" si="389">G430</f>
        <v>0</v>
      </c>
      <c r="H429" s="102">
        <f t="shared" si="389"/>
        <v>20</v>
      </c>
      <c r="I429" s="102">
        <f t="shared" ref="I429:N429" si="390">I430</f>
        <v>0</v>
      </c>
      <c r="J429" s="145">
        <f t="shared" si="390"/>
        <v>20</v>
      </c>
      <c r="K429" s="102">
        <f t="shared" si="390"/>
        <v>-20</v>
      </c>
      <c r="L429" s="102">
        <f t="shared" si="390"/>
        <v>0</v>
      </c>
      <c r="M429" s="102">
        <f t="shared" si="390"/>
        <v>0</v>
      </c>
      <c r="N429" s="102">
        <f t="shared" si="390"/>
        <v>0</v>
      </c>
    </row>
    <row r="430" spans="1:14" s="2" customFormat="1" ht="22.5" x14ac:dyDescent="0.2">
      <c r="A430" s="19" t="s">
        <v>186</v>
      </c>
      <c r="B430" s="18" t="s">
        <v>141</v>
      </c>
      <c r="C430" s="17" t="s">
        <v>159</v>
      </c>
      <c r="D430" s="18" t="s">
        <v>166</v>
      </c>
      <c r="E430" s="18">
        <v>122</v>
      </c>
      <c r="F430" s="102">
        <f>'ПР 7 ведом'!G321</f>
        <v>20</v>
      </c>
      <c r="G430" s="102">
        <f>'ПР 7 ведом'!H321</f>
        <v>0</v>
      </c>
      <c r="H430" s="102">
        <f>'ПР 7 ведом'!I321</f>
        <v>20</v>
      </c>
      <c r="I430" s="102">
        <f>'ПР 7 ведом'!J321</f>
        <v>0</v>
      </c>
      <c r="J430" s="145">
        <f>'ПР 7 ведом'!K321</f>
        <v>20</v>
      </c>
      <c r="K430" s="102">
        <f>'ПР 7 ведом'!L321</f>
        <v>-20</v>
      </c>
      <c r="L430" s="102">
        <f>'ПР 7 ведом'!M321</f>
        <v>0</v>
      </c>
      <c r="M430" s="102">
        <f>'ПР 7 ведом'!N321</f>
        <v>0</v>
      </c>
      <c r="N430" s="102">
        <f>'ПР 7 ведом'!O321</f>
        <v>0</v>
      </c>
    </row>
    <row r="431" spans="1:14" s="2" customFormat="1" ht="22.5" x14ac:dyDescent="0.2">
      <c r="A431" s="16" t="s">
        <v>508</v>
      </c>
      <c r="B431" s="18" t="s">
        <v>141</v>
      </c>
      <c r="C431" s="17" t="s">
        <v>159</v>
      </c>
      <c r="D431" s="18" t="s">
        <v>166</v>
      </c>
      <c r="E431" s="18" t="s">
        <v>50</v>
      </c>
      <c r="F431" s="102">
        <f>F432</f>
        <v>697.6</v>
      </c>
      <c r="G431" s="102">
        <f t="shared" ref="G431:H431" si="391">G432</f>
        <v>0</v>
      </c>
      <c r="H431" s="102">
        <f t="shared" si="391"/>
        <v>697.6</v>
      </c>
      <c r="I431" s="102">
        <f t="shared" ref="I431:N431" si="392">I432</f>
        <v>62.7</v>
      </c>
      <c r="J431" s="145">
        <f t="shared" si="392"/>
        <v>760.30000000000007</v>
      </c>
      <c r="K431" s="102">
        <f t="shared" si="392"/>
        <v>0</v>
      </c>
      <c r="L431" s="102">
        <f t="shared" si="392"/>
        <v>760.30000000000007</v>
      </c>
      <c r="M431" s="102">
        <f t="shared" si="392"/>
        <v>-189.72400000000002</v>
      </c>
      <c r="N431" s="102">
        <f t="shared" si="392"/>
        <v>570.57600000000002</v>
      </c>
    </row>
    <row r="432" spans="1:14" s="2" customFormat="1" ht="22.5" x14ac:dyDescent="0.2">
      <c r="A432" s="16" t="s">
        <v>51</v>
      </c>
      <c r="B432" s="18" t="s">
        <v>141</v>
      </c>
      <c r="C432" s="17" t="s">
        <v>159</v>
      </c>
      <c r="D432" s="18" t="s">
        <v>166</v>
      </c>
      <c r="E432" s="18" t="s">
        <v>52</v>
      </c>
      <c r="F432" s="102">
        <f>F434+F433</f>
        <v>697.6</v>
      </c>
      <c r="G432" s="102">
        <f t="shared" ref="G432:H432" si="393">G434+G433</f>
        <v>0</v>
      </c>
      <c r="H432" s="102">
        <f t="shared" si="393"/>
        <v>697.6</v>
      </c>
      <c r="I432" s="102">
        <f t="shared" ref="I432:N432" si="394">I434+I433</f>
        <v>62.7</v>
      </c>
      <c r="J432" s="145">
        <f t="shared" si="394"/>
        <v>760.30000000000007</v>
      </c>
      <c r="K432" s="102">
        <f t="shared" si="394"/>
        <v>0</v>
      </c>
      <c r="L432" s="102">
        <f t="shared" si="394"/>
        <v>760.30000000000007</v>
      </c>
      <c r="M432" s="102">
        <f t="shared" si="394"/>
        <v>-189.72400000000002</v>
      </c>
      <c r="N432" s="102">
        <f t="shared" si="394"/>
        <v>570.57600000000002</v>
      </c>
    </row>
    <row r="433" spans="1:14" s="2" customFormat="1" ht="22.5" x14ac:dyDescent="0.2">
      <c r="A433" s="20" t="s">
        <v>71</v>
      </c>
      <c r="B433" s="18" t="s">
        <v>141</v>
      </c>
      <c r="C433" s="17" t="s">
        <v>159</v>
      </c>
      <c r="D433" s="18" t="s">
        <v>166</v>
      </c>
      <c r="E433" s="18">
        <v>242</v>
      </c>
      <c r="F433" s="102">
        <f>'ПР 7 ведом'!G324</f>
        <v>200</v>
      </c>
      <c r="G433" s="102">
        <f>'ПР 7 ведом'!H324</f>
        <v>0</v>
      </c>
      <c r="H433" s="102">
        <f>'ПР 7 ведом'!I324</f>
        <v>200</v>
      </c>
      <c r="I433" s="102">
        <f>'ПР 7 ведом'!J324</f>
        <v>0</v>
      </c>
      <c r="J433" s="145">
        <f>'ПР 7 ведом'!K324</f>
        <v>200</v>
      </c>
      <c r="K433" s="102">
        <f>'ПР 7 ведом'!L324</f>
        <v>0</v>
      </c>
      <c r="L433" s="102">
        <f>'ПР 7 ведом'!M324</f>
        <v>200</v>
      </c>
      <c r="M433" s="102">
        <f>'ПР 7 ведом'!N324</f>
        <v>-41.484000000000002</v>
      </c>
      <c r="N433" s="102">
        <f>'ПР 7 ведом'!O324</f>
        <v>158.51599999999999</v>
      </c>
    </row>
    <row r="434" spans="1:14" s="2" customFormat="1" x14ac:dyDescent="0.2">
      <c r="A434" s="20" t="s">
        <v>408</v>
      </c>
      <c r="B434" s="18" t="s">
        <v>141</v>
      </c>
      <c r="C434" s="17" t="s">
        <v>159</v>
      </c>
      <c r="D434" s="18" t="s">
        <v>166</v>
      </c>
      <c r="E434" s="18" t="s">
        <v>54</v>
      </c>
      <c r="F434" s="102">
        <f>'ПР 7 ведом'!G325</f>
        <v>497.6</v>
      </c>
      <c r="G434" s="102">
        <f>'ПР 7 ведом'!H325</f>
        <v>0</v>
      </c>
      <c r="H434" s="102">
        <f>'ПР 7 ведом'!I325</f>
        <v>497.6</v>
      </c>
      <c r="I434" s="102">
        <f>'ПР 7 ведом'!J325</f>
        <v>62.7</v>
      </c>
      <c r="J434" s="145">
        <f>'ПР 7 ведом'!K325</f>
        <v>560.30000000000007</v>
      </c>
      <c r="K434" s="102">
        <f>'ПР 7 ведом'!L325</f>
        <v>0</v>
      </c>
      <c r="L434" s="102">
        <f>'ПР 7 ведом'!M325</f>
        <v>560.30000000000007</v>
      </c>
      <c r="M434" s="102">
        <f>'ПР 7 ведом'!N325</f>
        <v>-148.24</v>
      </c>
      <c r="N434" s="102">
        <f>'ПР 7 ведом'!O325</f>
        <v>412.06000000000006</v>
      </c>
    </row>
    <row r="435" spans="1:14" s="2" customFormat="1" x14ac:dyDescent="0.2">
      <c r="A435" s="20" t="s">
        <v>72</v>
      </c>
      <c r="B435" s="18" t="s">
        <v>141</v>
      </c>
      <c r="C435" s="17" t="s">
        <v>159</v>
      </c>
      <c r="D435" s="18" t="s">
        <v>166</v>
      </c>
      <c r="E435" s="18" t="s">
        <v>134</v>
      </c>
      <c r="F435" s="102">
        <f>F436</f>
        <v>32</v>
      </c>
      <c r="G435" s="102">
        <f t="shared" ref="G435:H435" si="395">G436</f>
        <v>0</v>
      </c>
      <c r="H435" s="102">
        <f t="shared" si="395"/>
        <v>32</v>
      </c>
      <c r="I435" s="102">
        <f t="shared" ref="I435:N435" si="396">I436</f>
        <v>0</v>
      </c>
      <c r="J435" s="145">
        <f t="shared" si="396"/>
        <v>32</v>
      </c>
      <c r="K435" s="102">
        <f t="shared" si="396"/>
        <v>0</v>
      </c>
      <c r="L435" s="102">
        <f t="shared" si="396"/>
        <v>32</v>
      </c>
      <c r="M435" s="102">
        <f t="shared" si="396"/>
        <v>-1.423</v>
      </c>
      <c r="N435" s="102">
        <f t="shared" si="396"/>
        <v>30.577000000000002</v>
      </c>
    </row>
    <row r="436" spans="1:14" s="143" customFormat="1" x14ac:dyDescent="0.2">
      <c r="A436" s="20" t="s">
        <v>73</v>
      </c>
      <c r="B436" s="18" t="s">
        <v>141</v>
      </c>
      <c r="C436" s="17" t="s">
        <v>159</v>
      </c>
      <c r="D436" s="18" t="s">
        <v>166</v>
      </c>
      <c r="E436" s="18" t="s">
        <v>74</v>
      </c>
      <c r="F436" s="102">
        <f>F437+F438+F439</f>
        <v>32</v>
      </c>
      <c r="G436" s="102">
        <f t="shared" ref="G436:H436" si="397">G437+G438+G439</f>
        <v>0</v>
      </c>
      <c r="H436" s="102">
        <f t="shared" si="397"/>
        <v>32</v>
      </c>
      <c r="I436" s="102">
        <f t="shared" ref="I436:N436" si="398">I437+I438+I439</f>
        <v>0</v>
      </c>
      <c r="J436" s="145">
        <f t="shared" si="398"/>
        <v>32</v>
      </c>
      <c r="K436" s="102">
        <f t="shared" si="398"/>
        <v>0</v>
      </c>
      <c r="L436" s="102">
        <f t="shared" si="398"/>
        <v>32</v>
      </c>
      <c r="M436" s="102">
        <f t="shared" si="398"/>
        <v>-1.423</v>
      </c>
      <c r="N436" s="102">
        <f t="shared" si="398"/>
        <v>30.577000000000002</v>
      </c>
    </row>
    <row r="437" spans="1:14" s="2" customFormat="1" x14ac:dyDescent="0.2">
      <c r="A437" s="25" t="s">
        <v>75</v>
      </c>
      <c r="B437" s="18" t="s">
        <v>141</v>
      </c>
      <c r="C437" s="17" t="s">
        <v>159</v>
      </c>
      <c r="D437" s="18" t="s">
        <v>166</v>
      </c>
      <c r="E437" s="18" t="s">
        <v>76</v>
      </c>
      <c r="F437" s="102">
        <f>'ПР 7 ведом'!G328</f>
        <v>5.2</v>
      </c>
      <c r="G437" s="102">
        <f>'ПР 7 ведом'!H328</f>
        <v>0</v>
      </c>
      <c r="H437" s="102">
        <f>'ПР 7 ведом'!I328</f>
        <v>5.2</v>
      </c>
      <c r="I437" s="102">
        <f>'ПР 7 ведом'!J328</f>
        <v>0</v>
      </c>
      <c r="J437" s="145">
        <f>'ПР 7 ведом'!K328</f>
        <v>5.2</v>
      </c>
      <c r="K437" s="102">
        <f>'ПР 7 ведом'!L328</f>
        <v>0</v>
      </c>
      <c r="L437" s="102">
        <f>'ПР 7 ведом'!M328</f>
        <v>5.2</v>
      </c>
      <c r="M437" s="102">
        <f>'ПР 7 ведом'!N328</f>
        <v>2.431</v>
      </c>
      <c r="N437" s="102">
        <f>'ПР 7 ведом'!O328</f>
        <v>7.6310000000000002</v>
      </c>
    </row>
    <row r="438" spans="1:14" s="2" customFormat="1" x14ac:dyDescent="0.2">
      <c r="A438" s="20" t="s">
        <v>135</v>
      </c>
      <c r="B438" s="18" t="s">
        <v>141</v>
      </c>
      <c r="C438" s="17" t="s">
        <v>159</v>
      </c>
      <c r="D438" s="18" t="s">
        <v>166</v>
      </c>
      <c r="E438" s="18">
        <v>852</v>
      </c>
      <c r="F438" s="102">
        <f>'ПР 7 ведом'!G329</f>
        <v>3</v>
      </c>
      <c r="G438" s="102">
        <f>'ПР 7 ведом'!H329</f>
        <v>0</v>
      </c>
      <c r="H438" s="102">
        <f>'ПР 7 ведом'!I329</f>
        <v>3</v>
      </c>
      <c r="I438" s="102">
        <f>'ПР 7 ведом'!J329</f>
        <v>0</v>
      </c>
      <c r="J438" s="145">
        <f>'ПР 7 ведом'!K329</f>
        <v>3</v>
      </c>
      <c r="K438" s="102">
        <f>'ПР 7 ведом'!L329</f>
        <v>0</v>
      </c>
      <c r="L438" s="102">
        <f>'ПР 7 ведом'!M329</f>
        <v>3</v>
      </c>
      <c r="M438" s="102">
        <f>'ПР 7 ведом'!N329</f>
        <v>-0.48</v>
      </c>
      <c r="N438" s="102">
        <f>'ПР 7 ведом'!O329</f>
        <v>2.52</v>
      </c>
    </row>
    <row r="439" spans="1:14" s="2" customFormat="1" x14ac:dyDescent="0.2">
      <c r="A439" s="20" t="s">
        <v>379</v>
      </c>
      <c r="B439" s="18" t="s">
        <v>141</v>
      </c>
      <c r="C439" s="17" t="s">
        <v>159</v>
      </c>
      <c r="D439" s="18" t="s">
        <v>166</v>
      </c>
      <c r="E439" s="18">
        <v>853</v>
      </c>
      <c r="F439" s="102">
        <f>'ПР 7 ведом'!G330</f>
        <v>23.8</v>
      </c>
      <c r="G439" s="102">
        <f>'ПР 7 ведом'!H330</f>
        <v>0</v>
      </c>
      <c r="H439" s="102">
        <f>'ПР 7 ведом'!I330</f>
        <v>23.8</v>
      </c>
      <c r="I439" s="102">
        <f>'ПР 7 ведом'!J330</f>
        <v>0</v>
      </c>
      <c r="J439" s="145">
        <f>'ПР 7 ведом'!K330</f>
        <v>23.8</v>
      </c>
      <c r="K439" s="102">
        <f>'ПР 7 ведом'!L330</f>
        <v>0</v>
      </c>
      <c r="L439" s="102">
        <f>'ПР 7 ведом'!M330</f>
        <v>23.8</v>
      </c>
      <c r="M439" s="102">
        <f>'ПР 7 ведом'!N330</f>
        <v>-3.3740000000000001</v>
      </c>
      <c r="N439" s="102">
        <f>'ПР 7 ведом'!O330</f>
        <v>20.426000000000002</v>
      </c>
    </row>
    <row r="440" spans="1:14" s="2" customFormat="1" ht="33.75" x14ac:dyDescent="0.2">
      <c r="A440" s="16" t="s">
        <v>167</v>
      </c>
      <c r="B440" s="18" t="s">
        <v>141</v>
      </c>
      <c r="C440" s="17" t="s">
        <v>159</v>
      </c>
      <c r="D440" s="18" t="s">
        <v>168</v>
      </c>
      <c r="E440" s="18"/>
      <c r="F440" s="102">
        <f>F441+F444</f>
        <v>650</v>
      </c>
      <c r="G440" s="102">
        <f t="shared" ref="G440:H440" si="399">G441+G444</f>
        <v>0</v>
      </c>
      <c r="H440" s="102">
        <f t="shared" si="399"/>
        <v>650</v>
      </c>
      <c r="I440" s="102">
        <f t="shared" ref="I440:N440" si="400">I441+I444</f>
        <v>0</v>
      </c>
      <c r="J440" s="145">
        <f t="shared" si="400"/>
        <v>650</v>
      </c>
      <c r="K440" s="102">
        <f t="shared" si="400"/>
        <v>0</v>
      </c>
      <c r="L440" s="102">
        <f t="shared" si="400"/>
        <v>650</v>
      </c>
      <c r="M440" s="102">
        <f t="shared" si="400"/>
        <v>126.16400000000002</v>
      </c>
      <c r="N440" s="102">
        <f t="shared" si="400"/>
        <v>776.16399999999999</v>
      </c>
    </row>
    <row r="441" spans="1:14" s="2" customFormat="1" ht="22.5" x14ac:dyDescent="0.2">
      <c r="A441" s="33" t="s">
        <v>388</v>
      </c>
      <c r="B441" s="18" t="s">
        <v>141</v>
      </c>
      <c r="C441" s="17" t="s">
        <v>159</v>
      </c>
      <c r="D441" s="18" t="s">
        <v>168</v>
      </c>
      <c r="E441" s="18">
        <v>200</v>
      </c>
      <c r="F441" s="102">
        <f>F442</f>
        <v>323</v>
      </c>
      <c r="G441" s="102">
        <f t="shared" ref="G441:H442" si="401">G442</f>
        <v>0</v>
      </c>
      <c r="H441" s="102">
        <f t="shared" si="401"/>
        <v>323</v>
      </c>
      <c r="I441" s="102">
        <f t="shared" ref="I441:N442" si="402">I442</f>
        <v>0</v>
      </c>
      <c r="J441" s="145">
        <f t="shared" si="402"/>
        <v>323</v>
      </c>
      <c r="K441" s="102">
        <f t="shared" si="402"/>
        <v>0</v>
      </c>
      <c r="L441" s="102">
        <f t="shared" si="402"/>
        <v>323</v>
      </c>
      <c r="M441" s="102">
        <f t="shared" si="402"/>
        <v>199.48400000000001</v>
      </c>
      <c r="N441" s="102">
        <f t="shared" si="402"/>
        <v>522.48400000000004</v>
      </c>
    </row>
    <row r="442" spans="1:14" s="2" customFormat="1" ht="22.5" x14ac:dyDescent="0.2">
      <c r="A442" s="33" t="s">
        <v>51</v>
      </c>
      <c r="B442" s="18" t="s">
        <v>141</v>
      </c>
      <c r="C442" s="17" t="s">
        <v>159</v>
      </c>
      <c r="D442" s="18" t="s">
        <v>168</v>
      </c>
      <c r="E442" s="18">
        <v>240</v>
      </c>
      <c r="F442" s="102">
        <f>F443</f>
        <v>323</v>
      </c>
      <c r="G442" s="102">
        <f t="shared" si="401"/>
        <v>0</v>
      </c>
      <c r="H442" s="102">
        <f t="shared" si="401"/>
        <v>323</v>
      </c>
      <c r="I442" s="102">
        <f t="shared" si="402"/>
        <v>0</v>
      </c>
      <c r="J442" s="145">
        <f t="shared" si="402"/>
        <v>323</v>
      </c>
      <c r="K442" s="102">
        <f t="shared" si="402"/>
        <v>0</v>
      </c>
      <c r="L442" s="102">
        <f t="shared" si="402"/>
        <v>323</v>
      </c>
      <c r="M442" s="102">
        <f t="shared" si="402"/>
        <v>199.48400000000001</v>
      </c>
      <c r="N442" s="102">
        <f t="shared" si="402"/>
        <v>522.48400000000004</v>
      </c>
    </row>
    <row r="443" spans="1:14" s="2" customFormat="1" x14ac:dyDescent="0.2">
      <c r="A443" s="65" t="s">
        <v>408</v>
      </c>
      <c r="B443" s="18" t="s">
        <v>141</v>
      </c>
      <c r="C443" s="17" t="s">
        <v>159</v>
      </c>
      <c r="D443" s="18" t="s">
        <v>168</v>
      </c>
      <c r="E443" s="18">
        <v>244</v>
      </c>
      <c r="F443" s="102">
        <f>'ПР 7 ведом'!G334</f>
        <v>323</v>
      </c>
      <c r="G443" s="102">
        <f>'ПР 7 ведом'!H334</f>
        <v>0</v>
      </c>
      <c r="H443" s="102">
        <f>'ПР 7 ведом'!I334</f>
        <v>323</v>
      </c>
      <c r="I443" s="102">
        <f>'ПР 7 ведом'!J334</f>
        <v>0</v>
      </c>
      <c r="J443" s="145">
        <f>'ПР 7 ведом'!K334</f>
        <v>323</v>
      </c>
      <c r="K443" s="102">
        <f>'ПР 7 ведом'!L334</f>
        <v>0</v>
      </c>
      <c r="L443" s="102">
        <f>'ПР 7 ведом'!M334</f>
        <v>323</v>
      </c>
      <c r="M443" s="102">
        <f>'ПР 7 ведом'!N334</f>
        <v>199.48400000000001</v>
      </c>
      <c r="N443" s="102">
        <f>'ПР 7 ведом'!O334</f>
        <v>522.48400000000004</v>
      </c>
    </row>
    <row r="444" spans="1:14" s="2" customFormat="1" x14ac:dyDescent="0.2">
      <c r="A444" s="16" t="s">
        <v>519</v>
      </c>
      <c r="B444" s="18" t="s">
        <v>141</v>
      </c>
      <c r="C444" s="17" t="s">
        <v>159</v>
      </c>
      <c r="D444" s="18" t="s">
        <v>168</v>
      </c>
      <c r="E444" s="18">
        <v>300</v>
      </c>
      <c r="F444" s="102">
        <f>F445</f>
        <v>327</v>
      </c>
      <c r="G444" s="102">
        <f t="shared" ref="G444:H444" si="403">G445</f>
        <v>0</v>
      </c>
      <c r="H444" s="102">
        <f t="shared" si="403"/>
        <v>327</v>
      </c>
      <c r="I444" s="102">
        <f t="shared" ref="I444:N444" si="404">I445</f>
        <v>0</v>
      </c>
      <c r="J444" s="145">
        <f t="shared" si="404"/>
        <v>327</v>
      </c>
      <c r="K444" s="102">
        <f t="shared" si="404"/>
        <v>0</v>
      </c>
      <c r="L444" s="102">
        <f t="shared" si="404"/>
        <v>327</v>
      </c>
      <c r="M444" s="102">
        <f t="shared" si="404"/>
        <v>-73.319999999999993</v>
      </c>
      <c r="N444" s="102">
        <f t="shared" si="404"/>
        <v>253.68</v>
      </c>
    </row>
    <row r="445" spans="1:14" s="2" customFormat="1" x14ac:dyDescent="0.2">
      <c r="A445" s="16" t="s">
        <v>169</v>
      </c>
      <c r="B445" s="18" t="s">
        <v>141</v>
      </c>
      <c r="C445" s="17" t="s">
        <v>159</v>
      </c>
      <c r="D445" s="18" t="s">
        <v>168</v>
      </c>
      <c r="E445" s="18">
        <v>350</v>
      </c>
      <c r="F445" s="102">
        <f>'ПР 7 ведом'!G336</f>
        <v>327</v>
      </c>
      <c r="G445" s="102">
        <f>'ПР 7 ведом'!H336</f>
        <v>0</v>
      </c>
      <c r="H445" s="102">
        <f>'ПР 7 ведом'!I336</f>
        <v>327</v>
      </c>
      <c r="I445" s="102">
        <f>'ПР 7 ведом'!J336</f>
        <v>0</v>
      </c>
      <c r="J445" s="145">
        <f>'ПР 7 ведом'!K336</f>
        <v>327</v>
      </c>
      <c r="K445" s="102">
        <f>'ПР 7 ведом'!L336</f>
        <v>0</v>
      </c>
      <c r="L445" s="102">
        <f>'ПР 7 ведом'!M336</f>
        <v>327</v>
      </c>
      <c r="M445" s="102">
        <f>'ПР 7 ведом'!N336</f>
        <v>-73.319999999999993</v>
      </c>
      <c r="N445" s="102">
        <f>'ПР 7 ведом'!O336</f>
        <v>253.68</v>
      </c>
    </row>
    <row r="446" spans="1:14" s="143" customFormat="1" ht="22.5" x14ac:dyDescent="0.2">
      <c r="A446" s="35" t="s">
        <v>520</v>
      </c>
      <c r="B446" s="18" t="s">
        <v>141</v>
      </c>
      <c r="C446" s="17" t="s">
        <v>159</v>
      </c>
      <c r="D446" s="18" t="s">
        <v>321</v>
      </c>
      <c r="E446" s="34" t="s">
        <v>84</v>
      </c>
      <c r="F446" s="100">
        <f>F447+F452</f>
        <v>433.19999999999993</v>
      </c>
      <c r="G446" s="100">
        <f t="shared" ref="G446:H446" si="405">G447+G452</f>
        <v>0</v>
      </c>
      <c r="H446" s="100">
        <f t="shared" si="405"/>
        <v>433.19999999999993</v>
      </c>
      <c r="I446" s="100">
        <f t="shared" ref="I446:N446" si="406">I447+I452</f>
        <v>0</v>
      </c>
      <c r="J446" s="110">
        <f t="shared" si="406"/>
        <v>433.19999999999993</v>
      </c>
      <c r="K446" s="100">
        <f t="shared" si="406"/>
        <v>0</v>
      </c>
      <c r="L446" s="100">
        <f t="shared" si="406"/>
        <v>433.19999999999993</v>
      </c>
      <c r="M446" s="100">
        <f t="shared" si="406"/>
        <v>-9.9999999999766942E-4</v>
      </c>
      <c r="N446" s="100">
        <f t="shared" si="406"/>
        <v>433.19899999999996</v>
      </c>
    </row>
    <row r="447" spans="1:14" s="143" customFormat="1" ht="45" x14ac:dyDescent="0.2">
      <c r="A447" s="16" t="s">
        <v>41</v>
      </c>
      <c r="B447" s="18" t="s">
        <v>141</v>
      </c>
      <c r="C447" s="17" t="s">
        <v>159</v>
      </c>
      <c r="D447" s="18" t="s">
        <v>321</v>
      </c>
      <c r="E447" s="22">
        <v>100</v>
      </c>
      <c r="F447" s="101">
        <f>F448</f>
        <v>367.59999999999997</v>
      </c>
      <c r="G447" s="101">
        <f t="shared" ref="G447:H447" si="407">G448</f>
        <v>0</v>
      </c>
      <c r="H447" s="101">
        <f t="shared" si="407"/>
        <v>367.59999999999997</v>
      </c>
      <c r="I447" s="101">
        <f t="shared" ref="I447:N447" si="408">I448</f>
        <v>0</v>
      </c>
      <c r="J447" s="242">
        <f t="shared" si="408"/>
        <v>367.59999999999997</v>
      </c>
      <c r="K447" s="101">
        <f t="shared" si="408"/>
        <v>0</v>
      </c>
      <c r="L447" s="101">
        <f t="shared" si="408"/>
        <v>367.59999999999997</v>
      </c>
      <c r="M447" s="101">
        <f t="shared" si="408"/>
        <v>21.786000000000001</v>
      </c>
      <c r="N447" s="101">
        <f t="shared" si="408"/>
        <v>389.38599999999997</v>
      </c>
    </row>
    <row r="448" spans="1:14" s="143" customFormat="1" ht="22.5" x14ac:dyDescent="0.2">
      <c r="A448" s="16" t="s">
        <v>68</v>
      </c>
      <c r="B448" s="18" t="s">
        <v>141</v>
      </c>
      <c r="C448" s="17" t="s">
        <v>159</v>
      </c>
      <c r="D448" s="18" t="s">
        <v>321</v>
      </c>
      <c r="E448" s="22">
        <v>120</v>
      </c>
      <c r="F448" s="101">
        <f>F449+F450+F451</f>
        <v>367.59999999999997</v>
      </c>
      <c r="G448" s="101">
        <f t="shared" ref="G448:H448" si="409">G449+G450+G451</f>
        <v>0</v>
      </c>
      <c r="H448" s="101">
        <f t="shared" si="409"/>
        <v>367.59999999999997</v>
      </c>
      <c r="I448" s="101">
        <f t="shared" ref="I448:N448" si="410">I449+I450+I451</f>
        <v>0</v>
      </c>
      <c r="J448" s="242">
        <f t="shared" si="410"/>
        <v>367.59999999999997</v>
      </c>
      <c r="K448" s="101">
        <f t="shared" si="410"/>
        <v>0</v>
      </c>
      <c r="L448" s="101">
        <f t="shared" si="410"/>
        <v>367.59999999999997</v>
      </c>
      <c r="M448" s="101">
        <f t="shared" si="410"/>
        <v>21.786000000000001</v>
      </c>
      <c r="N448" s="101">
        <f t="shared" si="410"/>
        <v>389.38599999999997</v>
      </c>
    </row>
    <row r="449" spans="1:14" s="2" customFormat="1" x14ac:dyDescent="0.2">
      <c r="A449" s="19" t="s">
        <v>69</v>
      </c>
      <c r="B449" s="18" t="s">
        <v>141</v>
      </c>
      <c r="C449" s="17" t="s">
        <v>159</v>
      </c>
      <c r="D449" s="18" t="s">
        <v>321</v>
      </c>
      <c r="E449" s="22">
        <v>121</v>
      </c>
      <c r="F449" s="101">
        <f>'ПР 7 ведом'!G656</f>
        <v>270.39999999999998</v>
      </c>
      <c r="G449" s="101">
        <f>'ПР 7 ведом'!H656</f>
        <v>0</v>
      </c>
      <c r="H449" s="101">
        <f>'ПР 7 ведом'!I656</f>
        <v>270.39999999999998</v>
      </c>
      <c r="I449" s="101">
        <f>'ПР 7 ведом'!J656</f>
        <v>0</v>
      </c>
      <c r="J449" s="242">
        <f>'ПР 7 ведом'!K656</f>
        <v>270.39999999999998</v>
      </c>
      <c r="K449" s="101">
        <f>'ПР 7 ведом'!L656</f>
        <v>0</v>
      </c>
      <c r="L449" s="101">
        <f>'ПР 7 ведом'!M656</f>
        <v>270.39999999999998</v>
      </c>
      <c r="M449" s="101">
        <f>'ПР 7 ведом'!N656</f>
        <v>21.154</v>
      </c>
      <c r="N449" s="101">
        <f>'ПР 7 ведом'!O656</f>
        <v>291.55399999999997</v>
      </c>
    </row>
    <row r="450" spans="1:14" s="2" customFormat="1" ht="22.5" x14ac:dyDescent="0.2">
      <c r="A450" s="19" t="s">
        <v>186</v>
      </c>
      <c r="B450" s="18" t="s">
        <v>141</v>
      </c>
      <c r="C450" s="17" t="s">
        <v>159</v>
      </c>
      <c r="D450" s="18" t="s">
        <v>321</v>
      </c>
      <c r="E450" s="18">
        <v>122</v>
      </c>
      <c r="F450" s="101">
        <f>'ПР 7 ведом'!G657</f>
        <v>15.5</v>
      </c>
      <c r="G450" s="101">
        <f>'ПР 7 ведом'!H657</f>
        <v>0</v>
      </c>
      <c r="H450" s="101">
        <f>'ПР 7 ведом'!I657</f>
        <v>15.5</v>
      </c>
      <c r="I450" s="101">
        <f>'ПР 7 ведом'!J657</f>
        <v>0</v>
      </c>
      <c r="J450" s="242">
        <f>'ПР 7 ведом'!K657</f>
        <v>15.5</v>
      </c>
      <c r="K450" s="101">
        <f>'ПР 7 ведом'!L657</f>
        <v>0</v>
      </c>
      <c r="L450" s="101">
        <f>'ПР 7 ведом'!M657</f>
        <v>15.5</v>
      </c>
      <c r="M450" s="101">
        <f>'ПР 7 ведом'!N657</f>
        <v>-12.3</v>
      </c>
      <c r="N450" s="101">
        <f>'ПР 7 ведом'!O657</f>
        <v>3.1999999999999993</v>
      </c>
    </row>
    <row r="451" spans="1:14" s="2" customFormat="1" ht="33.75" x14ac:dyDescent="0.2">
      <c r="A451" s="19" t="s">
        <v>70</v>
      </c>
      <c r="B451" s="18" t="s">
        <v>141</v>
      </c>
      <c r="C451" s="17" t="s">
        <v>159</v>
      </c>
      <c r="D451" s="18" t="s">
        <v>321</v>
      </c>
      <c r="E451" s="18">
        <v>129</v>
      </c>
      <c r="F451" s="101">
        <f>'ПР 7 ведом'!G658</f>
        <v>81.7</v>
      </c>
      <c r="G451" s="101">
        <f>'ПР 7 ведом'!H658</f>
        <v>0</v>
      </c>
      <c r="H451" s="101">
        <f>'ПР 7 ведом'!I658</f>
        <v>81.7</v>
      </c>
      <c r="I451" s="101">
        <f>'ПР 7 ведом'!J658</f>
        <v>0</v>
      </c>
      <c r="J451" s="242">
        <f>'ПР 7 ведом'!K658</f>
        <v>81.7</v>
      </c>
      <c r="K451" s="101">
        <f>'ПР 7 ведом'!L658</f>
        <v>0</v>
      </c>
      <c r="L451" s="101">
        <f>'ПР 7 ведом'!M658</f>
        <v>81.7</v>
      </c>
      <c r="M451" s="101">
        <f>'ПР 7 ведом'!N658</f>
        <v>12.932</v>
      </c>
      <c r="N451" s="101">
        <f>'ПР 7 ведом'!O658</f>
        <v>94.632000000000005</v>
      </c>
    </row>
    <row r="452" spans="1:14" s="2" customFormat="1" ht="22.5" x14ac:dyDescent="0.2">
      <c r="A452" s="16" t="s">
        <v>508</v>
      </c>
      <c r="B452" s="18" t="s">
        <v>141</v>
      </c>
      <c r="C452" s="17" t="s">
        <v>159</v>
      </c>
      <c r="D452" s="18" t="s">
        <v>321</v>
      </c>
      <c r="E452" s="18" t="s">
        <v>50</v>
      </c>
      <c r="F452" s="102">
        <f>F453</f>
        <v>65.599999999999994</v>
      </c>
      <c r="G452" s="102">
        <f t="shared" ref="G452:H452" si="411">G453</f>
        <v>0</v>
      </c>
      <c r="H452" s="102">
        <f t="shared" si="411"/>
        <v>65.599999999999994</v>
      </c>
      <c r="I452" s="102">
        <f t="shared" ref="I452:N452" si="412">I453</f>
        <v>0</v>
      </c>
      <c r="J452" s="145">
        <f t="shared" si="412"/>
        <v>65.599999999999994</v>
      </c>
      <c r="K452" s="102">
        <f t="shared" si="412"/>
        <v>0</v>
      </c>
      <c r="L452" s="102">
        <f t="shared" si="412"/>
        <v>65.599999999999994</v>
      </c>
      <c r="M452" s="102">
        <f t="shared" si="412"/>
        <v>-21.786999999999999</v>
      </c>
      <c r="N452" s="102">
        <f t="shared" si="412"/>
        <v>43.813000000000002</v>
      </c>
    </row>
    <row r="453" spans="1:14" s="2" customFormat="1" ht="22.5" x14ac:dyDescent="0.2">
      <c r="A453" s="16" t="s">
        <v>51</v>
      </c>
      <c r="B453" s="18" t="s">
        <v>141</v>
      </c>
      <c r="C453" s="17" t="s">
        <v>159</v>
      </c>
      <c r="D453" s="18" t="s">
        <v>321</v>
      </c>
      <c r="E453" s="18" t="s">
        <v>52</v>
      </c>
      <c r="F453" s="102">
        <f>F455+F454</f>
        <v>65.599999999999994</v>
      </c>
      <c r="G453" s="102">
        <f t="shared" ref="G453:H453" si="413">G455+G454</f>
        <v>0</v>
      </c>
      <c r="H453" s="102">
        <f t="shared" si="413"/>
        <v>65.599999999999994</v>
      </c>
      <c r="I453" s="102">
        <f t="shared" ref="I453:N453" si="414">I455+I454</f>
        <v>0</v>
      </c>
      <c r="J453" s="145">
        <f t="shared" si="414"/>
        <v>65.599999999999994</v>
      </c>
      <c r="K453" s="102">
        <f t="shared" si="414"/>
        <v>0</v>
      </c>
      <c r="L453" s="102">
        <f t="shared" si="414"/>
        <v>65.599999999999994</v>
      </c>
      <c r="M453" s="102">
        <f t="shared" si="414"/>
        <v>-21.786999999999999</v>
      </c>
      <c r="N453" s="102">
        <f t="shared" si="414"/>
        <v>43.813000000000002</v>
      </c>
    </row>
    <row r="454" spans="1:14" s="143" customFormat="1" ht="22.5" x14ac:dyDescent="0.2">
      <c r="A454" s="20" t="s">
        <v>71</v>
      </c>
      <c r="B454" s="18" t="s">
        <v>141</v>
      </c>
      <c r="C454" s="17" t="s">
        <v>159</v>
      </c>
      <c r="D454" s="18" t="s">
        <v>321</v>
      </c>
      <c r="E454" s="18">
        <v>242</v>
      </c>
      <c r="F454" s="102">
        <f>'ПР 7 ведом'!G661</f>
        <v>5</v>
      </c>
      <c r="G454" s="102">
        <f>'ПР 7 ведом'!H661</f>
        <v>0</v>
      </c>
      <c r="H454" s="102">
        <f>'ПР 7 ведом'!I661</f>
        <v>5</v>
      </c>
      <c r="I454" s="102">
        <f>'ПР 7 ведом'!J661</f>
        <v>0</v>
      </c>
      <c r="J454" s="145">
        <f>'ПР 7 ведом'!K661</f>
        <v>5</v>
      </c>
      <c r="K454" s="102">
        <f>'ПР 7 ведом'!L661</f>
        <v>0</v>
      </c>
      <c r="L454" s="102">
        <f>'ПР 7 ведом'!M661</f>
        <v>5</v>
      </c>
      <c r="M454" s="102">
        <f>'ПР 7 ведом'!N661</f>
        <v>-5</v>
      </c>
      <c r="N454" s="102">
        <f>'ПР 7 ведом'!O661</f>
        <v>0</v>
      </c>
    </row>
    <row r="455" spans="1:14" s="143" customFormat="1" x14ac:dyDescent="0.2">
      <c r="A455" s="65" t="s">
        <v>408</v>
      </c>
      <c r="B455" s="18" t="s">
        <v>141</v>
      </c>
      <c r="C455" s="17" t="s">
        <v>159</v>
      </c>
      <c r="D455" s="18" t="s">
        <v>321</v>
      </c>
      <c r="E455" s="18" t="s">
        <v>54</v>
      </c>
      <c r="F455" s="102">
        <f>'ПР 7 ведом'!G662</f>
        <v>60.6</v>
      </c>
      <c r="G455" s="102">
        <f>'ПР 7 ведом'!H662</f>
        <v>0</v>
      </c>
      <c r="H455" s="102">
        <f>'ПР 7 ведом'!I662</f>
        <v>60.6</v>
      </c>
      <c r="I455" s="102">
        <f>'ПР 7 ведом'!J662</f>
        <v>0</v>
      </c>
      <c r="J455" s="145">
        <f>'ПР 7 ведом'!K662</f>
        <v>60.6</v>
      </c>
      <c r="K455" s="102">
        <f>'ПР 7 ведом'!L662</f>
        <v>0</v>
      </c>
      <c r="L455" s="102">
        <f>'ПР 7 ведом'!M662</f>
        <v>60.6</v>
      </c>
      <c r="M455" s="102">
        <f>'ПР 7 ведом'!N662</f>
        <v>-16.786999999999999</v>
      </c>
      <c r="N455" s="102">
        <f>'ПР 7 ведом'!O662</f>
        <v>43.813000000000002</v>
      </c>
    </row>
    <row r="456" spans="1:14" s="143" customFormat="1" x14ac:dyDescent="0.2">
      <c r="A456" s="11" t="s">
        <v>521</v>
      </c>
      <c r="B456" s="44" t="s">
        <v>23</v>
      </c>
      <c r="C456" s="44"/>
      <c r="D456" s="46"/>
      <c r="E456" s="46"/>
      <c r="F456" s="96">
        <f t="shared" ref="F456:L456" si="415">F457+F504</f>
        <v>39218.199999999997</v>
      </c>
      <c r="G456" s="96">
        <f t="shared" si="415"/>
        <v>216</v>
      </c>
      <c r="H456" s="96">
        <f t="shared" si="415"/>
        <v>39434.199999999997</v>
      </c>
      <c r="I456" s="96">
        <f t="shared" si="415"/>
        <v>0</v>
      </c>
      <c r="J456" s="121">
        <f t="shared" si="415"/>
        <v>39434.199999999997</v>
      </c>
      <c r="K456" s="96">
        <f t="shared" si="415"/>
        <v>62.268000000000001</v>
      </c>
      <c r="L456" s="96">
        <f t="shared" si="415"/>
        <v>39496.468000000001</v>
      </c>
      <c r="M456" s="96">
        <f t="shared" ref="M456:N456" si="416">M457+M504</f>
        <v>6723.5320000000011</v>
      </c>
      <c r="N456" s="96">
        <f t="shared" si="416"/>
        <v>46220</v>
      </c>
    </row>
    <row r="457" spans="1:14" s="143" customFormat="1" x14ac:dyDescent="0.2">
      <c r="A457" s="11" t="s">
        <v>24</v>
      </c>
      <c r="B457" s="44" t="s">
        <v>23</v>
      </c>
      <c r="C457" s="44" t="s">
        <v>25</v>
      </c>
      <c r="D457" s="46"/>
      <c r="E457" s="46"/>
      <c r="F457" s="96">
        <f>F458+F489+F496+F500</f>
        <v>28966.9</v>
      </c>
      <c r="G457" s="96">
        <f t="shared" ref="G457:H457" si="417">G458+G489+G496+G500</f>
        <v>216</v>
      </c>
      <c r="H457" s="96">
        <f t="shared" si="417"/>
        <v>29182.9</v>
      </c>
      <c r="I457" s="96">
        <f t="shared" ref="I457:N457" si="418">I458+I489+I496+I500</f>
        <v>0</v>
      </c>
      <c r="J457" s="121">
        <f t="shared" si="418"/>
        <v>29182.9</v>
      </c>
      <c r="K457" s="96">
        <f t="shared" si="418"/>
        <v>62.268000000000001</v>
      </c>
      <c r="L457" s="96">
        <f t="shared" si="418"/>
        <v>29245.168000000001</v>
      </c>
      <c r="M457" s="96">
        <f t="shared" si="418"/>
        <v>1586.7970000000003</v>
      </c>
      <c r="N457" s="96">
        <f t="shared" si="418"/>
        <v>30831.964999999997</v>
      </c>
    </row>
    <row r="458" spans="1:14" s="143" customFormat="1" ht="21" x14ac:dyDescent="0.2">
      <c r="A458" s="11" t="s">
        <v>410</v>
      </c>
      <c r="B458" s="44" t="s">
        <v>23</v>
      </c>
      <c r="C458" s="44" t="s">
        <v>25</v>
      </c>
      <c r="D458" s="46" t="s">
        <v>26</v>
      </c>
      <c r="E458" s="46"/>
      <c r="F458" s="102">
        <f>F459+F468+F481</f>
        <v>28856.9</v>
      </c>
      <c r="G458" s="102">
        <f t="shared" ref="G458:H458" si="419">G459+G468+G481</f>
        <v>0</v>
      </c>
      <c r="H458" s="102">
        <f t="shared" si="419"/>
        <v>28856.9</v>
      </c>
      <c r="I458" s="102">
        <f t="shared" ref="I458:N458" si="420">I459+I468+I481</f>
        <v>0</v>
      </c>
      <c r="J458" s="145">
        <f t="shared" si="420"/>
        <v>28856.9</v>
      </c>
      <c r="K458" s="102">
        <f t="shared" si="420"/>
        <v>50</v>
      </c>
      <c r="L458" s="102">
        <f t="shared" si="420"/>
        <v>28906.9</v>
      </c>
      <c r="M458" s="102">
        <f t="shared" si="420"/>
        <v>1586.5220000000002</v>
      </c>
      <c r="N458" s="102">
        <f t="shared" si="420"/>
        <v>30493.421999999999</v>
      </c>
    </row>
    <row r="459" spans="1:14" s="143" customFormat="1" x14ac:dyDescent="0.2">
      <c r="A459" s="16" t="s">
        <v>27</v>
      </c>
      <c r="B459" s="17" t="s">
        <v>23</v>
      </c>
      <c r="C459" s="17" t="s">
        <v>25</v>
      </c>
      <c r="D459" s="18" t="s">
        <v>28</v>
      </c>
      <c r="E459" s="46"/>
      <c r="F459" s="102">
        <f>F460+F464</f>
        <v>10699.4</v>
      </c>
      <c r="G459" s="102">
        <f t="shared" ref="G459:L459" si="421">G460+G464</f>
        <v>135</v>
      </c>
      <c r="H459" s="102">
        <f t="shared" si="421"/>
        <v>10834.4</v>
      </c>
      <c r="I459" s="102">
        <f t="shared" si="421"/>
        <v>0</v>
      </c>
      <c r="J459" s="102">
        <f t="shared" si="421"/>
        <v>10834.4</v>
      </c>
      <c r="K459" s="102">
        <f t="shared" si="421"/>
        <v>0</v>
      </c>
      <c r="L459" s="102">
        <f t="shared" si="421"/>
        <v>10834.4</v>
      </c>
      <c r="M459" s="102">
        <f t="shared" ref="M459:N459" si="422">M460+M464</f>
        <v>503.55500000000001</v>
      </c>
      <c r="N459" s="102">
        <f t="shared" si="422"/>
        <v>11337.955</v>
      </c>
    </row>
    <row r="460" spans="1:14" s="143" customFormat="1" ht="22.5" x14ac:dyDescent="0.2">
      <c r="A460" s="16" t="s">
        <v>29</v>
      </c>
      <c r="B460" s="17" t="s">
        <v>23</v>
      </c>
      <c r="C460" s="17" t="s">
        <v>25</v>
      </c>
      <c r="D460" s="18" t="s">
        <v>30</v>
      </c>
      <c r="E460" s="18"/>
      <c r="F460" s="102">
        <f>F461</f>
        <v>10699.4</v>
      </c>
      <c r="G460" s="102">
        <f t="shared" ref="G460:H462" si="423">G461</f>
        <v>135</v>
      </c>
      <c r="H460" s="102">
        <f t="shared" si="423"/>
        <v>10834.4</v>
      </c>
      <c r="I460" s="102">
        <f t="shared" ref="I460:N462" si="424">I461</f>
        <v>0</v>
      </c>
      <c r="J460" s="145">
        <f t="shared" si="424"/>
        <v>10834.4</v>
      </c>
      <c r="K460" s="102">
        <f t="shared" si="424"/>
        <v>0</v>
      </c>
      <c r="L460" s="102">
        <f t="shared" si="424"/>
        <v>10834.4</v>
      </c>
      <c r="M460" s="102">
        <f t="shared" si="424"/>
        <v>503.55500000000001</v>
      </c>
      <c r="N460" s="102">
        <f t="shared" si="424"/>
        <v>11337.955</v>
      </c>
    </row>
    <row r="461" spans="1:14" s="143" customFormat="1" ht="22.5" x14ac:dyDescent="0.2">
      <c r="A461" s="16" t="s">
        <v>31</v>
      </c>
      <c r="B461" s="18" t="s">
        <v>23</v>
      </c>
      <c r="C461" s="17" t="s">
        <v>25</v>
      </c>
      <c r="D461" s="18" t="s">
        <v>30</v>
      </c>
      <c r="E461" s="18" t="s">
        <v>32</v>
      </c>
      <c r="F461" s="102">
        <f>F462</f>
        <v>10699.4</v>
      </c>
      <c r="G461" s="102">
        <f t="shared" si="423"/>
        <v>135</v>
      </c>
      <c r="H461" s="102">
        <f t="shared" si="423"/>
        <v>10834.4</v>
      </c>
      <c r="I461" s="102">
        <f t="shared" si="424"/>
        <v>0</v>
      </c>
      <c r="J461" s="145">
        <f t="shared" si="424"/>
        <v>10834.4</v>
      </c>
      <c r="K461" s="102">
        <f t="shared" si="424"/>
        <v>0</v>
      </c>
      <c r="L461" s="102">
        <f t="shared" si="424"/>
        <v>10834.4</v>
      </c>
      <c r="M461" s="102">
        <f t="shared" si="424"/>
        <v>503.55500000000001</v>
      </c>
      <c r="N461" s="102">
        <f t="shared" si="424"/>
        <v>11337.955</v>
      </c>
    </row>
    <row r="462" spans="1:14" s="143" customFormat="1" x14ac:dyDescent="0.2">
      <c r="A462" s="16" t="s">
        <v>33</v>
      </c>
      <c r="B462" s="18" t="s">
        <v>23</v>
      </c>
      <c r="C462" s="17" t="s">
        <v>25</v>
      </c>
      <c r="D462" s="18" t="s">
        <v>30</v>
      </c>
      <c r="E462" s="18" t="s">
        <v>34</v>
      </c>
      <c r="F462" s="102">
        <f>F463</f>
        <v>10699.4</v>
      </c>
      <c r="G462" s="102">
        <f t="shared" si="423"/>
        <v>135</v>
      </c>
      <c r="H462" s="102">
        <f t="shared" si="423"/>
        <v>10834.4</v>
      </c>
      <c r="I462" s="102">
        <f t="shared" si="424"/>
        <v>0</v>
      </c>
      <c r="J462" s="145">
        <f t="shared" si="424"/>
        <v>10834.4</v>
      </c>
      <c r="K462" s="102">
        <f t="shared" si="424"/>
        <v>0</v>
      </c>
      <c r="L462" s="102">
        <f t="shared" si="424"/>
        <v>10834.4</v>
      </c>
      <c r="M462" s="102">
        <f t="shared" si="424"/>
        <v>503.55500000000001</v>
      </c>
      <c r="N462" s="102">
        <f t="shared" si="424"/>
        <v>11337.955</v>
      </c>
    </row>
    <row r="463" spans="1:14" s="143" customFormat="1" ht="33.75" x14ac:dyDescent="0.2">
      <c r="A463" s="16" t="s">
        <v>35</v>
      </c>
      <c r="B463" s="18" t="s">
        <v>23</v>
      </c>
      <c r="C463" s="17" t="s">
        <v>25</v>
      </c>
      <c r="D463" s="18" t="s">
        <v>30</v>
      </c>
      <c r="E463" s="18" t="s">
        <v>36</v>
      </c>
      <c r="F463" s="102">
        <f>'ПР 7 ведом'!G36</f>
        <v>10699.4</v>
      </c>
      <c r="G463" s="102">
        <f>'ПР 7 ведом'!H36</f>
        <v>135</v>
      </c>
      <c r="H463" s="102">
        <f>'ПР 7 ведом'!I36</f>
        <v>10834.4</v>
      </c>
      <c r="I463" s="102">
        <f>'ПР 7 ведом'!J36</f>
        <v>0</v>
      </c>
      <c r="J463" s="145">
        <f>'ПР 7 ведом'!K36</f>
        <v>10834.4</v>
      </c>
      <c r="K463" s="102">
        <f>'ПР 7 ведом'!L36</f>
        <v>0</v>
      </c>
      <c r="L463" s="102">
        <f>'ПР 7 ведом'!M36</f>
        <v>10834.4</v>
      </c>
      <c r="M463" s="102">
        <f>'ПР 7 ведом'!N36</f>
        <v>503.55500000000001</v>
      </c>
      <c r="N463" s="102">
        <f>'ПР 7 ведом'!O36</f>
        <v>11337.955</v>
      </c>
    </row>
    <row r="464" spans="1:14" s="2" customFormat="1" hidden="1" x14ac:dyDescent="0.2">
      <c r="A464" s="33" t="s">
        <v>439</v>
      </c>
      <c r="B464" s="37" t="s">
        <v>23</v>
      </c>
      <c r="C464" s="37" t="s">
        <v>25</v>
      </c>
      <c r="D464" s="34" t="s">
        <v>671</v>
      </c>
      <c r="E464" s="34"/>
      <c r="F464" s="100">
        <f>F465</f>
        <v>0</v>
      </c>
      <c r="G464" s="100">
        <f t="shared" ref="G464:N466" si="425">G465</f>
        <v>0</v>
      </c>
      <c r="H464" s="100">
        <f t="shared" si="425"/>
        <v>0</v>
      </c>
      <c r="I464" s="100">
        <f t="shared" si="425"/>
        <v>0</v>
      </c>
      <c r="J464" s="100">
        <f t="shared" si="425"/>
        <v>0</v>
      </c>
      <c r="K464" s="100">
        <f t="shared" si="425"/>
        <v>0</v>
      </c>
      <c r="L464" s="255">
        <f t="shared" ref="L464:L466" si="426">J464+K464</f>
        <v>0</v>
      </c>
      <c r="M464" s="100">
        <f t="shared" si="425"/>
        <v>0</v>
      </c>
      <c r="N464" s="100">
        <f t="shared" si="425"/>
        <v>0</v>
      </c>
    </row>
    <row r="465" spans="1:14" s="2" customFormat="1" ht="22.5" hidden="1" x14ac:dyDescent="0.2">
      <c r="A465" s="33" t="s">
        <v>31</v>
      </c>
      <c r="B465" s="37" t="s">
        <v>23</v>
      </c>
      <c r="C465" s="37" t="s">
        <v>25</v>
      </c>
      <c r="D465" s="34" t="s">
        <v>671</v>
      </c>
      <c r="E465" s="34">
        <v>600</v>
      </c>
      <c r="F465" s="100">
        <f>F466</f>
        <v>0</v>
      </c>
      <c r="G465" s="100">
        <f t="shared" si="425"/>
        <v>0</v>
      </c>
      <c r="H465" s="100">
        <f t="shared" si="425"/>
        <v>0</v>
      </c>
      <c r="I465" s="100">
        <f t="shared" si="425"/>
        <v>0</v>
      </c>
      <c r="J465" s="100">
        <f t="shared" si="425"/>
        <v>0</v>
      </c>
      <c r="K465" s="100">
        <f t="shared" si="425"/>
        <v>0</v>
      </c>
      <c r="L465" s="255">
        <f t="shared" si="426"/>
        <v>0</v>
      </c>
      <c r="M465" s="100">
        <f t="shared" si="425"/>
        <v>0</v>
      </c>
      <c r="N465" s="100">
        <f t="shared" si="425"/>
        <v>0</v>
      </c>
    </row>
    <row r="466" spans="1:14" s="2" customFormat="1" hidden="1" x14ac:dyDescent="0.2">
      <c r="A466" s="33" t="s">
        <v>33</v>
      </c>
      <c r="B466" s="37" t="s">
        <v>23</v>
      </c>
      <c r="C466" s="37" t="s">
        <v>25</v>
      </c>
      <c r="D466" s="34" t="s">
        <v>671</v>
      </c>
      <c r="E466" s="34">
        <v>610</v>
      </c>
      <c r="F466" s="100">
        <f>F467</f>
        <v>0</v>
      </c>
      <c r="G466" s="100">
        <f t="shared" si="425"/>
        <v>0</v>
      </c>
      <c r="H466" s="100">
        <f t="shared" si="425"/>
        <v>0</v>
      </c>
      <c r="I466" s="100">
        <f t="shared" si="425"/>
        <v>0</v>
      </c>
      <c r="J466" s="100">
        <f t="shared" si="425"/>
        <v>0</v>
      </c>
      <c r="K466" s="100">
        <f t="shared" si="425"/>
        <v>0</v>
      </c>
      <c r="L466" s="255">
        <f t="shared" si="426"/>
        <v>0</v>
      </c>
      <c r="M466" s="100">
        <f t="shared" si="425"/>
        <v>0</v>
      </c>
      <c r="N466" s="100">
        <f t="shared" si="425"/>
        <v>0</v>
      </c>
    </row>
    <row r="467" spans="1:14" s="2" customFormat="1" hidden="1" x14ac:dyDescent="0.2">
      <c r="A467" s="33" t="s">
        <v>382</v>
      </c>
      <c r="B467" s="37" t="s">
        <v>23</v>
      </c>
      <c r="C467" s="37" t="s">
        <v>25</v>
      </c>
      <c r="D467" s="34" t="s">
        <v>671</v>
      </c>
      <c r="E467" s="34">
        <v>612</v>
      </c>
      <c r="F467" s="100">
        <f>'ПР 7 ведом'!G40</f>
        <v>0</v>
      </c>
      <c r="G467" s="100">
        <f>'ПР 7 ведом'!H40</f>
        <v>0</v>
      </c>
      <c r="H467" s="100">
        <f>'ПР 7 ведом'!I40</f>
        <v>0</v>
      </c>
      <c r="I467" s="100">
        <f>'ПР 7 ведом'!J40</f>
        <v>0</v>
      </c>
      <c r="J467" s="100">
        <f>'ПР 7 ведом'!K40</f>
        <v>0</v>
      </c>
      <c r="K467" s="100">
        <f>'ПР 7 ведом'!L40</f>
        <v>0</v>
      </c>
      <c r="L467" s="100">
        <f>'ПР 7 ведом'!M40</f>
        <v>0</v>
      </c>
      <c r="M467" s="100">
        <f>'ПР 7 ведом'!N40</f>
        <v>0</v>
      </c>
      <c r="N467" s="100">
        <f>'ПР 7 ведом'!O40</f>
        <v>0</v>
      </c>
    </row>
    <row r="468" spans="1:14" s="143" customFormat="1" ht="22.5" x14ac:dyDescent="0.2">
      <c r="A468" s="16" t="s">
        <v>37</v>
      </c>
      <c r="B468" s="17" t="s">
        <v>23</v>
      </c>
      <c r="C468" s="17" t="s">
        <v>25</v>
      </c>
      <c r="D468" s="18" t="s">
        <v>38</v>
      </c>
      <c r="E468" s="18"/>
      <c r="F468" s="102">
        <f>F469</f>
        <v>17777.5</v>
      </c>
      <c r="G468" s="102">
        <f t="shared" ref="G468:H468" si="427">G469</f>
        <v>0</v>
      </c>
      <c r="H468" s="102">
        <f t="shared" si="427"/>
        <v>17777.5</v>
      </c>
      <c r="I468" s="102">
        <f t="shared" ref="I468:N468" si="428">I469</f>
        <v>0</v>
      </c>
      <c r="J468" s="145">
        <f t="shared" si="428"/>
        <v>17777.5</v>
      </c>
      <c r="K468" s="102">
        <f t="shared" si="428"/>
        <v>50</v>
      </c>
      <c r="L468" s="102">
        <f t="shared" si="428"/>
        <v>17827.5</v>
      </c>
      <c r="M468" s="102">
        <f t="shared" si="428"/>
        <v>1101.9670000000001</v>
      </c>
      <c r="N468" s="102">
        <f t="shared" si="428"/>
        <v>18929.467000000001</v>
      </c>
    </row>
    <row r="469" spans="1:14" s="143" customFormat="1" ht="22.5" x14ac:dyDescent="0.2">
      <c r="A469" s="16" t="s">
        <v>39</v>
      </c>
      <c r="B469" s="17" t="s">
        <v>23</v>
      </c>
      <c r="C469" s="17" t="s">
        <v>25</v>
      </c>
      <c r="D469" s="18" t="s">
        <v>40</v>
      </c>
      <c r="E469" s="18"/>
      <c r="F469" s="102">
        <f>F470+F474+F477</f>
        <v>17777.5</v>
      </c>
      <c r="G469" s="102">
        <f t="shared" ref="G469:L469" si="429">G470+G474+G477</f>
        <v>0</v>
      </c>
      <c r="H469" s="102">
        <f t="shared" si="429"/>
        <v>17777.5</v>
      </c>
      <c r="I469" s="102">
        <f t="shared" si="429"/>
        <v>0</v>
      </c>
      <c r="J469" s="102">
        <f t="shared" si="429"/>
        <v>17777.5</v>
      </c>
      <c r="K469" s="102">
        <f t="shared" si="429"/>
        <v>50</v>
      </c>
      <c r="L469" s="102">
        <f t="shared" si="429"/>
        <v>17827.5</v>
      </c>
      <c r="M469" s="102">
        <f t="shared" ref="M469:N469" si="430">M470+M474+M477</f>
        <v>1101.9670000000001</v>
      </c>
      <c r="N469" s="102">
        <f t="shared" si="430"/>
        <v>18929.467000000001</v>
      </c>
    </row>
    <row r="470" spans="1:14" s="143" customFormat="1" ht="45" x14ac:dyDescent="0.2">
      <c r="A470" s="16" t="s">
        <v>41</v>
      </c>
      <c r="B470" s="17" t="s">
        <v>23</v>
      </c>
      <c r="C470" s="17" t="s">
        <v>25</v>
      </c>
      <c r="D470" s="18" t="s">
        <v>40</v>
      </c>
      <c r="E470" s="18" t="s">
        <v>42</v>
      </c>
      <c r="F470" s="102">
        <f>F471</f>
        <v>2648.3</v>
      </c>
      <c r="G470" s="102">
        <f t="shared" ref="G470:H470" si="431">G471</f>
        <v>0</v>
      </c>
      <c r="H470" s="102">
        <f t="shared" si="431"/>
        <v>2648.3</v>
      </c>
      <c r="I470" s="102">
        <f t="shared" ref="I470:N470" si="432">I471</f>
        <v>0</v>
      </c>
      <c r="J470" s="145">
        <f t="shared" si="432"/>
        <v>2648.3</v>
      </c>
      <c r="K470" s="102">
        <f t="shared" si="432"/>
        <v>0</v>
      </c>
      <c r="L470" s="102">
        <f t="shared" si="432"/>
        <v>2648.3</v>
      </c>
      <c r="M470" s="102">
        <f t="shared" si="432"/>
        <v>286.166</v>
      </c>
      <c r="N470" s="102">
        <f t="shared" si="432"/>
        <v>2934.4659999999999</v>
      </c>
    </row>
    <row r="471" spans="1:14" s="2" customFormat="1" x14ac:dyDescent="0.2">
      <c r="A471" s="16" t="s">
        <v>43</v>
      </c>
      <c r="B471" s="17" t="s">
        <v>23</v>
      </c>
      <c r="C471" s="17" t="s">
        <v>25</v>
      </c>
      <c r="D471" s="18" t="s">
        <v>40</v>
      </c>
      <c r="E471" s="18">
        <v>110</v>
      </c>
      <c r="F471" s="102">
        <f>F472+F473</f>
        <v>2648.3</v>
      </c>
      <c r="G471" s="102">
        <f t="shared" ref="G471:H471" si="433">G472+G473</f>
        <v>0</v>
      </c>
      <c r="H471" s="102">
        <f t="shared" si="433"/>
        <v>2648.3</v>
      </c>
      <c r="I471" s="102">
        <f t="shared" ref="I471:N471" si="434">I472+I473</f>
        <v>0</v>
      </c>
      <c r="J471" s="145">
        <f t="shared" si="434"/>
        <v>2648.3</v>
      </c>
      <c r="K471" s="102">
        <f t="shared" si="434"/>
        <v>0</v>
      </c>
      <c r="L471" s="102">
        <f t="shared" si="434"/>
        <v>2648.3</v>
      </c>
      <c r="M471" s="102">
        <f t="shared" si="434"/>
        <v>286.166</v>
      </c>
      <c r="N471" s="102">
        <f t="shared" si="434"/>
        <v>2934.4659999999999</v>
      </c>
    </row>
    <row r="472" spans="1:14" s="2" customFormat="1" x14ac:dyDescent="0.2">
      <c r="A472" s="16" t="s">
        <v>44</v>
      </c>
      <c r="B472" s="17" t="s">
        <v>23</v>
      </c>
      <c r="C472" s="17" t="s">
        <v>25</v>
      </c>
      <c r="D472" s="18" t="s">
        <v>40</v>
      </c>
      <c r="E472" s="18">
        <v>111</v>
      </c>
      <c r="F472" s="102">
        <f>'ПР 7 ведом'!G45</f>
        <v>2034</v>
      </c>
      <c r="G472" s="102">
        <f>'ПР 7 ведом'!H45</f>
        <v>0</v>
      </c>
      <c r="H472" s="102">
        <f>'ПР 7 ведом'!I45</f>
        <v>2034</v>
      </c>
      <c r="I472" s="102">
        <f>'ПР 7 ведом'!J45</f>
        <v>0</v>
      </c>
      <c r="J472" s="145">
        <f>'ПР 7 ведом'!K45</f>
        <v>2034</v>
      </c>
      <c r="K472" s="102">
        <f>'ПР 7 ведом'!L45</f>
        <v>0</v>
      </c>
      <c r="L472" s="102">
        <f>'ПР 7 ведом'!M45</f>
        <v>2034</v>
      </c>
      <c r="M472" s="102">
        <f>'ПР 7 ведом'!N45</f>
        <v>265.34100000000001</v>
      </c>
      <c r="N472" s="102">
        <f>'ПР 7 ведом'!O45</f>
        <v>2299.3409999999999</v>
      </c>
    </row>
    <row r="473" spans="1:14" s="2" customFormat="1" ht="33.75" x14ac:dyDescent="0.2">
      <c r="A473" s="19" t="s">
        <v>45</v>
      </c>
      <c r="B473" s="17" t="s">
        <v>23</v>
      </c>
      <c r="C473" s="17" t="s">
        <v>25</v>
      </c>
      <c r="D473" s="18" t="s">
        <v>40</v>
      </c>
      <c r="E473" s="18">
        <v>119</v>
      </c>
      <c r="F473" s="102">
        <f>'ПР 7 ведом'!G46</f>
        <v>614.29999999999995</v>
      </c>
      <c r="G473" s="102">
        <f>'ПР 7 ведом'!H46</f>
        <v>0</v>
      </c>
      <c r="H473" s="102">
        <f>'ПР 7 ведом'!I46</f>
        <v>614.29999999999995</v>
      </c>
      <c r="I473" s="102">
        <f>'ПР 7 ведом'!J46</f>
        <v>0</v>
      </c>
      <c r="J473" s="145">
        <f>'ПР 7 ведом'!K46</f>
        <v>614.29999999999995</v>
      </c>
      <c r="K473" s="102">
        <f>'ПР 7 ведом'!L46</f>
        <v>0</v>
      </c>
      <c r="L473" s="102">
        <f>'ПР 7 ведом'!M46</f>
        <v>614.29999999999995</v>
      </c>
      <c r="M473" s="102">
        <f>'ПР 7 ведом'!N46</f>
        <v>20.824999999999999</v>
      </c>
      <c r="N473" s="102">
        <f>'ПР 7 ведом'!O46</f>
        <v>635.125</v>
      </c>
    </row>
    <row r="474" spans="1:14" s="2" customFormat="1" ht="22.5" x14ac:dyDescent="0.2">
      <c r="A474" s="16" t="s">
        <v>31</v>
      </c>
      <c r="B474" s="18" t="s">
        <v>23</v>
      </c>
      <c r="C474" s="17" t="s">
        <v>25</v>
      </c>
      <c r="D474" s="18" t="s">
        <v>40</v>
      </c>
      <c r="E474" s="18" t="s">
        <v>32</v>
      </c>
      <c r="F474" s="102">
        <f>F475</f>
        <v>15129.2</v>
      </c>
      <c r="G474" s="102">
        <f t="shared" ref="G474:H475" si="435">G475</f>
        <v>0</v>
      </c>
      <c r="H474" s="102">
        <f t="shared" si="435"/>
        <v>15129.2</v>
      </c>
      <c r="I474" s="102">
        <f t="shared" ref="I474:N475" si="436">I475</f>
        <v>0</v>
      </c>
      <c r="J474" s="145">
        <f t="shared" si="436"/>
        <v>15129.2</v>
      </c>
      <c r="K474" s="102">
        <f t="shared" si="436"/>
        <v>50</v>
      </c>
      <c r="L474" s="102">
        <f t="shared" si="436"/>
        <v>15179.2</v>
      </c>
      <c r="M474" s="102">
        <f t="shared" si="436"/>
        <v>815.80100000000004</v>
      </c>
      <c r="N474" s="102">
        <f t="shared" si="436"/>
        <v>15995.001</v>
      </c>
    </row>
    <row r="475" spans="1:14" s="2" customFormat="1" x14ac:dyDescent="0.2">
      <c r="A475" s="16" t="s">
        <v>33</v>
      </c>
      <c r="B475" s="18" t="s">
        <v>23</v>
      </c>
      <c r="C475" s="17" t="s">
        <v>25</v>
      </c>
      <c r="D475" s="18" t="s">
        <v>40</v>
      </c>
      <c r="E475" s="18" t="s">
        <v>34</v>
      </c>
      <c r="F475" s="102">
        <f>F476</f>
        <v>15129.2</v>
      </c>
      <c r="G475" s="102">
        <f t="shared" si="435"/>
        <v>0</v>
      </c>
      <c r="H475" s="102">
        <f t="shared" si="435"/>
        <v>15129.2</v>
      </c>
      <c r="I475" s="102">
        <f t="shared" si="436"/>
        <v>0</v>
      </c>
      <c r="J475" s="145">
        <f t="shared" si="436"/>
        <v>15129.2</v>
      </c>
      <c r="K475" s="102">
        <f t="shared" si="436"/>
        <v>50</v>
      </c>
      <c r="L475" s="102">
        <f t="shared" si="436"/>
        <v>15179.2</v>
      </c>
      <c r="M475" s="102">
        <f t="shared" si="436"/>
        <v>815.80100000000004</v>
      </c>
      <c r="N475" s="102">
        <f t="shared" si="436"/>
        <v>15995.001</v>
      </c>
    </row>
    <row r="476" spans="1:14" s="2" customFormat="1" ht="33.75" x14ac:dyDescent="0.2">
      <c r="A476" s="16" t="s">
        <v>35</v>
      </c>
      <c r="B476" s="18" t="s">
        <v>23</v>
      </c>
      <c r="C476" s="17" t="s">
        <v>25</v>
      </c>
      <c r="D476" s="18" t="s">
        <v>40</v>
      </c>
      <c r="E476" s="18" t="s">
        <v>36</v>
      </c>
      <c r="F476" s="102">
        <f>'ПР 7 ведом'!G49</f>
        <v>15129.2</v>
      </c>
      <c r="G476" s="102">
        <f>'ПР 7 ведом'!H49</f>
        <v>0</v>
      </c>
      <c r="H476" s="102">
        <f>'ПР 7 ведом'!I49</f>
        <v>15129.2</v>
      </c>
      <c r="I476" s="102">
        <f>'ПР 7 ведом'!J49</f>
        <v>0</v>
      </c>
      <c r="J476" s="145">
        <f>'ПР 7 ведом'!K49</f>
        <v>15129.2</v>
      </c>
      <c r="K476" s="102">
        <f>'ПР 7 ведом'!L49</f>
        <v>50</v>
      </c>
      <c r="L476" s="102">
        <f>'ПР 7 ведом'!M49</f>
        <v>15179.2</v>
      </c>
      <c r="M476" s="102">
        <f>'ПР 7 ведом'!N49</f>
        <v>815.80100000000004</v>
      </c>
      <c r="N476" s="102">
        <f>'ПР 7 ведом'!O49</f>
        <v>15995.001</v>
      </c>
    </row>
    <row r="477" spans="1:14" s="2" customFormat="1" ht="33.75" hidden="1" x14ac:dyDescent="0.2">
      <c r="A477" s="33" t="s">
        <v>438</v>
      </c>
      <c r="B477" s="37" t="s">
        <v>23</v>
      </c>
      <c r="C477" s="37" t="s">
        <v>25</v>
      </c>
      <c r="D477" s="34" t="s">
        <v>670</v>
      </c>
      <c r="E477" s="34"/>
      <c r="F477" s="100">
        <f>F478</f>
        <v>0</v>
      </c>
      <c r="G477" s="100">
        <f t="shared" ref="G477:N479" si="437">G478</f>
        <v>0</v>
      </c>
      <c r="H477" s="100">
        <f t="shared" si="437"/>
        <v>0</v>
      </c>
      <c r="I477" s="100">
        <f t="shared" si="437"/>
        <v>0</v>
      </c>
      <c r="J477" s="235">
        <f t="shared" ref="J477:J478" si="438">H477+I477</f>
        <v>0</v>
      </c>
      <c r="K477" s="100">
        <f t="shared" si="437"/>
        <v>0</v>
      </c>
      <c r="L477" s="255">
        <f t="shared" ref="L477:L479" si="439">J477+K477</f>
        <v>0</v>
      </c>
      <c r="M477" s="100">
        <f t="shared" si="437"/>
        <v>0</v>
      </c>
      <c r="N477" s="100">
        <f t="shared" si="437"/>
        <v>0</v>
      </c>
    </row>
    <row r="478" spans="1:14" s="2" customFormat="1" ht="22.5" hidden="1" x14ac:dyDescent="0.2">
      <c r="A478" s="33" t="s">
        <v>31</v>
      </c>
      <c r="B478" s="37" t="s">
        <v>23</v>
      </c>
      <c r="C478" s="37" t="s">
        <v>25</v>
      </c>
      <c r="D478" s="34" t="s">
        <v>670</v>
      </c>
      <c r="E478" s="34">
        <v>600</v>
      </c>
      <c r="F478" s="100">
        <f>F479</f>
        <v>0</v>
      </c>
      <c r="G478" s="100">
        <f t="shared" si="437"/>
        <v>0</v>
      </c>
      <c r="H478" s="100">
        <f t="shared" si="437"/>
        <v>0</v>
      </c>
      <c r="I478" s="100">
        <f t="shared" si="437"/>
        <v>0</v>
      </c>
      <c r="J478" s="235">
        <f t="shared" si="438"/>
        <v>0</v>
      </c>
      <c r="K478" s="100">
        <f t="shared" si="437"/>
        <v>0</v>
      </c>
      <c r="L478" s="255">
        <f t="shared" si="439"/>
        <v>0</v>
      </c>
      <c r="M478" s="100">
        <f t="shared" si="437"/>
        <v>0</v>
      </c>
      <c r="N478" s="100">
        <f t="shared" si="437"/>
        <v>0</v>
      </c>
    </row>
    <row r="479" spans="1:14" s="2" customFormat="1" hidden="1" x14ac:dyDescent="0.2">
      <c r="A479" s="33" t="s">
        <v>33</v>
      </c>
      <c r="B479" s="37" t="s">
        <v>23</v>
      </c>
      <c r="C479" s="37" t="s">
        <v>25</v>
      </c>
      <c r="D479" s="34" t="s">
        <v>670</v>
      </c>
      <c r="E479" s="34">
        <v>610</v>
      </c>
      <c r="F479" s="100">
        <f>F480</f>
        <v>0</v>
      </c>
      <c r="G479" s="100">
        <f t="shared" si="437"/>
        <v>0</v>
      </c>
      <c r="H479" s="100">
        <f t="shared" si="437"/>
        <v>0</v>
      </c>
      <c r="I479" s="100">
        <f t="shared" si="437"/>
        <v>0</v>
      </c>
      <c r="J479" s="100">
        <f t="shared" si="437"/>
        <v>0</v>
      </c>
      <c r="K479" s="100">
        <f t="shared" si="437"/>
        <v>0</v>
      </c>
      <c r="L479" s="255">
        <f t="shared" si="439"/>
        <v>0</v>
      </c>
      <c r="M479" s="100">
        <f t="shared" si="437"/>
        <v>0</v>
      </c>
      <c r="N479" s="100">
        <f t="shared" si="437"/>
        <v>0</v>
      </c>
    </row>
    <row r="480" spans="1:14" s="2" customFormat="1" hidden="1" x14ac:dyDescent="0.2">
      <c r="A480" s="33" t="s">
        <v>382</v>
      </c>
      <c r="B480" s="37" t="s">
        <v>23</v>
      </c>
      <c r="C480" s="37" t="s">
        <v>25</v>
      </c>
      <c r="D480" s="34" t="s">
        <v>670</v>
      </c>
      <c r="E480" s="34">
        <v>612</v>
      </c>
      <c r="F480" s="100">
        <f>'ПР 7 ведом'!G53</f>
        <v>0</v>
      </c>
      <c r="G480" s="100">
        <f>'ПР 7 ведом'!H53</f>
        <v>0</v>
      </c>
      <c r="H480" s="100">
        <f>'ПР 7 ведом'!I53</f>
        <v>0</v>
      </c>
      <c r="I480" s="100">
        <f>'ПР 7 ведом'!J53</f>
        <v>0</v>
      </c>
      <c r="J480" s="100">
        <f>'ПР 7 ведом'!K53</f>
        <v>0</v>
      </c>
      <c r="K480" s="100">
        <f>'ПР 7 ведом'!L53</f>
        <v>0</v>
      </c>
      <c r="L480" s="100">
        <f>'ПР 7 ведом'!M53</f>
        <v>0</v>
      </c>
      <c r="M480" s="100">
        <f>'ПР 7 ведом'!N53</f>
        <v>0</v>
      </c>
      <c r="N480" s="100">
        <f>'ПР 7 ведом'!O53</f>
        <v>0</v>
      </c>
    </row>
    <row r="481" spans="1:14" s="2" customFormat="1" ht="22.5" x14ac:dyDescent="0.2">
      <c r="A481" s="16" t="s">
        <v>46</v>
      </c>
      <c r="B481" s="17" t="s">
        <v>23</v>
      </c>
      <c r="C481" s="17" t="s">
        <v>25</v>
      </c>
      <c r="D481" s="18" t="s">
        <v>47</v>
      </c>
      <c r="E481" s="18"/>
      <c r="F481" s="102">
        <f>F482</f>
        <v>380</v>
      </c>
      <c r="G481" s="102">
        <f t="shared" ref="G481:H481" si="440">G482</f>
        <v>-135</v>
      </c>
      <c r="H481" s="102">
        <f t="shared" si="440"/>
        <v>245</v>
      </c>
      <c r="I481" s="102">
        <f t="shared" ref="I481:N481" si="441">I482</f>
        <v>0</v>
      </c>
      <c r="J481" s="145">
        <f t="shared" si="441"/>
        <v>245</v>
      </c>
      <c r="K481" s="102">
        <f t="shared" si="441"/>
        <v>0</v>
      </c>
      <c r="L481" s="102">
        <f t="shared" si="441"/>
        <v>245</v>
      </c>
      <c r="M481" s="102">
        <f t="shared" si="441"/>
        <v>-19</v>
      </c>
      <c r="N481" s="102">
        <f t="shared" si="441"/>
        <v>226</v>
      </c>
    </row>
    <row r="482" spans="1:14" s="2" customFormat="1" ht="22.5" x14ac:dyDescent="0.2">
      <c r="A482" s="16" t="s">
        <v>48</v>
      </c>
      <c r="B482" s="17" t="s">
        <v>23</v>
      </c>
      <c r="C482" s="17" t="s">
        <v>25</v>
      </c>
      <c r="D482" s="18" t="s">
        <v>49</v>
      </c>
      <c r="E482" s="18"/>
      <c r="F482" s="102">
        <f>F483+F486</f>
        <v>380</v>
      </c>
      <c r="G482" s="102">
        <f t="shared" ref="G482:H482" si="442">G483+G486</f>
        <v>-135</v>
      </c>
      <c r="H482" s="102">
        <f t="shared" si="442"/>
        <v>245</v>
      </c>
      <c r="I482" s="102">
        <f t="shared" ref="I482:N482" si="443">I483+I486</f>
        <v>0</v>
      </c>
      <c r="J482" s="145">
        <f t="shared" si="443"/>
        <v>245</v>
      </c>
      <c r="K482" s="102">
        <f t="shared" si="443"/>
        <v>0</v>
      </c>
      <c r="L482" s="102">
        <f t="shared" si="443"/>
        <v>245</v>
      </c>
      <c r="M482" s="102">
        <f t="shared" si="443"/>
        <v>-19</v>
      </c>
      <c r="N482" s="102">
        <f t="shared" si="443"/>
        <v>226</v>
      </c>
    </row>
    <row r="483" spans="1:14" s="2" customFormat="1" ht="45" x14ac:dyDescent="0.2">
      <c r="A483" s="16" t="s">
        <v>41</v>
      </c>
      <c r="B483" s="17" t="s">
        <v>23</v>
      </c>
      <c r="C483" s="17" t="s">
        <v>25</v>
      </c>
      <c r="D483" s="18" t="s">
        <v>49</v>
      </c>
      <c r="E483" s="18">
        <v>100</v>
      </c>
      <c r="F483" s="102">
        <f>F484</f>
        <v>84</v>
      </c>
      <c r="G483" s="102">
        <f t="shared" ref="G483:H484" si="444">G484</f>
        <v>-84</v>
      </c>
      <c r="H483" s="102">
        <f t="shared" si="444"/>
        <v>0</v>
      </c>
      <c r="I483" s="102">
        <f t="shared" ref="I483:N484" si="445">I484</f>
        <v>0</v>
      </c>
      <c r="J483" s="145">
        <f t="shared" si="445"/>
        <v>0</v>
      </c>
      <c r="K483" s="102">
        <f t="shared" si="445"/>
        <v>85</v>
      </c>
      <c r="L483" s="102">
        <f t="shared" si="445"/>
        <v>85</v>
      </c>
      <c r="M483" s="102">
        <f t="shared" si="445"/>
        <v>0</v>
      </c>
      <c r="N483" s="102">
        <f t="shared" si="445"/>
        <v>85</v>
      </c>
    </row>
    <row r="484" spans="1:14" s="2" customFormat="1" x14ac:dyDescent="0.2">
      <c r="A484" s="16" t="s">
        <v>43</v>
      </c>
      <c r="B484" s="17" t="s">
        <v>23</v>
      </c>
      <c r="C484" s="17" t="s">
        <v>25</v>
      </c>
      <c r="D484" s="18" t="s">
        <v>49</v>
      </c>
      <c r="E484" s="18">
        <v>110</v>
      </c>
      <c r="F484" s="102">
        <f>F485</f>
        <v>84</v>
      </c>
      <c r="G484" s="102">
        <f t="shared" si="444"/>
        <v>-84</v>
      </c>
      <c r="H484" s="102">
        <f t="shared" si="444"/>
        <v>0</v>
      </c>
      <c r="I484" s="102">
        <f t="shared" si="445"/>
        <v>0</v>
      </c>
      <c r="J484" s="145">
        <f t="shared" si="445"/>
        <v>0</v>
      </c>
      <c r="K484" s="102">
        <f t="shared" si="445"/>
        <v>85</v>
      </c>
      <c r="L484" s="102">
        <f t="shared" si="445"/>
        <v>85</v>
      </c>
      <c r="M484" s="102">
        <f t="shared" si="445"/>
        <v>0</v>
      </c>
      <c r="N484" s="102">
        <f t="shared" si="445"/>
        <v>85</v>
      </c>
    </row>
    <row r="485" spans="1:14" s="2" customFormat="1" ht="22.5" x14ac:dyDescent="0.2">
      <c r="A485" s="20" t="s">
        <v>517</v>
      </c>
      <c r="B485" s="17" t="s">
        <v>23</v>
      </c>
      <c r="C485" s="17" t="s">
        <v>25</v>
      </c>
      <c r="D485" s="18" t="s">
        <v>49</v>
      </c>
      <c r="E485" s="18">
        <v>112</v>
      </c>
      <c r="F485" s="102">
        <f>'ПР 7 ведом'!G58</f>
        <v>84</v>
      </c>
      <c r="G485" s="102">
        <f>'ПР 7 ведом'!H58</f>
        <v>-84</v>
      </c>
      <c r="H485" s="102">
        <f>'ПР 7 ведом'!I58</f>
        <v>0</v>
      </c>
      <c r="I485" s="102">
        <f>'ПР 7 ведом'!J58</f>
        <v>0</v>
      </c>
      <c r="J485" s="145">
        <f>'ПР 7 ведом'!K58</f>
        <v>0</v>
      </c>
      <c r="K485" s="102">
        <f>'ПР 7 ведом'!L58</f>
        <v>85</v>
      </c>
      <c r="L485" s="102">
        <f>'ПР 7 ведом'!M58</f>
        <v>85</v>
      </c>
      <c r="M485" s="102">
        <f>'ПР 7 ведом'!N58</f>
        <v>0</v>
      </c>
      <c r="N485" s="102">
        <f>'ПР 7 ведом'!O58</f>
        <v>85</v>
      </c>
    </row>
    <row r="486" spans="1:14" s="2" customFormat="1" ht="22.5" x14ac:dyDescent="0.2">
      <c r="A486" s="16" t="s">
        <v>508</v>
      </c>
      <c r="B486" s="17" t="s">
        <v>23</v>
      </c>
      <c r="C486" s="17" t="s">
        <v>25</v>
      </c>
      <c r="D486" s="18" t="s">
        <v>49</v>
      </c>
      <c r="E486" s="18" t="s">
        <v>50</v>
      </c>
      <c r="F486" s="102">
        <f>F487</f>
        <v>296</v>
      </c>
      <c r="G486" s="102">
        <f t="shared" ref="G486:H487" si="446">G487</f>
        <v>-51</v>
      </c>
      <c r="H486" s="102">
        <f t="shared" si="446"/>
        <v>245</v>
      </c>
      <c r="I486" s="102">
        <f t="shared" ref="I486:N487" si="447">I487</f>
        <v>0</v>
      </c>
      <c r="J486" s="145">
        <f t="shared" si="447"/>
        <v>245</v>
      </c>
      <c r="K486" s="102">
        <f t="shared" si="447"/>
        <v>-85</v>
      </c>
      <c r="L486" s="102">
        <f t="shared" si="447"/>
        <v>160</v>
      </c>
      <c r="M486" s="102">
        <f t="shared" si="447"/>
        <v>-19</v>
      </c>
      <c r="N486" s="102">
        <f t="shared" si="447"/>
        <v>141</v>
      </c>
    </row>
    <row r="487" spans="1:14" s="2" customFormat="1" ht="22.5" x14ac:dyDescent="0.2">
      <c r="A487" s="16" t="s">
        <v>51</v>
      </c>
      <c r="B487" s="17" t="s">
        <v>23</v>
      </c>
      <c r="C487" s="17" t="s">
        <v>25</v>
      </c>
      <c r="D487" s="18" t="s">
        <v>49</v>
      </c>
      <c r="E487" s="18" t="s">
        <v>52</v>
      </c>
      <c r="F487" s="102">
        <f>F488</f>
        <v>296</v>
      </c>
      <c r="G487" s="102">
        <f t="shared" si="446"/>
        <v>-51</v>
      </c>
      <c r="H487" s="102">
        <f t="shared" si="446"/>
        <v>245</v>
      </c>
      <c r="I487" s="102">
        <f t="shared" si="447"/>
        <v>0</v>
      </c>
      <c r="J487" s="145">
        <f t="shared" si="447"/>
        <v>245</v>
      </c>
      <c r="K487" s="102">
        <f t="shared" si="447"/>
        <v>-85</v>
      </c>
      <c r="L487" s="102">
        <f t="shared" si="447"/>
        <v>160</v>
      </c>
      <c r="M487" s="102">
        <f t="shared" si="447"/>
        <v>-19</v>
      </c>
      <c r="N487" s="102">
        <f t="shared" si="447"/>
        <v>141</v>
      </c>
    </row>
    <row r="488" spans="1:14" s="2" customFormat="1" x14ac:dyDescent="0.2">
      <c r="A488" s="65" t="s">
        <v>408</v>
      </c>
      <c r="B488" s="17" t="s">
        <v>23</v>
      </c>
      <c r="C488" s="17" t="s">
        <v>25</v>
      </c>
      <c r="D488" s="18" t="s">
        <v>49</v>
      </c>
      <c r="E488" s="18" t="s">
        <v>54</v>
      </c>
      <c r="F488" s="102">
        <f>'ПР 7 ведом'!G61</f>
        <v>296</v>
      </c>
      <c r="G488" s="102">
        <f>'ПР 7 ведом'!H61</f>
        <v>-51</v>
      </c>
      <c r="H488" s="102">
        <f>'ПР 7 ведом'!I61</f>
        <v>245</v>
      </c>
      <c r="I488" s="102">
        <f>'ПР 7 ведом'!J61</f>
        <v>0</v>
      </c>
      <c r="J488" s="145">
        <f>'ПР 7 ведом'!K61</f>
        <v>245</v>
      </c>
      <c r="K488" s="102">
        <f>'ПР 7 ведом'!L61</f>
        <v>-85</v>
      </c>
      <c r="L488" s="102">
        <f>'ПР 7 ведом'!M61</f>
        <v>160</v>
      </c>
      <c r="M488" s="102">
        <f>'ПР 7 ведом'!N61</f>
        <v>-19</v>
      </c>
      <c r="N488" s="102">
        <f>'ПР 7 ведом'!O61</f>
        <v>141</v>
      </c>
    </row>
    <row r="489" spans="1:14" s="2" customFormat="1" x14ac:dyDescent="0.2">
      <c r="A489" s="20" t="s">
        <v>57</v>
      </c>
      <c r="B489" s="17" t="s">
        <v>23</v>
      </c>
      <c r="C489" s="17" t="s">
        <v>25</v>
      </c>
      <c r="D489" s="18" t="s">
        <v>58</v>
      </c>
      <c r="E489" s="18"/>
      <c r="F489" s="102">
        <f>F490+F493</f>
        <v>110</v>
      </c>
      <c r="G489" s="102">
        <f t="shared" ref="G489:H489" si="448">G490+G493</f>
        <v>0</v>
      </c>
      <c r="H489" s="102">
        <f t="shared" si="448"/>
        <v>110</v>
      </c>
      <c r="I489" s="102">
        <f t="shared" ref="I489:N489" si="449">I490+I493</f>
        <v>0</v>
      </c>
      <c r="J489" s="145">
        <f t="shared" si="449"/>
        <v>110</v>
      </c>
      <c r="K489" s="102">
        <f t="shared" si="449"/>
        <v>0</v>
      </c>
      <c r="L489" s="102">
        <f t="shared" si="449"/>
        <v>110</v>
      </c>
      <c r="M489" s="102">
        <f t="shared" si="449"/>
        <v>-9.0749999999999993</v>
      </c>
      <c r="N489" s="102">
        <f t="shared" si="449"/>
        <v>100.925</v>
      </c>
    </row>
    <row r="490" spans="1:14" s="2" customFormat="1" ht="45" x14ac:dyDescent="0.2">
      <c r="A490" s="33" t="s">
        <v>41</v>
      </c>
      <c r="B490" s="37" t="s">
        <v>23</v>
      </c>
      <c r="C490" s="37" t="s">
        <v>25</v>
      </c>
      <c r="D490" s="34" t="s">
        <v>58</v>
      </c>
      <c r="E490" s="34">
        <v>100</v>
      </c>
      <c r="F490" s="102">
        <f>F491</f>
        <v>6.6</v>
      </c>
      <c r="G490" s="102">
        <f t="shared" ref="G490:H491" si="450">G491</f>
        <v>0</v>
      </c>
      <c r="H490" s="102">
        <f t="shared" si="450"/>
        <v>6.6</v>
      </c>
      <c r="I490" s="102">
        <f t="shared" ref="I490:N491" si="451">I491</f>
        <v>0</v>
      </c>
      <c r="J490" s="145">
        <f t="shared" si="451"/>
        <v>6.6</v>
      </c>
      <c r="K490" s="102">
        <f t="shared" si="451"/>
        <v>0</v>
      </c>
      <c r="L490" s="102">
        <f t="shared" si="451"/>
        <v>6.6</v>
      </c>
      <c r="M490" s="102">
        <f t="shared" si="451"/>
        <v>-3.3</v>
      </c>
      <c r="N490" s="102">
        <f t="shared" si="451"/>
        <v>3.3</v>
      </c>
    </row>
    <row r="491" spans="1:14" s="2" customFormat="1" x14ac:dyDescent="0.2">
      <c r="A491" s="33" t="s">
        <v>43</v>
      </c>
      <c r="B491" s="37" t="s">
        <v>23</v>
      </c>
      <c r="C491" s="37" t="s">
        <v>25</v>
      </c>
      <c r="D491" s="34" t="s">
        <v>58</v>
      </c>
      <c r="E491" s="34">
        <v>110</v>
      </c>
      <c r="F491" s="102">
        <f>F492</f>
        <v>6.6</v>
      </c>
      <c r="G491" s="102">
        <f t="shared" si="450"/>
        <v>0</v>
      </c>
      <c r="H491" s="102">
        <f t="shared" si="450"/>
        <v>6.6</v>
      </c>
      <c r="I491" s="102">
        <f t="shared" si="451"/>
        <v>0</v>
      </c>
      <c r="J491" s="145">
        <f t="shared" si="451"/>
        <v>6.6</v>
      </c>
      <c r="K491" s="102">
        <f t="shared" si="451"/>
        <v>0</v>
      </c>
      <c r="L491" s="102">
        <f t="shared" si="451"/>
        <v>6.6</v>
      </c>
      <c r="M491" s="102">
        <f t="shared" si="451"/>
        <v>-3.3</v>
      </c>
      <c r="N491" s="102">
        <f t="shared" si="451"/>
        <v>3.3</v>
      </c>
    </row>
    <row r="492" spans="1:14" s="2" customFormat="1" ht="22.5" x14ac:dyDescent="0.2">
      <c r="A492" s="65" t="s">
        <v>380</v>
      </c>
      <c r="B492" s="37" t="s">
        <v>23</v>
      </c>
      <c r="C492" s="37" t="s">
        <v>25</v>
      </c>
      <c r="D492" s="34" t="s">
        <v>58</v>
      </c>
      <c r="E492" s="34">
        <v>112</v>
      </c>
      <c r="F492" s="102">
        <f>'ПР 7 ведом'!G70</f>
        <v>6.6</v>
      </c>
      <c r="G492" s="102">
        <f>'ПР 7 ведом'!H70</f>
        <v>0</v>
      </c>
      <c r="H492" s="102">
        <f>'ПР 7 ведом'!I70</f>
        <v>6.6</v>
      </c>
      <c r="I492" s="102">
        <f>'ПР 7 ведом'!J70</f>
        <v>0</v>
      </c>
      <c r="J492" s="145">
        <f>'ПР 7 ведом'!K70</f>
        <v>6.6</v>
      </c>
      <c r="K492" s="102">
        <f>'ПР 7 ведом'!L70</f>
        <v>0</v>
      </c>
      <c r="L492" s="102">
        <f>'ПР 7 ведом'!M70</f>
        <v>6.6</v>
      </c>
      <c r="M492" s="102">
        <f>'ПР 7 ведом'!N70</f>
        <v>-3.3</v>
      </c>
      <c r="N492" s="102">
        <f>'ПР 7 ведом'!O70</f>
        <v>3.3</v>
      </c>
    </row>
    <row r="493" spans="1:14" s="2" customFormat="1" ht="22.5" x14ac:dyDescent="0.2">
      <c r="A493" s="16" t="s">
        <v>31</v>
      </c>
      <c r="B493" s="17" t="s">
        <v>23</v>
      </c>
      <c r="C493" s="17" t="s">
        <v>25</v>
      </c>
      <c r="D493" s="18" t="s">
        <v>58</v>
      </c>
      <c r="E493" s="18">
        <v>600</v>
      </c>
      <c r="F493" s="102">
        <f>F494</f>
        <v>103.4</v>
      </c>
      <c r="G493" s="102">
        <f t="shared" ref="G493:H494" si="452">G494</f>
        <v>0</v>
      </c>
      <c r="H493" s="102">
        <f t="shared" si="452"/>
        <v>103.4</v>
      </c>
      <c r="I493" s="102">
        <f t="shared" ref="I493:N494" si="453">I494</f>
        <v>0</v>
      </c>
      <c r="J493" s="145">
        <f t="shared" si="453"/>
        <v>103.4</v>
      </c>
      <c r="K493" s="102">
        <f t="shared" si="453"/>
        <v>0</v>
      </c>
      <c r="L493" s="102">
        <f t="shared" si="453"/>
        <v>103.4</v>
      </c>
      <c r="M493" s="102">
        <f t="shared" si="453"/>
        <v>-5.7750000000000004</v>
      </c>
      <c r="N493" s="102">
        <f t="shared" si="453"/>
        <v>97.625</v>
      </c>
    </row>
    <row r="494" spans="1:14" s="2" customFormat="1" x14ac:dyDescent="0.2">
      <c r="A494" s="16" t="s">
        <v>33</v>
      </c>
      <c r="B494" s="17" t="s">
        <v>23</v>
      </c>
      <c r="C494" s="17" t="s">
        <v>25</v>
      </c>
      <c r="D494" s="18" t="s">
        <v>58</v>
      </c>
      <c r="E494" s="18">
        <v>610</v>
      </c>
      <c r="F494" s="102">
        <f>F495</f>
        <v>103.4</v>
      </c>
      <c r="G494" s="102">
        <f t="shared" si="452"/>
        <v>0</v>
      </c>
      <c r="H494" s="102">
        <f t="shared" si="452"/>
        <v>103.4</v>
      </c>
      <c r="I494" s="102">
        <f t="shared" si="453"/>
        <v>0</v>
      </c>
      <c r="J494" s="145">
        <f t="shared" si="453"/>
        <v>103.4</v>
      </c>
      <c r="K494" s="102">
        <f t="shared" si="453"/>
        <v>0</v>
      </c>
      <c r="L494" s="102">
        <f t="shared" si="453"/>
        <v>103.4</v>
      </c>
      <c r="M494" s="102">
        <f t="shared" si="453"/>
        <v>-5.7750000000000004</v>
      </c>
      <c r="N494" s="102">
        <f t="shared" si="453"/>
        <v>97.625</v>
      </c>
    </row>
    <row r="495" spans="1:14" s="2" customFormat="1" ht="33.75" x14ac:dyDescent="0.2">
      <c r="A495" s="16" t="s">
        <v>35</v>
      </c>
      <c r="B495" s="17" t="s">
        <v>23</v>
      </c>
      <c r="C495" s="17" t="s">
        <v>25</v>
      </c>
      <c r="D495" s="18" t="s">
        <v>58</v>
      </c>
      <c r="E495" s="18">
        <v>611</v>
      </c>
      <c r="F495" s="102">
        <f>'ПР 7 ведом'!G74</f>
        <v>103.4</v>
      </c>
      <c r="G495" s="102">
        <f>'ПР 7 ведом'!H74</f>
        <v>0</v>
      </c>
      <c r="H495" s="102">
        <f>'ПР 7 ведом'!I74</f>
        <v>103.4</v>
      </c>
      <c r="I495" s="102">
        <f>'ПР 7 ведом'!J74</f>
        <v>0</v>
      </c>
      <c r="J495" s="145">
        <f>'ПР 7 ведом'!K74</f>
        <v>103.4</v>
      </c>
      <c r="K495" s="102">
        <f>'ПР 7 ведом'!L74</f>
        <v>0</v>
      </c>
      <c r="L495" s="102">
        <f>'ПР 7 ведом'!M74</f>
        <v>103.4</v>
      </c>
      <c r="M495" s="102">
        <f>'ПР 7 ведом'!N74</f>
        <v>-5.7750000000000004</v>
      </c>
      <c r="N495" s="102">
        <f>'ПР 7 ведом'!O74</f>
        <v>97.625</v>
      </c>
    </row>
    <row r="496" spans="1:14" s="2" customFormat="1" x14ac:dyDescent="0.2">
      <c r="A496" s="65" t="s">
        <v>57</v>
      </c>
      <c r="B496" s="37" t="s">
        <v>23</v>
      </c>
      <c r="C496" s="37" t="s">
        <v>25</v>
      </c>
      <c r="D496" s="34" t="s">
        <v>437</v>
      </c>
      <c r="E496" s="34"/>
      <c r="F496" s="102">
        <f>F497</f>
        <v>0</v>
      </c>
      <c r="G496" s="102">
        <f t="shared" ref="G496:H498" si="454">G497</f>
        <v>76</v>
      </c>
      <c r="H496" s="102">
        <f t="shared" si="454"/>
        <v>76</v>
      </c>
      <c r="I496" s="102">
        <f t="shared" ref="I496:N498" si="455">I497</f>
        <v>0</v>
      </c>
      <c r="J496" s="145">
        <f t="shared" si="455"/>
        <v>76</v>
      </c>
      <c r="K496" s="102">
        <f t="shared" si="455"/>
        <v>4.9000000000000004</v>
      </c>
      <c r="L496" s="102">
        <f t="shared" si="455"/>
        <v>80.900000000000006</v>
      </c>
      <c r="M496" s="102">
        <f t="shared" si="455"/>
        <v>1.5940000000000001</v>
      </c>
      <c r="N496" s="102">
        <f t="shared" si="455"/>
        <v>82.494</v>
      </c>
    </row>
    <row r="497" spans="1:14" s="2" customFormat="1" ht="22.5" x14ac:dyDescent="0.2">
      <c r="A497" s="33" t="s">
        <v>31</v>
      </c>
      <c r="B497" s="37" t="s">
        <v>23</v>
      </c>
      <c r="C497" s="37" t="s">
        <v>25</v>
      </c>
      <c r="D497" s="34" t="s">
        <v>437</v>
      </c>
      <c r="E497" s="34">
        <v>600</v>
      </c>
      <c r="F497" s="102">
        <f>F498</f>
        <v>0</v>
      </c>
      <c r="G497" s="102">
        <f t="shared" si="454"/>
        <v>76</v>
      </c>
      <c r="H497" s="102">
        <f t="shared" si="454"/>
        <v>76</v>
      </c>
      <c r="I497" s="102">
        <f t="shared" si="455"/>
        <v>0</v>
      </c>
      <c r="J497" s="145">
        <f t="shared" si="455"/>
        <v>76</v>
      </c>
      <c r="K497" s="102">
        <f t="shared" si="455"/>
        <v>4.9000000000000004</v>
      </c>
      <c r="L497" s="102">
        <f t="shared" si="455"/>
        <v>80.900000000000006</v>
      </c>
      <c r="M497" s="102">
        <f t="shared" si="455"/>
        <v>1.5940000000000001</v>
      </c>
      <c r="N497" s="102">
        <f t="shared" si="455"/>
        <v>82.494</v>
      </c>
    </row>
    <row r="498" spans="1:14" s="2" customFormat="1" x14ac:dyDescent="0.2">
      <c r="A498" s="33" t="s">
        <v>33</v>
      </c>
      <c r="B498" s="37" t="s">
        <v>23</v>
      </c>
      <c r="C498" s="37" t="s">
        <v>25</v>
      </c>
      <c r="D498" s="34" t="s">
        <v>437</v>
      </c>
      <c r="E498" s="34">
        <v>610</v>
      </c>
      <c r="F498" s="102">
        <f>F499</f>
        <v>0</v>
      </c>
      <c r="G498" s="102">
        <f t="shared" si="454"/>
        <v>76</v>
      </c>
      <c r="H498" s="102">
        <f t="shared" si="454"/>
        <v>76</v>
      </c>
      <c r="I498" s="102">
        <f t="shared" si="455"/>
        <v>0</v>
      </c>
      <c r="J498" s="145">
        <f t="shared" si="455"/>
        <v>76</v>
      </c>
      <c r="K498" s="102">
        <f t="shared" si="455"/>
        <v>4.9000000000000004</v>
      </c>
      <c r="L498" s="102">
        <f t="shared" si="455"/>
        <v>80.900000000000006</v>
      </c>
      <c r="M498" s="102">
        <f t="shared" si="455"/>
        <v>1.5940000000000001</v>
      </c>
      <c r="N498" s="102">
        <f t="shared" si="455"/>
        <v>82.494</v>
      </c>
    </row>
    <row r="499" spans="1:14" s="2" customFormat="1" ht="33.75" x14ac:dyDescent="0.2">
      <c r="A499" s="33" t="s">
        <v>35</v>
      </c>
      <c r="B499" s="37" t="s">
        <v>23</v>
      </c>
      <c r="C499" s="37" t="s">
        <v>25</v>
      </c>
      <c r="D499" s="34" t="s">
        <v>437</v>
      </c>
      <c r="E499" s="34">
        <v>611</v>
      </c>
      <c r="F499" s="102">
        <f>'ПР 7 ведом'!G66</f>
        <v>0</v>
      </c>
      <c r="G499" s="102">
        <f>'ПР 7 ведом'!H66</f>
        <v>76</v>
      </c>
      <c r="H499" s="102">
        <f>'ПР 7 ведом'!I66</f>
        <v>76</v>
      </c>
      <c r="I499" s="102">
        <f>'ПР 7 ведом'!J66</f>
        <v>0</v>
      </c>
      <c r="J499" s="145">
        <f>'ПР 7 ведом'!K66</f>
        <v>76</v>
      </c>
      <c r="K499" s="102">
        <f>'ПР 7 ведом'!L66</f>
        <v>4.9000000000000004</v>
      </c>
      <c r="L499" s="102">
        <f>'ПР 7 ведом'!M66</f>
        <v>80.900000000000006</v>
      </c>
      <c r="M499" s="102">
        <f>'ПР 7 ведом'!N66</f>
        <v>1.5940000000000001</v>
      </c>
      <c r="N499" s="102">
        <f>'ПР 7 ведом'!O66</f>
        <v>82.494</v>
      </c>
    </row>
    <row r="500" spans="1:14" s="2" customFormat="1" ht="33.75" x14ac:dyDescent="0.2">
      <c r="A500" s="33" t="s">
        <v>438</v>
      </c>
      <c r="B500" s="37" t="s">
        <v>23</v>
      </c>
      <c r="C500" s="37" t="s">
        <v>25</v>
      </c>
      <c r="D500" s="34" t="s">
        <v>436</v>
      </c>
      <c r="E500" s="34"/>
      <c r="F500" s="102">
        <f>F501</f>
        <v>0</v>
      </c>
      <c r="G500" s="102">
        <f t="shared" ref="G500:H502" si="456">G501</f>
        <v>140</v>
      </c>
      <c r="H500" s="102">
        <f t="shared" si="456"/>
        <v>140</v>
      </c>
      <c r="I500" s="102">
        <f t="shared" ref="I500:N502" si="457">I501</f>
        <v>0</v>
      </c>
      <c r="J500" s="145">
        <f t="shared" si="457"/>
        <v>140</v>
      </c>
      <c r="K500" s="102">
        <f t="shared" si="457"/>
        <v>7.3680000000000003</v>
      </c>
      <c r="L500" s="102">
        <f t="shared" si="457"/>
        <v>147.36799999999999</v>
      </c>
      <c r="M500" s="102">
        <f t="shared" si="457"/>
        <v>7.7560000000000002</v>
      </c>
      <c r="N500" s="102">
        <f t="shared" si="457"/>
        <v>155.124</v>
      </c>
    </row>
    <row r="501" spans="1:14" s="2" customFormat="1" ht="22.5" x14ac:dyDescent="0.2">
      <c r="A501" s="33" t="s">
        <v>31</v>
      </c>
      <c r="B501" s="37" t="s">
        <v>23</v>
      </c>
      <c r="C501" s="37" t="s">
        <v>25</v>
      </c>
      <c r="D501" s="34" t="s">
        <v>436</v>
      </c>
      <c r="E501" s="34">
        <v>600</v>
      </c>
      <c r="F501" s="102">
        <f>F502</f>
        <v>0</v>
      </c>
      <c r="G501" s="102">
        <f t="shared" si="456"/>
        <v>140</v>
      </c>
      <c r="H501" s="102">
        <f t="shared" si="456"/>
        <v>140</v>
      </c>
      <c r="I501" s="102">
        <f t="shared" si="457"/>
        <v>0</v>
      </c>
      <c r="J501" s="145">
        <f t="shared" si="457"/>
        <v>140</v>
      </c>
      <c r="K501" s="102">
        <f t="shared" si="457"/>
        <v>7.3680000000000003</v>
      </c>
      <c r="L501" s="102">
        <f t="shared" si="457"/>
        <v>147.36799999999999</v>
      </c>
      <c r="M501" s="102">
        <f t="shared" si="457"/>
        <v>7.7560000000000002</v>
      </c>
      <c r="N501" s="102">
        <f t="shared" si="457"/>
        <v>155.124</v>
      </c>
    </row>
    <row r="502" spans="1:14" s="2" customFormat="1" x14ac:dyDescent="0.2">
      <c r="A502" s="33" t="s">
        <v>33</v>
      </c>
      <c r="B502" s="37" t="s">
        <v>23</v>
      </c>
      <c r="C502" s="37" t="s">
        <v>25</v>
      </c>
      <c r="D502" s="34" t="s">
        <v>436</v>
      </c>
      <c r="E502" s="34">
        <v>610</v>
      </c>
      <c r="F502" s="102">
        <f>F503</f>
        <v>0</v>
      </c>
      <c r="G502" s="102">
        <f t="shared" si="456"/>
        <v>140</v>
      </c>
      <c r="H502" s="102">
        <f t="shared" si="456"/>
        <v>140</v>
      </c>
      <c r="I502" s="102">
        <f t="shared" si="457"/>
        <v>0</v>
      </c>
      <c r="J502" s="145">
        <f t="shared" si="457"/>
        <v>140</v>
      </c>
      <c r="K502" s="102">
        <f t="shared" si="457"/>
        <v>7.3680000000000003</v>
      </c>
      <c r="L502" s="102">
        <f t="shared" si="457"/>
        <v>147.36799999999999</v>
      </c>
      <c r="M502" s="102">
        <f t="shared" si="457"/>
        <v>7.7560000000000002</v>
      </c>
      <c r="N502" s="102">
        <f t="shared" si="457"/>
        <v>155.124</v>
      </c>
    </row>
    <row r="503" spans="1:14" s="2" customFormat="1" ht="33.75" x14ac:dyDescent="0.2">
      <c r="A503" s="33" t="s">
        <v>35</v>
      </c>
      <c r="B503" s="37" t="s">
        <v>23</v>
      </c>
      <c r="C503" s="37" t="s">
        <v>25</v>
      </c>
      <c r="D503" s="34" t="s">
        <v>436</v>
      </c>
      <c r="E503" s="34">
        <v>611</v>
      </c>
      <c r="F503" s="102">
        <f>'ПР 7 ведом'!G78</f>
        <v>0</v>
      </c>
      <c r="G503" s="102">
        <f>'ПР 7 ведом'!H78</f>
        <v>140</v>
      </c>
      <c r="H503" s="102">
        <f>'ПР 7 ведом'!I78</f>
        <v>140</v>
      </c>
      <c r="I503" s="102">
        <f>'ПР 7 ведом'!J78</f>
        <v>0</v>
      </c>
      <c r="J503" s="145">
        <f>'ПР 7 ведом'!K78</f>
        <v>140</v>
      </c>
      <c r="K503" s="102">
        <f>'ПР 7 ведом'!L78</f>
        <v>7.3680000000000003</v>
      </c>
      <c r="L503" s="102">
        <f>'ПР 7 ведом'!M78</f>
        <v>147.36799999999999</v>
      </c>
      <c r="M503" s="102">
        <f>'ПР 7 ведом'!N78</f>
        <v>7.7560000000000002</v>
      </c>
      <c r="N503" s="102">
        <f>'ПР 7 ведом'!O78</f>
        <v>155.124</v>
      </c>
    </row>
    <row r="504" spans="1:14" s="2" customFormat="1" x14ac:dyDescent="0.2">
      <c r="A504" s="11" t="s">
        <v>59</v>
      </c>
      <c r="B504" s="46" t="s">
        <v>23</v>
      </c>
      <c r="C504" s="44" t="s">
        <v>60</v>
      </c>
      <c r="D504" s="18"/>
      <c r="E504" s="18"/>
      <c r="F504" s="96">
        <f>F510+F505</f>
        <v>10251.299999999999</v>
      </c>
      <c r="G504" s="96">
        <f t="shared" ref="G504:H504" si="458">G510+G505</f>
        <v>0</v>
      </c>
      <c r="H504" s="96">
        <f t="shared" si="458"/>
        <v>10251.299999999999</v>
      </c>
      <c r="I504" s="96">
        <f t="shared" ref="I504:N504" si="459">I510+I505</f>
        <v>0</v>
      </c>
      <c r="J504" s="121">
        <f t="shared" si="459"/>
        <v>10251.299999999999</v>
      </c>
      <c r="K504" s="96">
        <f t="shared" si="459"/>
        <v>0</v>
      </c>
      <c r="L504" s="96">
        <f t="shared" si="459"/>
        <v>10251.299999999999</v>
      </c>
      <c r="M504" s="96">
        <f t="shared" si="459"/>
        <v>5136.7350000000006</v>
      </c>
      <c r="N504" s="96">
        <f t="shared" si="459"/>
        <v>15388.035</v>
      </c>
    </row>
    <row r="505" spans="1:14" s="2" customFormat="1" x14ac:dyDescent="0.2">
      <c r="A505" s="21" t="s">
        <v>61</v>
      </c>
      <c r="B505" s="17" t="s">
        <v>23</v>
      </c>
      <c r="C505" s="17" t="s">
        <v>60</v>
      </c>
      <c r="D505" s="18" t="s">
        <v>62</v>
      </c>
      <c r="E505" s="18"/>
      <c r="F505" s="102">
        <f>F506</f>
        <v>220</v>
      </c>
      <c r="G505" s="102">
        <f t="shared" ref="G505:H508" si="460">G506</f>
        <v>0</v>
      </c>
      <c r="H505" s="102">
        <f t="shared" si="460"/>
        <v>220</v>
      </c>
      <c r="I505" s="102">
        <f t="shared" ref="I505:N508" si="461">I506</f>
        <v>0</v>
      </c>
      <c r="J505" s="145">
        <f t="shared" si="461"/>
        <v>220</v>
      </c>
      <c r="K505" s="102">
        <f t="shared" si="461"/>
        <v>0</v>
      </c>
      <c r="L505" s="102">
        <f t="shared" si="461"/>
        <v>220</v>
      </c>
      <c r="M505" s="102">
        <f t="shared" si="461"/>
        <v>520</v>
      </c>
      <c r="N505" s="102">
        <f t="shared" si="461"/>
        <v>740</v>
      </c>
    </row>
    <row r="506" spans="1:14" s="2" customFormat="1" ht="24" x14ac:dyDescent="0.2">
      <c r="A506" s="150" t="s">
        <v>63</v>
      </c>
      <c r="B506" s="17" t="s">
        <v>23</v>
      </c>
      <c r="C506" s="17" t="s">
        <v>60</v>
      </c>
      <c r="D506" s="18" t="s">
        <v>64</v>
      </c>
      <c r="E506" s="18"/>
      <c r="F506" s="102">
        <f>F507</f>
        <v>220</v>
      </c>
      <c r="G506" s="102">
        <f t="shared" si="460"/>
        <v>0</v>
      </c>
      <c r="H506" s="102">
        <f t="shared" si="460"/>
        <v>220</v>
      </c>
      <c r="I506" s="102">
        <f t="shared" si="461"/>
        <v>0</v>
      </c>
      <c r="J506" s="145">
        <f t="shared" si="461"/>
        <v>220</v>
      </c>
      <c r="K506" s="102">
        <f t="shared" si="461"/>
        <v>0</v>
      </c>
      <c r="L506" s="102">
        <f t="shared" si="461"/>
        <v>220</v>
      </c>
      <c r="M506" s="102">
        <f t="shared" si="461"/>
        <v>520</v>
      </c>
      <c r="N506" s="102">
        <f t="shared" si="461"/>
        <v>740</v>
      </c>
    </row>
    <row r="507" spans="1:14" s="2" customFormat="1" ht="22.5" x14ac:dyDescent="0.2">
      <c r="A507" s="16" t="s">
        <v>508</v>
      </c>
      <c r="B507" s="17" t="s">
        <v>23</v>
      </c>
      <c r="C507" s="17" t="s">
        <v>60</v>
      </c>
      <c r="D507" s="18" t="s">
        <v>64</v>
      </c>
      <c r="E507" s="18" t="s">
        <v>50</v>
      </c>
      <c r="F507" s="102">
        <f>F508</f>
        <v>220</v>
      </c>
      <c r="G507" s="102">
        <f t="shared" si="460"/>
        <v>0</v>
      </c>
      <c r="H507" s="102">
        <f t="shared" si="460"/>
        <v>220</v>
      </c>
      <c r="I507" s="102">
        <f t="shared" si="461"/>
        <v>0</v>
      </c>
      <c r="J507" s="145">
        <f t="shared" si="461"/>
        <v>220</v>
      </c>
      <c r="K507" s="102">
        <f t="shared" si="461"/>
        <v>0</v>
      </c>
      <c r="L507" s="102">
        <f t="shared" si="461"/>
        <v>220</v>
      </c>
      <c r="M507" s="102">
        <f t="shared" si="461"/>
        <v>520</v>
      </c>
      <c r="N507" s="102">
        <f t="shared" si="461"/>
        <v>740</v>
      </c>
    </row>
    <row r="508" spans="1:14" s="2" customFormat="1" ht="22.5" x14ac:dyDescent="0.2">
      <c r="A508" s="16" t="s">
        <v>51</v>
      </c>
      <c r="B508" s="17" t="s">
        <v>23</v>
      </c>
      <c r="C508" s="17" t="s">
        <v>60</v>
      </c>
      <c r="D508" s="18" t="s">
        <v>64</v>
      </c>
      <c r="E508" s="18" t="s">
        <v>52</v>
      </c>
      <c r="F508" s="102">
        <f>F509</f>
        <v>220</v>
      </c>
      <c r="G508" s="102">
        <f t="shared" si="460"/>
        <v>0</v>
      </c>
      <c r="H508" s="102">
        <f t="shared" si="460"/>
        <v>220</v>
      </c>
      <c r="I508" s="102">
        <f t="shared" si="461"/>
        <v>0</v>
      </c>
      <c r="J508" s="145">
        <f t="shared" si="461"/>
        <v>220</v>
      </c>
      <c r="K508" s="102">
        <f t="shared" si="461"/>
        <v>0</v>
      </c>
      <c r="L508" s="102">
        <f t="shared" si="461"/>
        <v>220</v>
      </c>
      <c r="M508" s="102">
        <f t="shared" si="461"/>
        <v>520</v>
      </c>
      <c r="N508" s="102">
        <f t="shared" si="461"/>
        <v>740</v>
      </c>
    </row>
    <row r="509" spans="1:14" s="2" customFormat="1" x14ac:dyDescent="0.2">
      <c r="A509" s="65" t="s">
        <v>408</v>
      </c>
      <c r="B509" s="17" t="s">
        <v>23</v>
      </c>
      <c r="C509" s="17" t="s">
        <v>60</v>
      </c>
      <c r="D509" s="18" t="s">
        <v>64</v>
      </c>
      <c r="E509" s="18" t="s">
        <v>54</v>
      </c>
      <c r="F509" s="102">
        <f>'ПР 7 ведом'!G84</f>
        <v>220</v>
      </c>
      <c r="G509" s="102">
        <f>'ПР 7 ведом'!H84</f>
        <v>0</v>
      </c>
      <c r="H509" s="102">
        <f>'ПР 7 ведом'!I84</f>
        <v>220</v>
      </c>
      <c r="I509" s="102">
        <f>'ПР 7 ведом'!J84</f>
        <v>0</v>
      </c>
      <c r="J509" s="145">
        <f>'ПР 7 ведом'!K84</f>
        <v>220</v>
      </c>
      <c r="K509" s="102">
        <f>'ПР 7 ведом'!L84</f>
        <v>0</v>
      </c>
      <c r="L509" s="102">
        <f>'ПР 7 ведом'!M84</f>
        <v>220</v>
      </c>
      <c r="M509" s="102">
        <f>'ПР 7 ведом'!N84</f>
        <v>520</v>
      </c>
      <c r="N509" s="102">
        <f>'ПР 7 ведом'!O84</f>
        <v>740</v>
      </c>
    </row>
    <row r="510" spans="1:14" s="2" customFormat="1" ht="22.5" x14ac:dyDescent="0.2">
      <c r="A510" s="16" t="s">
        <v>46</v>
      </c>
      <c r="B510" s="17" t="s">
        <v>23</v>
      </c>
      <c r="C510" s="17" t="s">
        <v>60</v>
      </c>
      <c r="D510" s="18" t="s">
        <v>47</v>
      </c>
      <c r="E510" s="18"/>
      <c r="F510" s="102">
        <f>F511+F516</f>
        <v>10031.299999999999</v>
      </c>
      <c r="G510" s="102">
        <f t="shared" ref="G510:H510" si="462">G511+G516</f>
        <v>0</v>
      </c>
      <c r="H510" s="102">
        <f t="shared" si="462"/>
        <v>10031.299999999999</v>
      </c>
      <c r="I510" s="102">
        <f t="shared" ref="I510:N510" si="463">I511+I516</f>
        <v>0</v>
      </c>
      <c r="J510" s="145">
        <f t="shared" si="463"/>
        <v>10031.299999999999</v>
      </c>
      <c r="K510" s="102">
        <f t="shared" si="463"/>
        <v>0</v>
      </c>
      <c r="L510" s="102">
        <f t="shared" si="463"/>
        <v>10031.299999999999</v>
      </c>
      <c r="M510" s="102">
        <f t="shared" si="463"/>
        <v>4616.7350000000006</v>
      </c>
      <c r="N510" s="102">
        <f t="shared" si="463"/>
        <v>14648.035</v>
      </c>
    </row>
    <row r="511" spans="1:14" s="2" customFormat="1" ht="22.5" x14ac:dyDescent="0.2">
      <c r="A511" s="16" t="s">
        <v>65</v>
      </c>
      <c r="B511" s="18" t="s">
        <v>23</v>
      </c>
      <c r="C511" s="17" t="s">
        <v>60</v>
      </c>
      <c r="D511" s="18" t="s">
        <v>66</v>
      </c>
      <c r="E511" s="18"/>
      <c r="F511" s="102">
        <f>F512</f>
        <v>490.3</v>
      </c>
      <c r="G511" s="102">
        <f t="shared" ref="G511:H512" si="464">G512</f>
        <v>0</v>
      </c>
      <c r="H511" s="102">
        <f t="shared" si="464"/>
        <v>490.3</v>
      </c>
      <c r="I511" s="102">
        <f t="shared" ref="I511:N512" si="465">I512</f>
        <v>0</v>
      </c>
      <c r="J511" s="145">
        <f t="shared" si="465"/>
        <v>490.3</v>
      </c>
      <c r="K511" s="102">
        <f t="shared" si="465"/>
        <v>0</v>
      </c>
      <c r="L511" s="102">
        <f t="shared" si="465"/>
        <v>490.3</v>
      </c>
      <c r="M511" s="102">
        <f t="shared" si="465"/>
        <v>179.83700000000002</v>
      </c>
      <c r="N511" s="102">
        <f t="shared" si="465"/>
        <v>670.13700000000006</v>
      </c>
    </row>
    <row r="512" spans="1:14" s="2" customFormat="1" ht="45" x14ac:dyDescent="0.2">
      <c r="A512" s="16" t="s">
        <v>41</v>
      </c>
      <c r="B512" s="18" t="s">
        <v>23</v>
      </c>
      <c r="C512" s="17" t="s">
        <v>60</v>
      </c>
      <c r="D512" s="18" t="s">
        <v>67</v>
      </c>
      <c r="E512" s="18">
        <v>100</v>
      </c>
      <c r="F512" s="102">
        <f>F513</f>
        <v>490.3</v>
      </c>
      <c r="G512" s="102">
        <f t="shared" si="464"/>
        <v>0</v>
      </c>
      <c r="H512" s="102">
        <f t="shared" si="464"/>
        <v>490.3</v>
      </c>
      <c r="I512" s="102">
        <f t="shared" si="465"/>
        <v>0</v>
      </c>
      <c r="J512" s="145">
        <f t="shared" si="465"/>
        <v>490.3</v>
      </c>
      <c r="K512" s="102">
        <f t="shared" si="465"/>
        <v>0</v>
      </c>
      <c r="L512" s="102">
        <f t="shared" si="465"/>
        <v>490.3</v>
      </c>
      <c r="M512" s="102">
        <f t="shared" si="465"/>
        <v>179.83700000000002</v>
      </c>
      <c r="N512" s="102">
        <f t="shared" si="465"/>
        <v>670.13700000000006</v>
      </c>
    </row>
    <row r="513" spans="1:14" s="2" customFormat="1" ht="22.5" x14ac:dyDescent="0.2">
      <c r="A513" s="16" t="s">
        <v>68</v>
      </c>
      <c r="B513" s="18" t="s">
        <v>23</v>
      </c>
      <c r="C513" s="17" t="s">
        <v>60</v>
      </c>
      <c r="D513" s="18" t="s">
        <v>67</v>
      </c>
      <c r="E513" s="18">
        <v>120</v>
      </c>
      <c r="F513" s="102">
        <f>F514+F515</f>
        <v>490.3</v>
      </c>
      <c r="G513" s="102">
        <f t="shared" ref="G513:H513" si="466">G514+G515</f>
        <v>0</v>
      </c>
      <c r="H513" s="102">
        <f t="shared" si="466"/>
        <v>490.3</v>
      </c>
      <c r="I513" s="102">
        <f t="shared" ref="I513:N513" si="467">I514+I515</f>
        <v>0</v>
      </c>
      <c r="J513" s="145">
        <f t="shared" si="467"/>
        <v>490.3</v>
      </c>
      <c r="K513" s="102">
        <f t="shared" si="467"/>
        <v>0</v>
      </c>
      <c r="L513" s="102">
        <f t="shared" si="467"/>
        <v>490.3</v>
      </c>
      <c r="M513" s="102">
        <f t="shared" si="467"/>
        <v>179.83700000000002</v>
      </c>
      <c r="N513" s="102">
        <f t="shared" si="467"/>
        <v>670.13700000000006</v>
      </c>
    </row>
    <row r="514" spans="1:14" s="2" customFormat="1" x14ac:dyDescent="0.2">
      <c r="A514" s="19" t="s">
        <v>69</v>
      </c>
      <c r="B514" s="18" t="s">
        <v>23</v>
      </c>
      <c r="C514" s="17" t="s">
        <v>60</v>
      </c>
      <c r="D514" s="18" t="s">
        <v>67</v>
      </c>
      <c r="E514" s="18">
        <v>121</v>
      </c>
      <c r="F514" s="102">
        <f>'ПР 7 ведом'!G89</f>
        <v>376.6</v>
      </c>
      <c r="G514" s="102">
        <f>'ПР 7 ведом'!H89</f>
        <v>0</v>
      </c>
      <c r="H514" s="102">
        <f>'ПР 7 ведом'!I89</f>
        <v>376.6</v>
      </c>
      <c r="I514" s="102">
        <f>'ПР 7 ведом'!J89</f>
        <v>0</v>
      </c>
      <c r="J514" s="145">
        <f>'ПР 7 ведом'!K89</f>
        <v>376.6</v>
      </c>
      <c r="K514" s="102">
        <f>'ПР 7 ведом'!L89</f>
        <v>0</v>
      </c>
      <c r="L514" s="102">
        <f>'ПР 7 ведом'!M89</f>
        <v>376.6</v>
      </c>
      <c r="M514" s="102">
        <f>'ПР 7 ведом'!N89</f>
        <v>145.80000000000001</v>
      </c>
      <c r="N514" s="102">
        <f>'ПР 7 ведом'!O89</f>
        <v>522.40000000000009</v>
      </c>
    </row>
    <row r="515" spans="1:14" s="2" customFormat="1" ht="33.75" x14ac:dyDescent="0.2">
      <c r="A515" s="19" t="s">
        <v>70</v>
      </c>
      <c r="B515" s="18" t="s">
        <v>23</v>
      </c>
      <c r="C515" s="17" t="s">
        <v>60</v>
      </c>
      <c r="D515" s="18" t="s">
        <v>67</v>
      </c>
      <c r="E515" s="18">
        <v>129</v>
      </c>
      <c r="F515" s="102">
        <f>'ПР 7 ведом'!G90</f>
        <v>113.7</v>
      </c>
      <c r="G515" s="102">
        <f>'ПР 7 ведом'!H90</f>
        <v>0</v>
      </c>
      <c r="H515" s="102">
        <f>'ПР 7 ведом'!I90</f>
        <v>113.7</v>
      </c>
      <c r="I515" s="102">
        <f>'ПР 7 ведом'!J90</f>
        <v>0</v>
      </c>
      <c r="J515" s="145">
        <f>'ПР 7 ведом'!K90</f>
        <v>113.7</v>
      </c>
      <c r="K515" s="102">
        <f>'ПР 7 ведом'!L90</f>
        <v>0</v>
      </c>
      <c r="L515" s="102">
        <f>'ПР 7 ведом'!M90</f>
        <v>113.7</v>
      </c>
      <c r="M515" s="102">
        <f>'ПР 7 ведом'!N90</f>
        <v>34.036999999999999</v>
      </c>
      <c r="N515" s="102">
        <f>'ПР 7 ведом'!O90</f>
        <v>147.73699999999999</v>
      </c>
    </row>
    <row r="516" spans="1:14" s="2" customFormat="1" ht="22.5" x14ac:dyDescent="0.2">
      <c r="A516" s="16" t="s">
        <v>48</v>
      </c>
      <c r="B516" s="18" t="s">
        <v>23</v>
      </c>
      <c r="C516" s="17" t="s">
        <v>60</v>
      </c>
      <c r="D516" s="18" t="s">
        <v>77</v>
      </c>
      <c r="E516" s="18"/>
      <c r="F516" s="102">
        <f t="shared" ref="F516:L516" si="468">F517+F521+F525</f>
        <v>9541</v>
      </c>
      <c r="G516" s="102">
        <f t="shared" si="468"/>
        <v>0</v>
      </c>
      <c r="H516" s="102">
        <f t="shared" si="468"/>
        <v>9541</v>
      </c>
      <c r="I516" s="102">
        <f t="shared" si="468"/>
        <v>0</v>
      </c>
      <c r="J516" s="145">
        <f t="shared" si="468"/>
        <v>9541</v>
      </c>
      <c r="K516" s="102">
        <f t="shared" si="468"/>
        <v>0</v>
      </c>
      <c r="L516" s="102">
        <f t="shared" si="468"/>
        <v>9541</v>
      </c>
      <c r="M516" s="102">
        <f t="shared" ref="M516:N516" si="469">M517+M521+M525</f>
        <v>4436.8980000000001</v>
      </c>
      <c r="N516" s="102">
        <f t="shared" si="469"/>
        <v>13977.897999999999</v>
      </c>
    </row>
    <row r="517" spans="1:14" s="2" customFormat="1" ht="45" x14ac:dyDescent="0.2">
      <c r="A517" s="16" t="s">
        <v>41</v>
      </c>
      <c r="B517" s="18" t="s">
        <v>23</v>
      </c>
      <c r="C517" s="17" t="s">
        <v>60</v>
      </c>
      <c r="D517" s="18" t="s">
        <v>78</v>
      </c>
      <c r="E517" s="18">
        <v>100</v>
      </c>
      <c r="F517" s="102">
        <f>F518</f>
        <v>9401</v>
      </c>
      <c r="G517" s="102">
        <f t="shared" ref="G517:H517" si="470">G518</f>
        <v>0</v>
      </c>
      <c r="H517" s="102">
        <f t="shared" si="470"/>
        <v>9401</v>
      </c>
      <c r="I517" s="102">
        <f t="shared" ref="I517:N517" si="471">I518</f>
        <v>0</v>
      </c>
      <c r="J517" s="145">
        <f t="shared" si="471"/>
        <v>9401</v>
      </c>
      <c r="K517" s="102">
        <f t="shared" si="471"/>
        <v>0</v>
      </c>
      <c r="L517" s="102">
        <f t="shared" si="471"/>
        <v>9401</v>
      </c>
      <c r="M517" s="102">
        <f t="shared" si="471"/>
        <v>4366.21</v>
      </c>
      <c r="N517" s="102">
        <f t="shared" si="471"/>
        <v>13767.21</v>
      </c>
    </row>
    <row r="518" spans="1:14" s="2" customFormat="1" x14ac:dyDescent="0.2">
      <c r="A518" s="16" t="s">
        <v>43</v>
      </c>
      <c r="B518" s="18" t="s">
        <v>23</v>
      </c>
      <c r="C518" s="17" t="s">
        <v>60</v>
      </c>
      <c r="D518" s="18" t="s">
        <v>78</v>
      </c>
      <c r="E518" s="18">
        <v>110</v>
      </c>
      <c r="F518" s="102">
        <f>F519+F520</f>
        <v>9401</v>
      </c>
      <c r="G518" s="102">
        <f t="shared" ref="G518:H518" si="472">G519+G520</f>
        <v>0</v>
      </c>
      <c r="H518" s="102">
        <f t="shared" si="472"/>
        <v>9401</v>
      </c>
      <c r="I518" s="102">
        <f t="shared" ref="I518:N518" si="473">I519+I520</f>
        <v>0</v>
      </c>
      <c r="J518" s="145">
        <f t="shared" si="473"/>
        <v>9401</v>
      </c>
      <c r="K518" s="102">
        <f t="shared" si="473"/>
        <v>0</v>
      </c>
      <c r="L518" s="102">
        <f t="shared" si="473"/>
        <v>9401</v>
      </c>
      <c r="M518" s="102">
        <f t="shared" si="473"/>
        <v>4366.21</v>
      </c>
      <c r="N518" s="102">
        <f t="shared" si="473"/>
        <v>13767.21</v>
      </c>
    </row>
    <row r="519" spans="1:14" s="2" customFormat="1" x14ac:dyDescent="0.2">
      <c r="A519" s="16" t="s">
        <v>44</v>
      </c>
      <c r="B519" s="18" t="s">
        <v>23</v>
      </c>
      <c r="C519" s="17" t="s">
        <v>60</v>
      </c>
      <c r="D519" s="18" t="s">
        <v>78</v>
      </c>
      <c r="E519" s="18">
        <v>111</v>
      </c>
      <c r="F519" s="102">
        <f>'ПР 7 ведом'!G94</f>
        <v>7220.5</v>
      </c>
      <c r="G519" s="102">
        <f>'ПР 7 ведом'!H94</f>
        <v>0</v>
      </c>
      <c r="H519" s="102">
        <f>'ПР 7 ведом'!I94</f>
        <v>7220.5</v>
      </c>
      <c r="I519" s="102">
        <f>'ПР 7 ведом'!J94</f>
        <v>0</v>
      </c>
      <c r="J519" s="145">
        <f>'ПР 7 ведом'!K94</f>
        <v>7220.5</v>
      </c>
      <c r="K519" s="102">
        <f>'ПР 7 ведом'!L94</f>
        <v>0</v>
      </c>
      <c r="L519" s="102">
        <f>'ПР 7 ведом'!M94</f>
        <v>7220.5</v>
      </c>
      <c r="M519" s="102">
        <f>'ПР 7 ведом'!N94</f>
        <v>3616.0630000000001</v>
      </c>
      <c r="N519" s="102">
        <f>'ПР 7 ведом'!O94</f>
        <v>10836.563</v>
      </c>
    </row>
    <row r="520" spans="1:14" s="2" customFormat="1" ht="33.75" x14ac:dyDescent="0.2">
      <c r="A520" s="19" t="s">
        <v>45</v>
      </c>
      <c r="B520" s="18" t="s">
        <v>23</v>
      </c>
      <c r="C520" s="17" t="s">
        <v>60</v>
      </c>
      <c r="D520" s="18" t="s">
        <v>78</v>
      </c>
      <c r="E520" s="18">
        <v>119</v>
      </c>
      <c r="F520" s="102">
        <f>'ПР 7 ведом'!G95</f>
        <v>2180.5</v>
      </c>
      <c r="G520" s="102">
        <f>'ПР 7 ведом'!H95</f>
        <v>0</v>
      </c>
      <c r="H520" s="102">
        <f>'ПР 7 ведом'!I95</f>
        <v>2180.5</v>
      </c>
      <c r="I520" s="102">
        <f>'ПР 7 ведом'!J95</f>
        <v>0</v>
      </c>
      <c r="J520" s="145">
        <f>'ПР 7 ведом'!K95</f>
        <v>2180.5</v>
      </c>
      <c r="K520" s="102">
        <f>'ПР 7 ведом'!L95</f>
        <v>0</v>
      </c>
      <c r="L520" s="102">
        <f>'ПР 7 ведом'!M95</f>
        <v>2180.5</v>
      </c>
      <c r="M520" s="102">
        <f>'ПР 7 ведом'!N95</f>
        <v>750.14700000000005</v>
      </c>
      <c r="N520" s="102">
        <f>'ПР 7 ведом'!O95</f>
        <v>2930.6469999999999</v>
      </c>
    </row>
    <row r="521" spans="1:14" s="2" customFormat="1" ht="22.5" x14ac:dyDescent="0.2">
      <c r="A521" s="16" t="s">
        <v>508</v>
      </c>
      <c r="B521" s="18" t="s">
        <v>23</v>
      </c>
      <c r="C521" s="17" t="s">
        <v>60</v>
      </c>
      <c r="D521" s="18" t="s">
        <v>79</v>
      </c>
      <c r="E521" s="18" t="s">
        <v>50</v>
      </c>
      <c r="F521" s="102">
        <f>SUM(F522)</f>
        <v>140</v>
      </c>
      <c r="G521" s="102">
        <f t="shared" ref="G521:H521" si="474">SUM(G522)</f>
        <v>-5</v>
      </c>
      <c r="H521" s="102">
        <f t="shared" si="474"/>
        <v>135</v>
      </c>
      <c r="I521" s="102">
        <f t="shared" ref="I521:N521" si="475">SUM(I522)</f>
        <v>0</v>
      </c>
      <c r="J521" s="145">
        <f t="shared" si="475"/>
        <v>135</v>
      </c>
      <c r="K521" s="102">
        <f t="shared" si="475"/>
        <v>0</v>
      </c>
      <c r="L521" s="102">
        <f t="shared" si="475"/>
        <v>135</v>
      </c>
      <c r="M521" s="102">
        <f t="shared" si="475"/>
        <v>71.688000000000002</v>
      </c>
      <c r="N521" s="102">
        <f t="shared" si="475"/>
        <v>206.68799999999999</v>
      </c>
    </row>
    <row r="522" spans="1:14" s="2" customFormat="1" ht="22.5" x14ac:dyDescent="0.2">
      <c r="A522" s="16" t="s">
        <v>51</v>
      </c>
      <c r="B522" s="18" t="s">
        <v>23</v>
      </c>
      <c r="C522" s="17" t="s">
        <v>60</v>
      </c>
      <c r="D522" s="18" t="s">
        <v>79</v>
      </c>
      <c r="E522" s="18" t="s">
        <v>52</v>
      </c>
      <c r="F522" s="102">
        <f>F524+F523</f>
        <v>140</v>
      </c>
      <c r="G522" s="102">
        <f t="shared" ref="G522:H522" si="476">G524+G523</f>
        <v>-5</v>
      </c>
      <c r="H522" s="102">
        <f t="shared" si="476"/>
        <v>135</v>
      </c>
      <c r="I522" s="102">
        <f t="shared" ref="I522:N522" si="477">I524+I523</f>
        <v>0</v>
      </c>
      <c r="J522" s="145">
        <f t="shared" si="477"/>
        <v>135</v>
      </c>
      <c r="K522" s="102">
        <f t="shared" si="477"/>
        <v>0</v>
      </c>
      <c r="L522" s="102">
        <f t="shared" si="477"/>
        <v>135</v>
      </c>
      <c r="M522" s="102">
        <f t="shared" si="477"/>
        <v>71.688000000000002</v>
      </c>
      <c r="N522" s="102">
        <f t="shared" si="477"/>
        <v>206.68799999999999</v>
      </c>
    </row>
    <row r="523" spans="1:14" s="2" customFormat="1" ht="22.5" x14ac:dyDescent="0.2">
      <c r="A523" s="20" t="s">
        <v>71</v>
      </c>
      <c r="B523" s="18" t="s">
        <v>23</v>
      </c>
      <c r="C523" s="17" t="s">
        <v>60</v>
      </c>
      <c r="D523" s="18" t="s">
        <v>79</v>
      </c>
      <c r="E523" s="18">
        <v>242</v>
      </c>
      <c r="F523" s="102">
        <f>'ПР 7 ведом'!G98</f>
        <v>110</v>
      </c>
      <c r="G523" s="102">
        <f>'ПР 7 ведом'!H98</f>
        <v>0</v>
      </c>
      <c r="H523" s="102">
        <f>'ПР 7 ведом'!I98</f>
        <v>110</v>
      </c>
      <c r="I523" s="102">
        <f>'ПР 7 ведом'!J98</f>
        <v>0</v>
      </c>
      <c r="J523" s="145">
        <f>'ПР 7 ведом'!K98</f>
        <v>110</v>
      </c>
      <c r="K523" s="102">
        <f>'ПР 7 ведом'!L98</f>
        <v>0</v>
      </c>
      <c r="L523" s="102">
        <f>'ПР 7 ведом'!M98</f>
        <v>110</v>
      </c>
      <c r="M523" s="102">
        <f>'ПР 7 ведом'!N98</f>
        <v>-34.012</v>
      </c>
      <c r="N523" s="102">
        <f>'ПР 7 ведом'!O98</f>
        <v>75.988</v>
      </c>
    </row>
    <row r="524" spans="1:14" s="24" customFormat="1" x14ac:dyDescent="0.2">
      <c r="A524" s="65" t="s">
        <v>408</v>
      </c>
      <c r="B524" s="18" t="s">
        <v>23</v>
      </c>
      <c r="C524" s="17" t="s">
        <v>60</v>
      </c>
      <c r="D524" s="18" t="s">
        <v>79</v>
      </c>
      <c r="E524" s="18" t="s">
        <v>54</v>
      </c>
      <c r="F524" s="102">
        <f>'ПР 7 ведом'!G99</f>
        <v>30</v>
      </c>
      <c r="G524" s="102">
        <f>'ПР 7 ведом'!H99</f>
        <v>-5</v>
      </c>
      <c r="H524" s="102">
        <f>'ПР 7 ведом'!I99</f>
        <v>25</v>
      </c>
      <c r="I524" s="102">
        <f>'ПР 7 ведом'!J99</f>
        <v>0</v>
      </c>
      <c r="J524" s="145">
        <f>'ПР 7 ведом'!K99</f>
        <v>25</v>
      </c>
      <c r="K524" s="102">
        <f>'ПР 7 ведом'!L99</f>
        <v>0</v>
      </c>
      <c r="L524" s="102">
        <f>'ПР 7 ведом'!M99</f>
        <v>25</v>
      </c>
      <c r="M524" s="102">
        <f>'ПР 7 ведом'!N99</f>
        <v>105.7</v>
      </c>
      <c r="N524" s="102">
        <f>'ПР 7 ведом'!O99</f>
        <v>130.69999999999999</v>
      </c>
    </row>
    <row r="525" spans="1:14" s="24" customFormat="1" x14ac:dyDescent="0.2">
      <c r="A525" s="20" t="s">
        <v>72</v>
      </c>
      <c r="B525" s="34" t="s">
        <v>23</v>
      </c>
      <c r="C525" s="37" t="s">
        <v>60</v>
      </c>
      <c r="D525" s="34" t="s">
        <v>79</v>
      </c>
      <c r="E525" s="18" t="s">
        <v>134</v>
      </c>
      <c r="F525" s="102">
        <f>F526</f>
        <v>0</v>
      </c>
      <c r="G525" s="102">
        <f t="shared" ref="G525:H525" si="478">G526</f>
        <v>5</v>
      </c>
      <c r="H525" s="102">
        <f t="shared" si="478"/>
        <v>5</v>
      </c>
      <c r="I525" s="102">
        <f t="shared" ref="I525:N525" si="479">I526</f>
        <v>0</v>
      </c>
      <c r="J525" s="145">
        <f t="shared" si="479"/>
        <v>5</v>
      </c>
      <c r="K525" s="102">
        <f t="shared" si="479"/>
        <v>0</v>
      </c>
      <c r="L525" s="102">
        <f t="shared" si="479"/>
        <v>5</v>
      </c>
      <c r="M525" s="102">
        <f t="shared" si="479"/>
        <v>-1</v>
      </c>
      <c r="N525" s="102">
        <f t="shared" si="479"/>
        <v>4</v>
      </c>
    </row>
    <row r="526" spans="1:14" s="24" customFormat="1" x14ac:dyDescent="0.2">
      <c r="A526" s="20" t="s">
        <v>73</v>
      </c>
      <c r="B526" s="34" t="s">
        <v>23</v>
      </c>
      <c r="C526" s="37" t="s">
        <v>60</v>
      </c>
      <c r="D526" s="34" t="s">
        <v>79</v>
      </c>
      <c r="E526" s="18" t="s">
        <v>74</v>
      </c>
      <c r="F526" s="102">
        <f>F527+F528</f>
        <v>0</v>
      </c>
      <c r="G526" s="102">
        <f t="shared" ref="G526:H526" si="480">G527+G528</f>
        <v>5</v>
      </c>
      <c r="H526" s="102">
        <f t="shared" si="480"/>
        <v>5</v>
      </c>
      <c r="I526" s="102">
        <f t="shared" ref="I526:N526" si="481">I527+I528</f>
        <v>0</v>
      </c>
      <c r="J526" s="145">
        <f t="shared" si="481"/>
        <v>5</v>
      </c>
      <c r="K526" s="102">
        <f t="shared" si="481"/>
        <v>0</v>
      </c>
      <c r="L526" s="102">
        <f t="shared" si="481"/>
        <v>5</v>
      </c>
      <c r="M526" s="102">
        <f t="shared" si="481"/>
        <v>-1</v>
      </c>
      <c r="N526" s="102">
        <f t="shared" si="481"/>
        <v>4</v>
      </c>
    </row>
    <row r="527" spans="1:14" s="24" customFormat="1" x14ac:dyDescent="0.2">
      <c r="A527" s="25" t="s">
        <v>75</v>
      </c>
      <c r="B527" s="34" t="s">
        <v>23</v>
      </c>
      <c r="C527" s="37" t="s">
        <v>60</v>
      </c>
      <c r="D527" s="34" t="s">
        <v>79</v>
      </c>
      <c r="E527" s="18" t="s">
        <v>76</v>
      </c>
      <c r="F527" s="102">
        <f>'ПР 7 ведом'!G102</f>
        <v>0</v>
      </c>
      <c r="G527" s="102">
        <f>'ПР 7 ведом'!H102</f>
        <v>1</v>
      </c>
      <c r="H527" s="102">
        <f>'ПР 7 ведом'!I102</f>
        <v>1</v>
      </c>
      <c r="I527" s="102">
        <f>'ПР 7 ведом'!J102</f>
        <v>0</v>
      </c>
      <c r="J527" s="145">
        <f>'ПР 7 ведом'!K102</f>
        <v>1</v>
      </c>
      <c r="K527" s="102">
        <f>'ПР 7 ведом'!L102</f>
        <v>0</v>
      </c>
      <c r="L527" s="102">
        <f>'ПР 7 ведом'!M102</f>
        <v>1</v>
      </c>
      <c r="M527" s="102">
        <f>'ПР 7 ведом'!N102</f>
        <v>-1</v>
      </c>
      <c r="N527" s="102">
        <f>'ПР 7 ведом'!O102</f>
        <v>0</v>
      </c>
    </row>
    <row r="528" spans="1:14" s="24" customFormat="1" x14ac:dyDescent="0.2">
      <c r="A528" s="20" t="s">
        <v>379</v>
      </c>
      <c r="B528" s="34" t="s">
        <v>23</v>
      </c>
      <c r="C528" s="37" t="s">
        <v>60</v>
      </c>
      <c r="D528" s="34" t="s">
        <v>79</v>
      </c>
      <c r="E528" s="18">
        <v>853</v>
      </c>
      <c r="F528" s="102">
        <f>'ПР 7 ведом'!G103</f>
        <v>0</v>
      </c>
      <c r="G528" s="102">
        <f>'ПР 7 ведом'!H103</f>
        <v>4</v>
      </c>
      <c r="H528" s="102">
        <f>'ПР 7 ведом'!I103</f>
        <v>4</v>
      </c>
      <c r="I528" s="102">
        <f>'ПР 7 ведом'!J103</f>
        <v>0</v>
      </c>
      <c r="J528" s="145">
        <f>'ПР 7 ведом'!K103</f>
        <v>4</v>
      </c>
      <c r="K528" s="102">
        <f>'ПР 7 ведом'!L103</f>
        <v>0</v>
      </c>
      <c r="L528" s="102">
        <f>'ПР 7 ведом'!M103</f>
        <v>4</v>
      </c>
      <c r="M528" s="102">
        <f>'ПР 7 ведом'!N103</f>
        <v>0</v>
      </c>
      <c r="N528" s="102">
        <f>'ПР 7 ведом'!O103</f>
        <v>4</v>
      </c>
    </row>
    <row r="529" spans="1:14" s="24" customFormat="1" x14ac:dyDescent="0.2">
      <c r="A529" s="11" t="s">
        <v>330</v>
      </c>
      <c r="B529" s="46" t="s">
        <v>159</v>
      </c>
      <c r="C529" s="44" t="s">
        <v>82</v>
      </c>
      <c r="D529" s="46" t="s">
        <v>83</v>
      </c>
      <c r="E529" s="46" t="s">
        <v>84</v>
      </c>
      <c r="F529" s="96">
        <f t="shared" ref="F529:N535" si="482">F530</f>
        <v>350</v>
      </c>
      <c r="G529" s="96">
        <f t="shared" si="482"/>
        <v>0</v>
      </c>
      <c r="H529" s="96">
        <f t="shared" si="482"/>
        <v>350</v>
      </c>
      <c r="I529" s="96">
        <f t="shared" si="482"/>
        <v>0</v>
      </c>
      <c r="J529" s="121">
        <f t="shared" si="482"/>
        <v>350</v>
      </c>
      <c r="K529" s="96">
        <f t="shared" si="482"/>
        <v>0</v>
      </c>
      <c r="L529" s="96">
        <f t="shared" si="482"/>
        <v>350</v>
      </c>
      <c r="M529" s="96">
        <f t="shared" si="482"/>
        <v>-0.39800000000000002</v>
      </c>
      <c r="N529" s="96">
        <f t="shared" si="482"/>
        <v>349.60199999999998</v>
      </c>
    </row>
    <row r="530" spans="1:14" s="2" customFormat="1" x14ac:dyDescent="0.2">
      <c r="A530" s="16" t="s">
        <v>331</v>
      </c>
      <c r="B530" s="18" t="s">
        <v>159</v>
      </c>
      <c r="C530" s="17" t="s">
        <v>159</v>
      </c>
      <c r="D530" s="18" t="s">
        <v>83</v>
      </c>
      <c r="E530" s="18" t="s">
        <v>84</v>
      </c>
      <c r="F530" s="102">
        <f t="shared" si="482"/>
        <v>350</v>
      </c>
      <c r="G530" s="102">
        <f t="shared" si="482"/>
        <v>0</v>
      </c>
      <c r="H530" s="102">
        <f t="shared" si="482"/>
        <v>350</v>
      </c>
      <c r="I530" s="102">
        <f t="shared" si="482"/>
        <v>0</v>
      </c>
      <c r="J530" s="145">
        <f t="shared" si="482"/>
        <v>350</v>
      </c>
      <c r="K530" s="102">
        <f t="shared" si="482"/>
        <v>0</v>
      </c>
      <c r="L530" s="102">
        <f t="shared" si="482"/>
        <v>350</v>
      </c>
      <c r="M530" s="102">
        <f t="shared" si="482"/>
        <v>-0.39800000000000002</v>
      </c>
      <c r="N530" s="102">
        <f t="shared" si="482"/>
        <v>349.60199999999998</v>
      </c>
    </row>
    <row r="531" spans="1:14" s="2" customFormat="1" ht="32.25" x14ac:dyDescent="0.2">
      <c r="A531" s="151" t="s">
        <v>430</v>
      </c>
      <c r="B531" s="46" t="s">
        <v>159</v>
      </c>
      <c r="C531" s="44" t="s">
        <v>159</v>
      </c>
      <c r="D531" s="46" t="s">
        <v>332</v>
      </c>
      <c r="E531" s="46"/>
      <c r="F531" s="102">
        <f>F532</f>
        <v>350</v>
      </c>
      <c r="G531" s="102">
        <f t="shared" si="482"/>
        <v>0</v>
      </c>
      <c r="H531" s="102">
        <f t="shared" si="482"/>
        <v>350</v>
      </c>
      <c r="I531" s="102">
        <f t="shared" ref="I531:N533" si="483">I532</f>
        <v>0</v>
      </c>
      <c r="J531" s="145">
        <f t="shared" si="483"/>
        <v>350</v>
      </c>
      <c r="K531" s="102">
        <f t="shared" si="483"/>
        <v>0</v>
      </c>
      <c r="L531" s="102">
        <f t="shared" si="483"/>
        <v>350</v>
      </c>
      <c r="M531" s="102">
        <f t="shared" si="483"/>
        <v>-0.39800000000000002</v>
      </c>
      <c r="N531" s="102">
        <f t="shared" si="483"/>
        <v>349.60199999999998</v>
      </c>
    </row>
    <row r="532" spans="1:14" s="2" customFormat="1" ht="33.75" x14ac:dyDescent="0.2">
      <c r="A532" s="16" t="s">
        <v>333</v>
      </c>
      <c r="B532" s="18" t="s">
        <v>159</v>
      </c>
      <c r="C532" s="17" t="s">
        <v>159</v>
      </c>
      <c r="D532" s="18" t="s">
        <v>334</v>
      </c>
      <c r="E532" s="18" t="s">
        <v>84</v>
      </c>
      <c r="F532" s="102">
        <f>F533</f>
        <v>350</v>
      </c>
      <c r="G532" s="102">
        <f t="shared" si="482"/>
        <v>0</v>
      </c>
      <c r="H532" s="102">
        <f t="shared" si="482"/>
        <v>350</v>
      </c>
      <c r="I532" s="102">
        <f t="shared" si="483"/>
        <v>0</v>
      </c>
      <c r="J532" s="145">
        <f t="shared" si="483"/>
        <v>350</v>
      </c>
      <c r="K532" s="102">
        <f t="shared" si="483"/>
        <v>0</v>
      </c>
      <c r="L532" s="102">
        <f t="shared" si="483"/>
        <v>350</v>
      </c>
      <c r="M532" s="102">
        <f t="shared" si="483"/>
        <v>-0.39800000000000002</v>
      </c>
      <c r="N532" s="102">
        <f t="shared" si="483"/>
        <v>349.60199999999998</v>
      </c>
    </row>
    <row r="533" spans="1:14" s="2" customFormat="1" ht="33.75" x14ac:dyDescent="0.2">
      <c r="A533" s="16" t="s">
        <v>335</v>
      </c>
      <c r="B533" s="18" t="s">
        <v>159</v>
      </c>
      <c r="C533" s="17" t="s">
        <v>159</v>
      </c>
      <c r="D533" s="18" t="s">
        <v>336</v>
      </c>
      <c r="E533" s="18"/>
      <c r="F533" s="102">
        <f>F534</f>
        <v>350</v>
      </c>
      <c r="G533" s="102">
        <f t="shared" si="482"/>
        <v>0</v>
      </c>
      <c r="H533" s="102">
        <f t="shared" si="482"/>
        <v>350</v>
      </c>
      <c r="I533" s="102">
        <f t="shared" si="483"/>
        <v>0</v>
      </c>
      <c r="J533" s="145">
        <f t="shared" si="483"/>
        <v>350</v>
      </c>
      <c r="K533" s="102">
        <f t="shared" si="483"/>
        <v>0</v>
      </c>
      <c r="L533" s="102">
        <f t="shared" si="483"/>
        <v>350</v>
      </c>
      <c r="M533" s="102">
        <f t="shared" si="483"/>
        <v>-0.39800000000000002</v>
      </c>
      <c r="N533" s="102">
        <f t="shared" si="483"/>
        <v>349.60199999999998</v>
      </c>
    </row>
    <row r="534" spans="1:14" s="2" customFormat="1" ht="22.5" x14ac:dyDescent="0.2">
      <c r="A534" s="16" t="s">
        <v>508</v>
      </c>
      <c r="B534" s="18" t="s">
        <v>159</v>
      </c>
      <c r="C534" s="17" t="s">
        <v>159</v>
      </c>
      <c r="D534" s="18" t="s">
        <v>336</v>
      </c>
      <c r="E534" s="18" t="s">
        <v>50</v>
      </c>
      <c r="F534" s="102">
        <f t="shared" si="482"/>
        <v>350</v>
      </c>
      <c r="G534" s="102">
        <f t="shared" si="482"/>
        <v>0</v>
      </c>
      <c r="H534" s="102">
        <f t="shared" si="482"/>
        <v>350</v>
      </c>
      <c r="I534" s="102">
        <f t="shared" si="482"/>
        <v>0</v>
      </c>
      <c r="J534" s="145">
        <f t="shared" si="482"/>
        <v>350</v>
      </c>
      <c r="K534" s="102">
        <f t="shared" si="482"/>
        <v>0</v>
      </c>
      <c r="L534" s="102">
        <f t="shared" si="482"/>
        <v>350</v>
      </c>
      <c r="M534" s="102">
        <f t="shared" si="482"/>
        <v>-0.39800000000000002</v>
      </c>
      <c r="N534" s="102">
        <f t="shared" si="482"/>
        <v>349.60199999999998</v>
      </c>
    </row>
    <row r="535" spans="1:14" s="2" customFormat="1" ht="22.5" x14ac:dyDescent="0.2">
      <c r="A535" s="16" t="s">
        <v>51</v>
      </c>
      <c r="B535" s="18" t="s">
        <v>159</v>
      </c>
      <c r="C535" s="17" t="s">
        <v>159</v>
      </c>
      <c r="D535" s="18" t="s">
        <v>336</v>
      </c>
      <c r="E535" s="18" t="s">
        <v>52</v>
      </c>
      <c r="F535" s="102">
        <f t="shared" si="482"/>
        <v>350</v>
      </c>
      <c r="G535" s="102">
        <f t="shared" si="482"/>
        <v>0</v>
      </c>
      <c r="H535" s="102">
        <f t="shared" si="482"/>
        <v>350</v>
      </c>
      <c r="I535" s="102">
        <f t="shared" si="482"/>
        <v>0</v>
      </c>
      <c r="J535" s="145">
        <f t="shared" si="482"/>
        <v>350</v>
      </c>
      <c r="K535" s="102">
        <f t="shared" si="482"/>
        <v>0</v>
      </c>
      <c r="L535" s="102">
        <f t="shared" si="482"/>
        <v>350</v>
      </c>
      <c r="M535" s="102">
        <f t="shared" si="482"/>
        <v>-0.39800000000000002</v>
      </c>
      <c r="N535" s="102">
        <f t="shared" si="482"/>
        <v>349.60199999999998</v>
      </c>
    </row>
    <row r="536" spans="1:14" s="2" customFormat="1" x14ac:dyDescent="0.2">
      <c r="A536" s="65" t="s">
        <v>408</v>
      </c>
      <c r="B536" s="18" t="s">
        <v>159</v>
      </c>
      <c r="C536" s="17" t="s">
        <v>159</v>
      </c>
      <c r="D536" s="18" t="s">
        <v>336</v>
      </c>
      <c r="E536" s="18" t="s">
        <v>54</v>
      </c>
      <c r="F536" s="107">
        <f>'ПР 7 ведом'!G670</f>
        <v>350</v>
      </c>
      <c r="G536" s="107">
        <f>'ПР 7 ведом'!H670</f>
        <v>0</v>
      </c>
      <c r="H536" s="107">
        <f>'ПР 7 ведом'!I670</f>
        <v>350</v>
      </c>
      <c r="I536" s="107">
        <f>'ПР 7 ведом'!J670</f>
        <v>0</v>
      </c>
      <c r="J536" s="243">
        <f>'ПР 7 ведом'!K670</f>
        <v>350</v>
      </c>
      <c r="K536" s="107">
        <f>'ПР 7 ведом'!L670</f>
        <v>0</v>
      </c>
      <c r="L536" s="107">
        <f>'ПР 7 ведом'!M670</f>
        <v>350</v>
      </c>
      <c r="M536" s="107">
        <f>'ПР 7 ведом'!N670</f>
        <v>-0.39800000000000002</v>
      </c>
      <c r="N536" s="107">
        <f>'ПР 7 ведом'!O670</f>
        <v>349.60199999999998</v>
      </c>
    </row>
    <row r="537" spans="1:14" s="2" customFormat="1" x14ac:dyDescent="0.2">
      <c r="A537" s="11" t="s">
        <v>85</v>
      </c>
      <c r="B537" s="46" t="s">
        <v>86</v>
      </c>
      <c r="C537" s="44" t="s">
        <v>82</v>
      </c>
      <c r="D537" s="46" t="s">
        <v>83</v>
      </c>
      <c r="E537" s="46" t="s">
        <v>84</v>
      </c>
      <c r="F537" s="96">
        <f>F538+F608+F630</f>
        <v>70256.099999999991</v>
      </c>
      <c r="G537" s="96">
        <f>G538+G608+G630</f>
        <v>3151.1</v>
      </c>
      <c r="H537" s="96">
        <f t="shared" ref="H537" si="484">H538+H608+H630</f>
        <v>73407.199999999997</v>
      </c>
      <c r="I537" s="96">
        <f t="shared" ref="I537:K537" si="485">I538+I608+I630</f>
        <v>4754.0469999999996</v>
      </c>
      <c r="J537" s="121">
        <f t="shared" si="485"/>
        <v>78161.246999999988</v>
      </c>
      <c r="K537" s="96">
        <f t="shared" si="485"/>
        <v>376.7</v>
      </c>
      <c r="L537" s="96">
        <f>L538+L608+L630</f>
        <v>78537.946999999986</v>
      </c>
      <c r="M537" s="96">
        <f t="shared" ref="M537:N537" si="486">M538+M608+M630</f>
        <v>702.96600000000058</v>
      </c>
      <c r="N537" s="96">
        <f t="shared" si="486"/>
        <v>79240.913000000015</v>
      </c>
    </row>
    <row r="538" spans="1:14" s="2" customFormat="1" x14ac:dyDescent="0.2">
      <c r="A538" s="11" t="s">
        <v>87</v>
      </c>
      <c r="B538" s="46" t="s">
        <v>86</v>
      </c>
      <c r="C538" s="44" t="s">
        <v>88</v>
      </c>
      <c r="D538" s="18"/>
      <c r="E538" s="18"/>
      <c r="F538" s="96">
        <f>F543+F595+F604</f>
        <v>30390.799999999999</v>
      </c>
      <c r="G538" s="96">
        <f t="shared" ref="G538:J538" si="487">G543+G595+G604</f>
        <v>0</v>
      </c>
      <c r="H538" s="96">
        <f t="shared" si="487"/>
        <v>30390.799999999999</v>
      </c>
      <c r="I538" s="96">
        <f t="shared" si="487"/>
        <v>4754.0469999999996</v>
      </c>
      <c r="J538" s="121">
        <f t="shared" si="487"/>
        <v>35144.846999999994</v>
      </c>
      <c r="K538" s="96">
        <f t="shared" ref="K538" si="488">K543+K595+K604</f>
        <v>0</v>
      </c>
      <c r="L538" s="96">
        <f>L543+L595+L604+L539</f>
        <v>35144.846999999994</v>
      </c>
      <c r="M538" s="96">
        <f t="shared" ref="M538:N538" si="489">M543+M595+M604+M539</f>
        <v>3204.1210000000001</v>
      </c>
      <c r="N538" s="96">
        <f t="shared" si="489"/>
        <v>38348.968000000001</v>
      </c>
    </row>
    <row r="539" spans="1:14" s="2" customFormat="1" ht="31.5" x14ac:dyDescent="0.2">
      <c r="A539" s="48" t="s">
        <v>416</v>
      </c>
      <c r="B539" s="49" t="s">
        <v>86</v>
      </c>
      <c r="C539" s="49" t="s">
        <v>88</v>
      </c>
      <c r="D539" s="47" t="s">
        <v>181</v>
      </c>
      <c r="E539" s="47" t="s">
        <v>84</v>
      </c>
      <c r="F539" s="109">
        <f>G540+G565+G562</f>
        <v>0</v>
      </c>
      <c r="G539" s="109">
        <f t="shared" ref="G539:K539" si="490">H540+H565+H562</f>
        <v>5368.9000000000005</v>
      </c>
      <c r="H539" s="109">
        <f t="shared" si="490"/>
        <v>0</v>
      </c>
      <c r="I539" s="109">
        <f t="shared" si="490"/>
        <v>5368.9000000000005</v>
      </c>
      <c r="J539" s="109">
        <f t="shared" si="490"/>
        <v>0</v>
      </c>
      <c r="K539" s="109">
        <f t="shared" si="490"/>
        <v>5368.9000000000005</v>
      </c>
      <c r="L539" s="109">
        <f>L540</f>
        <v>0</v>
      </c>
      <c r="M539" s="109">
        <f t="shared" ref="M539:N539" si="491">M540</f>
        <v>193.8</v>
      </c>
      <c r="N539" s="109">
        <f t="shared" si="491"/>
        <v>193.8</v>
      </c>
    </row>
    <row r="540" spans="1:14" s="2" customFormat="1" x14ac:dyDescent="0.2">
      <c r="A540" s="25" t="s">
        <v>96</v>
      </c>
      <c r="B540" s="37" t="s">
        <v>86</v>
      </c>
      <c r="C540" s="37" t="s">
        <v>88</v>
      </c>
      <c r="D540" s="34" t="s">
        <v>210</v>
      </c>
      <c r="E540" s="34">
        <v>300</v>
      </c>
      <c r="F540" s="110"/>
      <c r="G540" s="110"/>
      <c r="H540" s="102"/>
      <c r="I540" s="102"/>
      <c r="J540" s="235"/>
      <c r="K540" s="102"/>
      <c r="L540" s="255">
        <f>L541</f>
        <v>0</v>
      </c>
      <c r="M540" s="255">
        <f t="shared" ref="M540:N541" si="492">M541</f>
        <v>193.8</v>
      </c>
      <c r="N540" s="255">
        <f t="shared" si="492"/>
        <v>193.8</v>
      </c>
    </row>
    <row r="541" spans="1:14" s="2" customFormat="1" ht="31.5" customHeight="1" x14ac:dyDescent="0.2">
      <c r="A541" s="33" t="s">
        <v>386</v>
      </c>
      <c r="B541" s="37" t="s">
        <v>86</v>
      </c>
      <c r="C541" s="37" t="s">
        <v>88</v>
      </c>
      <c r="D541" s="34" t="s">
        <v>210</v>
      </c>
      <c r="E541" s="34">
        <v>320</v>
      </c>
      <c r="F541" s="110"/>
      <c r="G541" s="110"/>
      <c r="H541" s="102"/>
      <c r="I541" s="102"/>
      <c r="J541" s="235"/>
      <c r="K541" s="102"/>
      <c r="L541" s="255">
        <f>L542</f>
        <v>0</v>
      </c>
      <c r="M541" s="255">
        <f t="shared" si="492"/>
        <v>193.8</v>
      </c>
      <c r="N541" s="255">
        <f t="shared" si="492"/>
        <v>193.8</v>
      </c>
    </row>
    <row r="542" spans="1:14" s="2" customFormat="1" x14ac:dyDescent="0.2">
      <c r="A542" s="65" t="s">
        <v>341</v>
      </c>
      <c r="B542" s="37" t="s">
        <v>86</v>
      </c>
      <c r="C542" s="37" t="s">
        <v>88</v>
      </c>
      <c r="D542" s="34" t="s">
        <v>210</v>
      </c>
      <c r="E542" s="34">
        <v>322</v>
      </c>
      <c r="F542" s="110"/>
      <c r="G542" s="110"/>
      <c r="H542" s="102"/>
      <c r="I542" s="102"/>
      <c r="J542" s="235"/>
      <c r="K542" s="102"/>
      <c r="L542" s="255">
        <v>0</v>
      </c>
      <c r="M542" s="102">
        <v>193.8</v>
      </c>
      <c r="N542" s="102">
        <f>L542+M542</f>
        <v>193.8</v>
      </c>
    </row>
    <row r="543" spans="1:14" s="2" customFormat="1" ht="21" x14ac:dyDescent="0.2">
      <c r="A543" s="11" t="s">
        <v>522</v>
      </c>
      <c r="B543" s="46">
        <v>10</v>
      </c>
      <c r="C543" s="44" t="s">
        <v>88</v>
      </c>
      <c r="D543" s="46" t="s">
        <v>89</v>
      </c>
      <c r="E543" s="18"/>
      <c r="F543" s="96">
        <f>F544+F563+F585</f>
        <v>29390.799999999999</v>
      </c>
      <c r="G543" s="96">
        <f t="shared" ref="G543:H543" si="493">G544+G563+G585</f>
        <v>0</v>
      </c>
      <c r="H543" s="96">
        <f t="shared" si="493"/>
        <v>29390.799999999999</v>
      </c>
      <c r="I543" s="96">
        <f t="shared" ref="I543:N543" si="494">I544+I563+I585</f>
        <v>625.84699999999998</v>
      </c>
      <c r="J543" s="121">
        <f t="shared" si="494"/>
        <v>30016.646999999997</v>
      </c>
      <c r="K543" s="96">
        <f t="shared" si="494"/>
        <v>0</v>
      </c>
      <c r="L543" s="96">
        <f t="shared" si="494"/>
        <v>30016.646999999997</v>
      </c>
      <c r="M543" s="96">
        <f t="shared" si="494"/>
        <v>3010.3209999999999</v>
      </c>
      <c r="N543" s="96">
        <f t="shared" si="494"/>
        <v>33026.968000000001</v>
      </c>
    </row>
    <row r="544" spans="1:14" s="2" customFormat="1" ht="33.75" x14ac:dyDescent="0.2">
      <c r="A544" s="16" t="s">
        <v>90</v>
      </c>
      <c r="B544" s="23" t="s">
        <v>86</v>
      </c>
      <c r="C544" s="23" t="s">
        <v>88</v>
      </c>
      <c r="D544" s="23" t="s">
        <v>91</v>
      </c>
      <c r="E544" s="28"/>
      <c r="F544" s="102">
        <f>F545+F550+F558</f>
        <v>19764.099999999999</v>
      </c>
      <c r="G544" s="102">
        <f t="shared" ref="G544:H544" si="495">G545+G550+G558</f>
        <v>0</v>
      </c>
      <c r="H544" s="102">
        <f t="shared" si="495"/>
        <v>19764.099999999999</v>
      </c>
      <c r="I544" s="102">
        <f t="shared" ref="I544:N544" si="496">I545+I550+I558</f>
        <v>0</v>
      </c>
      <c r="J544" s="145">
        <f t="shared" si="496"/>
        <v>19764.099999999999</v>
      </c>
      <c r="K544" s="102">
        <f t="shared" si="496"/>
        <v>0</v>
      </c>
      <c r="L544" s="102">
        <f t="shared" si="496"/>
        <v>19764.099999999999</v>
      </c>
      <c r="M544" s="102">
        <f t="shared" si="496"/>
        <v>-221.4</v>
      </c>
      <c r="N544" s="102">
        <f t="shared" si="496"/>
        <v>19542.7</v>
      </c>
    </row>
    <row r="545" spans="1:14" s="2" customFormat="1" ht="22.5" x14ac:dyDescent="0.2">
      <c r="A545" s="16" t="s">
        <v>92</v>
      </c>
      <c r="B545" s="23" t="s">
        <v>86</v>
      </c>
      <c r="C545" s="23" t="s">
        <v>88</v>
      </c>
      <c r="D545" s="23" t="s">
        <v>93</v>
      </c>
      <c r="E545" s="28"/>
      <c r="F545" s="96">
        <f>F546</f>
        <v>7852.1</v>
      </c>
      <c r="G545" s="96">
        <f t="shared" ref="G545:H548" si="497">G546</f>
        <v>0</v>
      </c>
      <c r="H545" s="96">
        <f t="shared" si="497"/>
        <v>7852.1</v>
      </c>
      <c r="I545" s="96">
        <f t="shared" ref="I545:N548" si="498">I546</f>
        <v>0</v>
      </c>
      <c r="J545" s="121">
        <f t="shared" si="498"/>
        <v>7852.1</v>
      </c>
      <c r="K545" s="96">
        <f t="shared" si="498"/>
        <v>0</v>
      </c>
      <c r="L545" s="96">
        <f t="shared" si="498"/>
        <v>7852.1</v>
      </c>
      <c r="M545" s="96">
        <f t="shared" si="498"/>
        <v>-100</v>
      </c>
      <c r="N545" s="96">
        <f t="shared" si="498"/>
        <v>7752.1</v>
      </c>
    </row>
    <row r="546" spans="1:14" s="2" customFormat="1" x14ac:dyDescent="0.2">
      <c r="A546" s="25" t="s">
        <v>94</v>
      </c>
      <c r="B546" s="23" t="s">
        <v>86</v>
      </c>
      <c r="C546" s="23" t="s">
        <v>88</v>
      </c>
      <c r="D546" s="23" t="s">
        <v>95</v>
      </c>
      <c r="E546" s="28"/>
      <c r="F546" s="96">
        <f>F547</f>
        <v>7852.1</v>
      </c>
      <c r="G546" s="96">
        <f t="shared" si="497"/>
        <v>0</v>
      </c>
      <c r="H546" s="96">
        <f t="shared" si="497"/>
        <v>7852.1</v>
      </c>
      <c r="I546" s="96">
        <f t="shared" si="498"/>
        <v>0</v>
      </c>
      <c r="J546" s="121">
        <f t="shared" si="498"/>
        <v>7852.1</v>
      </c>
      <c r="K546" s="96">
        <f t="shared" si="498"/>
        <v>0</v>
      </c>
      <c r="L546" s="96">
        <f t="shared" si="498"/>
        <v>7852.1</v>
      </c>
      <c r="M546" s="96">
        <f t="shared" si="498"/>
        <v>-100</v>
      </c>
      <c r="N546" s="96">
        <f t="shared" si="498"/>
        <v>7752.1</v>
      </c>
    </row>
    <row r="547" spans="1:14" s="2" customFormat="1" x14ac:dyDescent="0.2">
      <c r="A547" s="25" t="s">
        <v>96</v>
      </c>
      <c r="B547" s="23" t="s">
        <v>86</v>
      </c>
      <c r="C547" s="23" t="s">
        <v>88</v>
      </c>
      <c r="D547" s="23" t="s">
        <v>95</v>
      </c>
      <c r="E547" s="23" t="s">
        <v>97</v>
      </c>
      <c r="F547" s="102">
        <f>F548</f>
        <v>7852.1</v>
      </c>
      <c r="G547" s="102">
        <f t="shared" si="497"/>
        <v>0</v>
      </c>
      <c r="H547" s="102">
        <f t="shared" si="497"/>
        <v>7852.1</v>
      </c>
      <c r="I547" s="102">
        <f t="shared" si="498"/>
        <v>0</v>
      </c>
      <c r="J547" s="145">
        <f t="shared" si="498"/>
        <v>7852.1</v>
      </c>
      <c r="K547" s="102">
        <f t="shared" si="498"/>
        <v>0</v>
      </c>
      <c r="L547" s="102">
        <f t="shared" si="498"/>
        <v>7852.1</v>
      </c>
      <c r="M547" s="102">
        <f t="shared" si="498"/>
        <v>-100</v>
      </c>
      <c r="N547" s="102">
        <f t="shared" si="498"/>
        <v>7752.1</v>
      </c>
    </row>
    <row r="548" spans="1:14" s="2" customFormat="1" x14ac:dyDescent="0.2">
      <c r="A548" s="25" t="s">
        <v>98</v>
      </c>
      <c r="B548" s="23" t="s">
        <v>86</v>
      </c>
      <c r="C548" s="23" t="s">
        <v>88</v>
      </c>
      <c r="D548" s="23" t="s">
        <v>95</v>
      </c>
      <c r="E548" s="28">
        <v>310</v>
      </c>
      <c r="F548" s="102">
        <f>F549</f>
        <v>7852.1</v>
      </c>
      <c r="G548" s="102">
        <f t="shared" si="497"/>
        <v>0</v>
      </c>
      <c r="H548" s="102">
        <f t="shared" si="497"/>
        <v>7852.1</v>
      </c>
      <c r="I548" s="102">
        <f t="shared" si="498"/>
        <v>0</v>
      </c>
      <c r="J548" s="145">
        <f t="shared" si="498"/>
        <v>7852.1</v>
      </c>
      <c r="K548" s="102">
        <f t="shared" si="498"/>
        <v>0</v>
      </c>
      <c r="L548" s="102">
        <f t="shared" si="498"/>
        <v>7852.1</v>
      </c>
      <c r="M548" s="102">
        <f t="shared" si="498"/>
        <v>-100</v>
      </c>
      <c r="N548" s="102">
        <f t="shared" si="498"/>
        <v>7752.1</v>
      </c>
    </row>
    <row r="549" spans="1:14" s="2" customFormat="1" ht="33.75" x14ac:dyDescent="0.2">
      <c r="A549" s="20" t="s">
        <v>386</v>
      </c>
      <c r="B549" s="23" t="s">
        <v>86</v>
      </c>
      <c r="C549" s="23" t="s">
        <v>88</v>
      </c>
      <c r="D549" s="23" t="s">
        <v>95</v>
      </c>
      <c r="E549" s="28">
        <v>313</v>
      </c>
      <c r="F549" s="102">
        <f>'ПР 7 ведом'!G113</f>
        <v>7852.1</v>
      </c>
      <c r="G549" s="102">
        <f>'ПР 7 ведом'!H113</f>
        <v>0</v>
      </c>
      <c r="H549" s="102">
        <f>'ПР 7 ведом'!I113</f>
        <v>7852.1</v>
      </c>
      <c r="I549" s="102">
        <f>'ПР 7 ведом'!J113</f>
        <v>0</v>
      </c>
      <c r="J549" s="145">
        <f>'ПР 7 ведом'!K113</f>
        <v>7852.1</v>
      </c>
      <c r="K549" s="102">
        <f>'ПР 7 ведом'!L113</f>
        <v>0</v>
      </c>
      <c r="L549" s="102">
        <f>'ПР 7 ведом'!M113</f>
        <v>7852.1</v>
      </c>
      <c r="M549" s="102">
        <f>'ПР 7 ведом'!N113</f>
        <v>-100</v>
      </c>
      <c r="N549" s="102">
        <f>'ПР 7 ведом'!O113</f>
        <v>7752.1</v>
      </c>
    </row>
    <row r="550" spans="1:14" s="2" customFormat="1" ht="22.5" x14ac:dyDescent="0.2">
      <c r="A550" s="16" t="s">
        <v>103</v>
      </c>
      <c r="B550" s="18">
        <v>10</v>
      </c>
      <c r="C550" s="17" t="s">
        <v>88</v>
      </c>
      <c r="D550" s="18" t="s">
        <v>104</v>
      </c>
      <c r="E550" s="18" t="s">
        <v>84</v>
      </c>
      <c r="F550" s="102">
        <f>F551</f>
        <v>11633.400000000001</v>
      </c>
      <c r="G550" s="102">
        <f t="shared" ref="G550:H550" si="499">G551</f>
        <v>0</v>
      </c>
      <c r="H550" s="102">
        <f t="shared" si="499"/>
        <v>11633.400000000001</v>
      </c>
      <c r="I550" s="102">
        <f t="shared" ref="I550:N550" si="500">I551</f>
        <v>0</v>
      </c>
      <c r="J550" s="145">
        <f t="shared" si="500"/>
        <v>11633.400000000001</v>
      </c>
      <c r="K550" s="102">
        <f t="shared" si="500"/>
        <v>0</v>
      </c>
      <c r="L550" s="102">
        <f t="shared" si="500"/>
        <v>11633.400000000001</v>
      </c>
      <c r="M550" s="102">
        <f t="shared" si="500"/>
        <v>0</v>
      </c>
      <c r="N550" s="102">
        <f t="shared" si="500"/>
        <v>11633.400000000001</v>
      </c>
    </row>
    <row r="551" spans="1:14" s="2" customFormat="1" ht="22.5" x14ac:dyDescent="0.2">
      <c r="A551" s="16" t="s">
        <v>4</v>
      </c>
      <c r="B551" s="18" t="s">
        <v>86</v>
      </c>
      <c r="C551" s="17" t="s">
        <v>88</v>
      </c>
      <c r="D551" s="18" t="s">
        <v>105</v>
      </c>
      <c r="E551" s="18"/>
      <c r="F551" s="102">
        <f>F552+F555</f>
        <v>11633.400000000001</v>
      </c>
      <c r="G551" s="102">
        <f t="shared" ref="G551:H551" si="501">G552+G555</f>
        <v>0</v>
      </c>
      <c r="H551" s="102">
        <f t="shared" si="501"/>
        <v>11633.400000000001</v>
      </c>
      <c r="I551" s="102">
        <f t="shared" ref="I551:N551" si="502">I552+I555</f>
        <v>0</v>
      </c>
      <c r="J551" s="145">
        <f t="shared" si="502"/>
        <v>11633.400000000001</v>
      </c>
      <c r="K551" s="102">
        <f t="shared" si="502"/>
        <v>0</v>
      </c>
      <c r="L551" s="102">
        <f t="shared" si="502"/>
        <v>11633.400000000001</v>
      </c>
      <c r="M551" s="102">
        <f t="shared" si="502"/>
        <v>0</v>
      </c>
      <c r="N551" s="102">
        <f t="shared" si="502"/>
        <v>11633.400000000001</v>
      </c>
    </row>
    <row r="552" spans="1:14" s="2" customFormat="1" ht="22.5" x14ac:dyDescent="0.2">
      <c r="A552" s="33" t="s">
        <v>388</v>
      </c>
      <c r="B552" s="18" t="s">
        <v>86</v>
      </c>
      <c r="C552" s="17" t="s">
        <v>88</v>
      </c>
      <c r="D552" s="18" t="s">
        <v>105</v>
      </c>
      <c r="E552" s="18" t="s">
        <v>50</v>
      </c>
      <c r="F552" s="101">
        <f>F553</f>
        <v>166.7</v>
      </c>
      <c r="G552" s="101">
        <f t="shared" ref="G552:H553" si="503">G553</f>
        <v>0</v>
      </c>
      <c r="H552" s="101">
        <f t="shared" si="503"/>
        <v>166.7</v>
      </c>
      <c r="I552" s="101">
        <f t="shared" ref="I552:N553" si="504">I553</f>
        <v>0</v>
      </c>
      <c r="J552" s="242">
        <f t="shared" si="504"/>
        <v>166.7</v>
      </c>
      <c r="K552" s="101">
        <f t="shared" si="504"/>
        <v>0</v>
      </c>
      <c r="L552" s="101">
        <f t="shared" si="504"/>
        <v>166.7</v>
      </c>
      <c r="M552" s="101">
        <f t="shared" si="504"/>
        <v>-166.7</v>
      </c>
      <c r="N552" s="101">
        <f t="shared" si="504"/>
        <v>0</v>
      </c>
    </row>
    <row r="553" spans="1:14" s="2" customFormat="1" ht="22.5" x14ac:dyDescent="0.2">
      <c r="A553" s="33" t="s">
        <v>51</v>
      </c>
      <c r="B553" s="18" t="s">
        <v>86</v>
      </c>
      <c r="C553" s="17" t="s">
        <v>88</v>
      </c>
      <c r="D553" s="18" t="s">
        <v>105</v>
      </c>
      <c r="E553" s="18" t="s">
        <v>52</v>
      </c>
      <c r="F553" s="101">
        <f>F554</f>
        <v>166.7</v>
      </c>
      <c r="G553" s="101">
        <f t="shared" si="503"/>
        <v>0</v>
      </c>
      <c r="H553" s="101">
        <f t="shared" si="503"/>
        <v>166.7</v>
      </c>
      <c r="I553" s="101">
        <f t="shared" si="504"/>
        <v>0</v>
      </c>
      <c r="J553" s="242">
        <f t="shared" si="504"/>
        <v>166.7</v>
      </c>
      <c r="K553" s="101">
        <f t="shared" si="504"/>
        <v>0</v>
      </c>
      <c r="L553" s="101">
        <f t="shared" si="504"/>
        <v>166.7</v>
      </c>
      <c r="M553" s="101">
        <f t="shared" si="504"/>
        <v>-166.7</v>
      </c>
      <c r="N553" s="101">
        <f t="shared" si="504"/>
        <v>0</v>
      </c>
    </row>
    <row r="554" spans="1:14" s="2" customFormat="1" x14ac:dyDescent="0.2">
      <c r="A554" s="65" t="s">
        <v>408</v>
      </c>
      <c r="B554" s="18" t="s">
        <v>86</v>
      </c>
      <c r="C554" s="17" t="s">
        <v>88</v>
      </c>
      <c r="D554" s="18" t="s">
        <v>105</v>
      </c>
      <c r="E554" s="18" t="s">
        <v>54</v>
      </c>
      <c r="F554" s="101">
        <f>'ПР 7 ведом'!G118</f>
        <v>166.7</v>
      </c>
      <c r="G554" s="101">
        <f>'ПР 7 ведом'!H118</f>
        <v>0</v>
      </c>
      <c r="H554" s="101">
        <f>'ПР 7 ведом'!I118</f>
        <v>166.7</v>
      </c>
      <c r="I554" s="101">
        <f>'ПР 7 ведом'!J118</f>
        <v>0</v>
      </c>
      <c r="J554" s="242">
        <f>'ПР 7 ведом'!K118</f>
        <v>166.7</v>
      </c>
      <c r="K554" s="101">
        <f>'ПР 7 ведом'!L118</f>
        <v>0</v>
      </c>
      <c r="L554" s="101">
        <f>'ПР 7 ведом'!M118</f>
        <v>166.7</v>
      </c>
      <c r="M554" s="101">
        <f>'ПР 7 ведом'!N118</f>
        <v>-166.7</v>
      </c>
      <c r="N554" s="101">
        <f>'ПР 7 ведом'!O118</f>
        <v>0</v>
      </c>
    </row>
    <row r="555" spans="1:14" s="2" customFormat="1" x14ac:dyDescent="0.2">
      <c r="A555" s="25" t="s">
        <v>96</v>
      </c>
      <c r="B555" s="18" t="s">
        <v>86</v>
      </c>
      <c r="C555" s="17" t="s">
        <v>88</v>
      </c>
      <c r="D555" s="18" t="s">
        <v>105</v>
      </c>
      <c r="E555" s="18">
        <v>300</v>
      </c>
      <c r="F555" s="101">
        <f>F556</f>
        <v>11466.7</v>
      </c>
      <c r="G555" s="101">
        <f t="shared" ref="G555:H556" si="505">G556</f>
        <v>0</v>
      </c>
      <c r="H555" s="101">
        <f t="shared" si="505"/>
        <v>11466.7</v>
      </c>
      <c r="I555" s="101">
        <f t="shared" ref="I555:N556" si="506">I556</f>
        <v>0</v>
      </c>
      <c r="J555" s="242">
        <f t="shared" si="506"/>
        <v>11466.7</v>
      </c>
      <c r="K555" s="101">
        <f t="shared" si="506"/>
        <v>0</v>
      </c>
      <c r="L555" s="101">
        <f t="shared" si="506"/>
        <v>11466.7</v>
      </c>
      <c r="M555" s="101">
        <f t="shared" si="506"/>
        <v>166.7</v>
      </c>
      <c r="N555" s="101">
        <f t="shared" si="506"/>
        <v>11633.400000000001</v>
      </c>
    </row>
    <row r="556" spans="1:14" s="2" customFormat="1" x14ac:dyDescent="0.2">
      <c r="A556" s="25" t="s">
        <v>98</v>
      </c>
      <c r="B556" s="18" t="s">
        <v>86</v>
      </c>
      <c r="C556" s="17" t="s">
        <v>88</v>
      </c>
      <c r="D556" s="18" t="s">
        <v>105</v>
      </c>
      <c r="E556" s="18">
        <v>310</v>
      </c>
      <c r="F556" s="101">
        <f>F557</f>
        <v>11466.7</v>
      </c>
      <c r="G556" s="101">
        <f t="shared" si="505"/>
        <v>0</v>
      </c>
      <c r="H556" s="101">
        <f t="shared" si="505"/>
        <v>11466.7</v>
      </c>
      <c r="I556" s="101">
        <f t="shared" si="506"/>
        <v>0</v>
      </c>
      <c r="J556" s="242">
        <f t="shared" si="506"/>
        <v>11466.7</v>
      </c>
      <c r="K556" s="101">
        <f t="shared" si="506"/>
        <v>0</v>
      </c>
      <c r="L556" s="101">
        <f t="shared" si="506"/>
        <v>11466.7</v>
      </c>
      <c r="M556" s="101">
        <f t="shared" si="506"/>
        <v>166.7</v>
      </c>
      <c r="N556" s="101">
        <f t="shared" si="506"/>
        <v>11633.400000000001</v>
      </c>
    </row>
    <row r="557" spans="1:14" s="2" customFormat="1" ht="22.5" x14ac:dyDescent="0.2">
      <c r="A557" s="20" t="s">
        <v>99</v>
      </c>
      <c r="B557" s="18">
        <v>10</v>
      </c>
      <c r="C557" s="17" t="s">
        <v>88</v>
      </c>
      <c r="D557" s="18" t="s">
        <v>105</v>
      </c>
      <c r="E557" s="18">
        <v>313</v>
      </c>
      <c r="F557" s="101">
        <f>'ПР 7 ведом'!G121</f>
        <v>11466.7</v>
      </c>
      <c r="G557" s="101">
        <f>'ПР 7 ведом'!H121</f>
        <v>0</v>
      </c>
      <c r="H557" s="101">
        <f>'ПР 7 ведом'!I121</f>
        <v>11466.7</v>
      </c>
      <c r="I557" s="101">
        <f>'ПР 7 ведом'!J121</f>
        <v>0</v>
      </c>
      <c r="J557" s="242">
        <f>'ПР 7 ведом'!K121</f>
        <v>11466.7</v>
      </c>
      <c r="K557" s="101">
        <f>'ПР 7 ведом'!L121</f>
        <v>0</v>
      </c>
      <c r="L557" s="101">
        <f>'ПР 7 ведом'!M121</f>
        <v>11466.7</v>
      </c>
      <c r="M557" s="101">
        <f>'ПР 7 ведом'!N121</f>
        <v>166.7</v>
      </c>
      <c r="N557" s="101">
        <f>'ПР 7 ведом'!O121</f>
        <v>11633.400000000001</v>
      </c>
    </row>
    <row r="558" spans="1:14" s="2" customFormat="1" ht="22.5" x14ac:dyDescent="0.2">
      <c r="A558" s="25" t="s">
        <v>106</v>
      </c>
      <c r="B558" s="23" t="s">
        <v>86</v>
      </c>
      <c r="C558" s="23" t="s">
        <v>88</v>
      </c>
      <c r="D558" s="23" t="s">
        <v>107</v>
      </c>
      <c r="E558" s="23"/>
      <c r="F558" s="101">
        <f>F559</f>
        <v>278.60000000000002</v>
      </c>
      <c r="G558" s="101">
        <f t="shared" ref="G558:H561" si="507">G559</f>
        <v>0</v>
      </c>
      <c r="H558" s="101">
        <f t="shared" si="507"/>
        <v>278.60000000000002</v>
      </c>
      <c r="I558" s="101">
        <f t="shared" ref="I558:N561" si="508">I559</f>
        <v>0</v>
      </c>
      <c r="J558" s="242">
        <f t="shared" si="508"/>
        <v>278.60000000000002</v>
      </c>
      <c r="K558" s="101">
        <f t="shared" si="508"/>
        <v>0</v>
      </c>
      <c r="L558" s="101">
        <f t="shared" si="508"/>
        <v>278.60000000000002</v>
      </c>
      <c r="M558" s="101">
        <f t="shared" si="508"/>
        <v>-121.4</v>
      </c>
      <c r="N558" s="101">
        <f t="shared" si="508"/>
        <v>157.20000000000002</v>
      </c>
    </row>
    <row r="559" spans="1:14" s="2" customFormat="1" ht="22.5" x14ac:dyDescent="0.2">
      <c r="A559" s="25" t="s">
        <v>400</v>
      </c>
      <c r="B559" s="23" t="s">
        <v>86</v>
      </c>
      <c r="C559" s="23" t="s">
        <v>88</v>
      </c>
      <c r="D559" s="23" t="s">
        <v>108</v>
      </c>
      <c r="E559" s="23"/>
      <c r="F559" s="102">
        <f>F560</f>
        <v>278.60000000000002</v>
      </c>
      <c r="G559" s="102">
        <f t="shared" si="507"/>
        <v>0</v>
      </c>
      <c r="H559" s="102">
        <f t="shared" si="507"/>
        <v>278.60000000000002</v>
      </c>
      <c r="I559" s="102">
        <f t="shared" si="508"/>
        <v>0</v>
      </c>
      <c r="J559" s="145">
        <f t="shared" si="508"/>
        <v>278.60000000000002</v>
      </c>
      <c r="K559" s="102">
        <f t="shared" si="508"/>
        <v>0</v>
      </c>
      <c r="L559" s="102">
        <f t="shared" si="508"/>
        <v>278.60000000000002</v>
      </c>
      <c r="M559" s="102">
        <f t="shared" si="508"/>
        <v>-121.4</v>
      </c>
      <c r="N559" s="102">
        <f t="shared" si="508"/>
        <v>157.20000000000002</v>
      </c>
    </row>
    <row r="560" spans="1:14" s="2" customFormat="1" x14ac:dyDescent="0.2">
      <c r="A560" s="25" t="s">
        <v>96</v>
      </c>
      <c r="B560" s="23" t="s">
        <v>86</v>
      </c>
      <c r="C560" s="23" t="s">
        <v>88</v>
      </c>
      <c r="D560" s="23" t="s">
        <v>108</v>
      </c>
      <c r="E560" s="23" t="s">
        <v>97</v>
      </c>
      <c r="F560" s="101">
        <f>F561</f>
        <v>278.60000000000002</v>
      </c>
      <c r="G560" s="101">
        <f t="shared" si="507"/>
        <v>0</v>
      </c>
      <c r="H560" s="101">
        <f t="shared" si="507"/>
        <v>278.60000000000002</v>
      </c>
      <c r="I560" s="101">
        <f t="shared" si="508"/>
        <v>0</v>
      </c>
      <c r="J560" s="242">
        <f t="shared" si="508"/>
        <v>278.60000000000002</v>
      </c>
      <c r="K560" s="101">
        <f t="shared" si="508"/>
        <v>0</v>
      </c>
      <c r="L560" s="101">
        <f t="shared" si="508"/>
        <v>278.60000000000002</v>
      </c>
      <c r="M560" s="101">
        <f t="shared" si="508"/>
        <v>-121.4</v>
      </c>
      <c r="N560" s="101">
        <f t="shared" si="508"/>
        <v>157.20000000000002</v>
      </c>
    </row>
    <row r="561" spans="1:14" s="2" customFormat="1" x14ac:dyDescent="0.2">
      <c r="A561" s="25" t="s">
        <v>98</v>
      </c>
      <c r="B561" s="23" t="s">
        <v>86</v>
      </c>
      <c r="C561" s="23" t="s">
        <v>88</v>
      </c>
      <c r="D561" s="23" t="s">
        <v>108</v>
      </c>
      <c r="E561" s="28">
        <v>310</v>
      </c>
      <c r="F561" s="101">
        <f>F562</f>
        <v>278.60000000000002</v>
      </c>
      <c r="G561" s="101">
        <f t="shared" si="507"/>
        <v>0</v>
      </c>
      <c r="H561" s="101">
        <f t="shared" si="507"/>
        <v>278.60000000000002</v>
      </c>
      <c r="I561" s="101">
        <f t="shared" si="508"/>
        <v>0</v>
      </c>
      <c r="J561" s="242">
        <f t="shared" si="508"/>
        <v>278.60000000000002</v>
      </c>
      <c r="K561" s="101">
        <f t="shared" si="508"/>
        <v>0</v>
      </c>
      <c r="L561" s="101">
        <f t="shared" si="508"/>
        <v>278.60000000000002</v>
      </c>
      <c r="M561" s="101">
        <f t="shared" si="508"/>
        <v>-121.4</v>
      </c>
      <c r="N561" s="101">
        <f t="shared" si="508"/>
        <v>157.20000000000002</v>
      </c>
    </row>
    <row r="562" spans="1:14" s="29" customFormat="1" ht="22.5" x14ac:dyDescent="0.2">
      <c r="A562" s="20" t="s">
        <v>99</v>
      </c>
      <c r="B562" s="23" t="s">
        <v>86</v>
      </c>
      <c r="C562" s="23" t="s">
        <v>88</v>
      </c>
      <c r="D562" s="23" t="s">
        <v>108</v>
      </c>
      <c r="E562" s="28">
        <v>313</v>
      </c>
      <c r="F562" s="101">
        <f>'ПР 7 ведом'!G126</f>
        <v>278.60000000000002</v>
      </c>
      <c r="G562" s="101">
        <f>'ПР 7 ведом'!H126</f>
        <v>0</v>
      </c>
      <c r="H562" s="101">
        <f>'ПР 7 ведом'!I126</f>
        <v>278.60000000000002</v>
      </c>
      <c r="I562" s="101">
        <f>'ПР 7 ведом'!J126</f>
        <v>0</v>
      </c>
      <c r="J562" s="242">
        <f>'ПР 7 ведом'!K126</f>
        <v>278.60000000000002</v>
      </c>
      <c r="K562" s="101">
        <f>'ПР 7 ведом'!L126</f>
        <v>0</v>
      </c>
      <c r="L562" s="101">
        <f>'ПР 7 ведом'!M126</f>
        <v>278.60000000000002</v>
      </c>
      <c r="M562" s="101">
        <f>'ПР 7 ведом'!N126</f>
        <v>-121.4</v>
      </c>
      <c r="N562" s="101">
        <f>'ПР 7 ведом'!O126</f>
        <v>157.20000000000002</v>
      </c>
    </row>
    <row r="563" spans="1:14" s="29" customFormat="1" ht="21" x14ac:dyDescent="0.2">
      <c r="A563" s="30" t="s">
        <v>109</v>
      </c>
      <c r="B563" s="18">
        <v>10</v>
      </c>
      <c r="C563" s="17" t="s">
        <v>88</v>
      </c>
      <c r="D563" s="18" t="s">
        <v>110</v>
      </c>
      <c r="E563" s="18"/>
      <c r="F563" s="102">
        <f>F564+F572+F577</f>
        <v>9286.7000000000007</v>
      </c>
      <c r="G563" s="102">
        <f t="shared" ref="G563:H563" si="509">G564+G572+G577</f>
        <v>0</v>
      </c>
      <c r="H563" s="102">
        <f t="shared" si="509"/>
        <v>9286.7000000000007</v>
      </c>
      <c r="I563" s="102">
        <f t="shared" ref="I563:N563" si="510">I564+I572+I577</f>
        <v>625.84699999999998</v>
      </c>
      <c r="J563" s="145">
        <f t="shared" si="510"/>
        <v>9912.5470000000005</v>
      </c>
      <c r="K563" s="102">
        <f t="shared" si="510"/>
        <v>0</v>
      </c>
      <c r="L563" s="102">
        <f t="shared" si="510"/>
        <v>9912.5470000000005</v>
      </c>
      <c r="M563" s="102">
        <f t="shared" si="510"/>
        <v>3213.0529999999999</v>
      </c>
      <c r="N563" s="102">
        <f t="shared" si="510"/>
        <v>13125.6</v>
      </c>
    </row>
    <row r="564" spans="1:14" s="29" customFormat="1" ht="22.5" x14ac:dyDescent="0.2">
      <c r="A564" s="25" t="s">
        <v>111</v>
      </c>
      <c r="B564" s="23" t="s">
        <v>86</v>
      </c>
      <c r="C564" s="23" t="s">
        <v>88</v>
      </c>
      <c r="D564" s="23" t="s">
        <v>112</v>
      </c>
      <c r="E564" s="23"/>
      <c r="F564" s="102">
        <f>F565</f>
        <v>5090.3</v>
      </c>
      <c r="G564" s="102">
        <f t="shared" ref="G564:H564" si="511">G565</f>
        <v>0</v>
      </c>
      <c r="H564" s="102">
        <f t="shared" si="511"/>
        <v>5090.3</v>
      </c>
      <c r="I564" s="102">
        <f t="shared" ref="I564:N564" si="512">I565</f>
        <v>0</v>
      </c>
      <c r="J564" s="145">
        <f t="shared" si="512"/>
        <v>5090.3</v>
      </c>
      <c r="K564" s="102">
        <f t="shared" si="512"/>
        <v>0</v>
      </c>
      <c r="L564" s="102">
        <f t="shared" si="512"/>
        <v>5090.3</v>
      </c>
      <c r="M564" s="102">
        <f t="shared" si="512"/>
        <v>-104.5</v>
      </c>
      <c r="N564" s="102">
        <f t="shared" si="512"/>
        <v>4985.8</v>
      </c>
    </row>
    <row r="565" spans="1:14" s="29" customFormat="1" ht="22.5" x14ac:dyDescent="0.2">
      <c r="A565" s="25" t="s">
        <v>6</v>
      </c>
      <c r="B565" s="23" t="s">
        <v>86</v>
      </c>
      <c r="C565" s="23" t="s">
        <v>88</v>
      </c>
      <c r="D565" s="23" t="s">
        <v>113</v>
      </c>
      <c r="E565" s="23"/>
      <c r="F565" s="102">
        <f>F566+F569</f>
        <v>5090.3</v>
      </c>
      <c r="G565" s="102">
        <f t="shared" ref="G565:H565" si="513">G566+G569</f>
        <v>0</v>
      </c>
      <c r="H565" s="102">
        <f t="shared" si="513"/>
        <v>5090.3</v>
      </c>
      <c r="I565" s="102">
        <f t="shared" ref="I565:N565" si="514">I566+I569</f>
        <v>0</v>
      </c>
      <c r="J565" s="145">
        <f t="shared" si="514"/>
        <v>5090.3</v>
      </c>
      <c r="K565" s="102">
        <f t="shared" si="514"/>
        <v>0</v>
      </c>
      <c r="L565" s="102">
        <f t="shared" si="514"/>
        <v>5090.3</v>
      </c>
      <c r="M565" s="102">
        <f t="shared" si="514"/>
        <v>-104.5</v>
      </c>
      <c r="N565" s="102">
        <f t="shared" si="514"/>
        <v>4985.8</v>
      </c>
    </row>
    <row r="566" spans="1:14" s="29" customFormat="1" ht="22.5" x14ac:dyDescent="0.2">
      <c r="A566" s="33" t="s">
        <v>388</v>
      </c>
      <c r="B566" s="18" t="s">
        <v>86</v>
      </c>
      <c r="C566" s="17" t="s">
        <v>88</v>
      </c>
      <c r="D566" s="23" t="s">
        <v>113</v>
      </c>
      <c r="E566" s="18" t="s">
        <v>50</v>
      </c>
      <c r="F566" s="102">
        <f>F567</f>
        <v>95</v>
      </c>
      <c r="G566" s="102">
        <f t="shared" ref="G566:H567" si="515">G567</f>
        <v>0</v>
      </c>
      <c r="H566" s="102">
        <f t="shared" si="515"/>
        <v>95</v>
      </c>
      <c r="I566" s="102">
        <f t="shared" ref="I566:N567" si="516">I567</f>
        <v>0</v>
      </c>
      <c r="J566" s="145">
        <f t="shared" si="516"/>
        <v>95</v>
      </c>
      <c r="K566" s="102">
        <f t="shared" si="516"/>
        <v>0</v>
      </c>
      <c r="L566" s="102">
        <f t="shared" si="516"/>
        <v>95</v>
      </c>
      <c r="M566" s="102">
        <f t="shared" si="516"/>
        <v>2.2999999999999998</v>
      </c>
      <c r="N566" s="102">
        <f t="shared" si="516"/>
        <v>97.3</v>
      </c>
    </row>
    <row r="567" spans="1:14" s="29" customFormat="1" ht="22.5" x14ac:dyDescent="0.2">
      <c r="A567" s="33" t="s">
        <v>51</v>
      </c>
      <c r="B567" s="18" t="s">
        <v>86</v>
      </c>
      <c r="C567" s="17" t="s">
        <v>88</v>
      </c>
      <c r="D567" s="23" t="s">
        <v>113</v>
      </c>
      <c r="E567" s="18" t="s">
        <v>52</v>
      </c>
      <c r="F567" s="102">
        <f>F568</f>
        <v>95</v>
      </c>
      <c r="G567" s="102">
        <f t="shared" si="515"/>
        <v>0</v>
      </c>
      <c r="H567" s="102">
        <f t="shared" si="515"/>
        <v>95</v>
      </c>
      <c r="I567" s="102">
        <f t="shared" si="516"/>
        <v>0</v>
      </c>
      <c r="J567" s="145">
        <f t="shared" si="516"/>
        <v>95</v>
      </c>
      <c r="K567" s="102">
        <f t="shared" si="516"/>
        <v>0</v>
      </c>
      <c r="L567" s="102">
        <f t="shared" si="516"/>
        <v>95</v>
      </c>
      <c r="M567" s="102">
        <f t="shared" si="516"/>
        <v>2.2999999999999998</v>
      </c>
      <c r="N567" s="102">
        <f t="shared" si="516"/>
        <v>97.3</v>
      </c>
    </row>
    <row r="568" spans="1:14" s="29" customFormat="1" ht="11.25" x14ac:dyDescent="0.2">
      <c r="A568" s="65" t="s">
        <v>408</v>
      </c>
      <c r="B568" s="18" t="s">
        <v>86</v>
      </c>
      <c r="C568" s="17" t="s">
        <v>88</v>
      </c>
      <c r="D568" s="23" t="s">
        <v>113</v>
      </c>
      <c r="E568" s="18" t="s">
        <v>54</v>
      </c>
      <c r="F568" s="102">
        <f>'ПР 7 ведом'!G132</f>
        <v>95</v>
      </c>
      <c r="G568" s="102">
        <f>'ПР 7 ведом'!H132</f>
        <v>0</v>
      </c>
      <c r="H568" s="102">
        <f>'ПР 7 ведом'!I132</f>
        <v>95</v>
      </c>
      <c r="I568" s="102">
        <f>'ПР 7 ведом'!J132</f>
        <v>0</v>
      </c>
      <c r="J568" s="145">
        <f>'ПР 7 ведом'!K132</f>
        <v>95</v>
      </c>
      <c r="K568" s="102">
        <f>'ПР 7 ведом'!L132</f>
        <v>0</v>
      </c>
      <c r="L568" s="102">
        <f>'ПР 7 ведом'!M132</f>
        <v>95</v>
      </c>
      <c r="M568" s="102">
        <f>'ПР 7 ведом'!N132</f>
        <v>2.2999999999999998</v>
      </c>
      <c r="N568" s="102">
        <f>'ПР 7 ведом'!O132</f>
        <v>97.3</v>
      </c>
    </row>
    <row r="569" spans="1:14" s="143" customFormat="1" x14ac:dyDescent="0.2">
      <c r="A569" s="25" t="s">
        <v>96</v>
      </c>
      <c r="B569" s="23" t="s">
        <v>86</v>
      </c>
      <c r="C569" s="23" t="s">
        <v>88</v>
      </c>
      <c r="D569" s="23" t="s">
        <v>113</v>
      </c>
      <c r="E569" s="23" t="s">
        <v>97</v>
      </c>
      <c r="F569" s="102">
        <f>F570</f>
        <v>4995.3</v>
      </c>
      <c r="G569" s="102">
        <f t="shared" ref="G569:H570" si="517">G570</f>
        <v>0</v>
      </c>
      <c r="H569" s="102">
        <f t="shared" si="517"/>
        <v>4995.3</v>
      </c>
      <c r="I569" s="102">
        <f t="shared" ref="I569:N570" si="518">I570</f>
        <v>0</v>
      </c>
      <c r="J569" s="145">
        <f t="shared" si="518"/>
        <v>4995.3</v>
      </c>
      <c r="K569" s="102">
        <f t="shared" si="518"/>
        <v>0</v>
      </c>
      <c r="L569" s="102">
        <f t="shared" si="518"/>
        <v>4995.3</v>
      </c>
      <c r="M569" s="102">
        <f t="shared" si="518"/>
        <v>-106.8</v>
      </c>
      <c r="N569" s="102">
        <f t="shared" si="518"/>
        <v>4888.5</v>
      </c>
    </row>
    <row r="570" spans="1:14" s="29" customFormat="1" ht="11.25" x14ac:dyDescent="0.2">
      <c r="A570" s="25" t="s">
        <v>98</v>
      </c>
      <c r="B570" s="23" t="s">
        <v>86</v>
      </c>
      <c r="C570" s="23" t="s">
        <v>88</v>
      </c>
      <c r="D570" s="23" t="s">
        <v>113</v>
      </c>
      <c r="E570" s="28">
        <v>310</v>
      </c>
      <c r="F570" s="102">
        <f>F571</f>
        <v>4995.3</v>
      </c>
      <c r="G570" s="102">
        <f t="shared" si="517"/>
        <v>0</v>
      </c>
      <c r="H570" s="102">
        <f t="shared" si="517"/>
        <v>4995.3</v>
      </c>
      <c r="I570" s="102">
        <f t="shared" si="518"/>
        <v>0</v>
      </c>
      <c r="J570" s="145">
        <f t="shared" si="518"/>
        <v>4995.3</v>
      </c>
      <c r="K570" s="102">
        <f t="shared" si="518"/>
        <v>0</v>
      </c>
      <c r="L570" s="102">
        <f t="shared" si="518"/>
        <v>4995.3</v>
      </c>
      <c r="M570" s="102">
        <f t="shared" si="518"/>
        <v>-106.8</v>
      </c>
      <c r="N570" s="102">
        <f t="shared" si="518"/>
        <v>4888.5</v>
      </c>
    </row>
    <row r="571" spans="1:14" s="29" customFormat="1" ht="22.5" x14ac:dyDescent="0.2">
      <c r="A571" s="20" t="s">
        <v>99</v>
      </c>
      <c r="B571" s="23" t="s">
        <v>86</v>
      </c>
      <c r="C571" s="23" t="s">
        <v>88</v>
      </c>
      <c r="D571" s="23" t="s">
        <v>113</v>
      </c>
      <c r="E571" s="28">
        <v>313</v>
      </c>
      <c r="F571" s="101">
        <f>'ПР 7 ведом'!G135</f>
        <v>4995.3</v>
      </c>
      <c r="G571" s="101">
        <f>'ПР 7 ведом'!H135</f>
        <v>0</v>
      </c>
      <c r="H571" s="101">
        <f>'ПР 7 ведом'!I135</f>
        <v>4995.3</v>
      </c>
      <c r="I571" s="101">
        <f>'ПР 7 ведом'!J135</f>
        <v>0</v>
      </c>
      <c r="J571" s="242">
        <f>'ПР 7 ведом'!K135</f>
        <v>4995.3</v>
      </c>
      <c r="K571" s="101">
        <f>'ПР 7 ведом'!L135</f>
        <v>0</v>
      </c>
      <c r="L571" s="101">
        <f>'ПР 7 ведом'!M135</f>
        <v>4995.3</v>
      </c>
      <c r="M571" s="101">
        <f>'ПР 7 ведом'!N135</f>
        <v>-106.8</v>
      </c>
      <c r="N571" s="101">
        <f>'ПР 7 ведом'!O135</f>
        <v>4888.5</v>
      </c>
    </row>
    <row r="572" spans="1:14" s="29" customFormat="1" ht="33.75" x14ac:dyDescent="0.2">
      <c r="A572" s="25" t="s">
        <v>114</v>
      </c>
      <c r="B572" s="23" t="s">
        <v>86</v>
      </c>
      <c r="C572" s="23" t="s">
        <v>88</v>
      </c>
      <c r="D572" s="23" t="s">
        <v>115</v>
      </c>
      <c r="E572" s="23"/>
      <c r="F572" s="101">
        <f>F573</f>
        <v>35.4</v>
      </c>
      <c r="G572" s="101">
        <f t="shared" ref="G572:H575" si="519">G573</f>
        <v>0</v>
      </c>
      <c r="H572" s="101">
        <f t="shared" si="519"/>
        <v>35.4</v>
      </c>
      <c r="I572" s="101">
        <f t="shared" ref="I572:N575" si="520">I573</f>
        <v>0</v>
      </c>
      <c r="J572" s="242">
        <f t="shared" si="520"/>
        <v>35.4</v>
      </c>
      <c r="K572" s="101">
        <f t="shared" si="520"/>
        <v>0</v>
      </c>
      <c r="L572" s="101">
        <f t="shared" si="520"/>
        <v>35.4</v>
      </c>
      <c r="M572" s="101">
        <f t="shared" si="520"/>
        <v>4.4000000000000004</v>
      </c>
      <c r="N572" s="101">
        <f t="shared" si="520"/>
        <v>39.799999999999997</v>
      </c>
    </row>
    <row r="573" spans="1:14" s="2" customFormat="1" ht="33.75" x14ac:dyDescent="0.2">
      <c r="A573" s="25" t="s">
        <v>2</v>
      </c>
      <c r="B573" s="23" t="s">
        <v>86</v>
      </c>
      <c r="C573" s="23" t="s">
        <v>88</v>
      </c>
      <c r="D573" s="23" t="s">
        <v>116</v>
      </c>
      <c r="E573" s="23"/>
      <c r="F573" s="101">
        <f>F574</f>
        <v>35.4</v>
      </c>
      <c r="G573" s="101">
        <f t="shared" si="519"/>
        <v>0</v>
      </c>
      <c r="H573" s="101">
        <f t="shared" si="519"/>
        <v>35.4</v>
      </c>
      <c r="I573" s="101">
        <f t="shared" si="520"/>
        <v>0</v>
      </c>
      <c r="J573" s="242">
        <f t="shared" si="520"/>
        <v>35.4</v>
      </c>
      <c r="K573" s="101">
        <f t="shared" si="520"/>
        <v>0</v>
      </c>
      <c r="L573" s="101">
        <f t="shared" si="520"/>
        <v>35.4</v>
      </c>
      <c r="M573" s="101">
        <f t="shared" si="520"/>
        <v>4.4000000000000004</v>
      </c>
      <c r="N573" s="101">
        <f t="shared" si="520"/>
        <v>39.799999999999997</v>
      </c>
    </row>
    <row r="574" spans="1:14" s="2" customFormat="1" x14ac:dyDescent="0.2">
      <c r="A574" s="25" t="s">
        <v>96</v>
      </c>
      <c r="B574" s="23" t="s">
        <v>86</v>
      </c>
      <c r="C574" s="23" t="s">
        <v>88</v>
      </c>
      <c r="D574" s="23" t="s">
        <v>116</v>
      </c>
      <c r="E574" s="23" t="s">
        <v>97</v>
      </c>
      <c r="F574" s="101">
        <f>F575</f>
        <v>35.4</v>
      </c>
      <c r="G574" s="101">
        <f t="shared" si="519"/>
        <v>0</v>
      </c>
      <c r="H574" s="101">
        <f t="shared" si="519"/>
        <v>35.4</v>
      </c>
      <c r="I574" s="101">
        <f t="shared" si="520"/>
        <v>0</v>
      </c>
      <c r="J574" s="242">
        <f t="shared" si="520"/>
        <v>35.4</v>
      </c>
      <c r="K574" s="101">
        <f t="shared" si="520"/>
        <v>0</v>
      </c>
      <c r="L574" s="101">
        <f t="shared" si="520"/>
        <v>35.4</v>
      </c>
      <c r="M574" s="101">
        <f t="shared" si="520"/>
        <v>4.4000000000000004</v>
      </c>
      <c r="N574" s="101">
        <f t="shared" si="520"/>
        <v>39.799999999999997</v>
      </c>
    </row>
    <row r="575" spans="1:14" s="2" customFormat="1" x14ac:dyDescent="0.2">
      <c r="A575" s="25" t="s">
        <v>98</v>
      </c>
      <c r="B575" s="23" t="s">
        <v>86</v>
      </c>
      <c r="C575" s="23" t="s">
        <v>88</v>
      </c>
      <c r="D575" s="23" t="s">
        <v>116</v>
      </c>
      <c r="E575" s="28">
        <v>310</v>
      </c>
      <c r="F575" s="101">
        <f>F576</f>
        <v>35.4</v>
      </c>
      <c r="G575" s="101">
        <f t="shared" si="519"/>
        <v>0</v>
      </c>
      <c r="H575" s="101">
        <f t="shared" si="519"/>
        <v>35.4</v>
      </c>
      <c r="I575" s="101">
        <f t="shared" si="520"/>
        <v>0</v>
      </c>
      <c r="J575" s="242">
        <f t="shared" si="520"/>
        <v>35.4</v>
      </c>
      <c r="K575" s="101">
        <f t="shared" si="520"/>
        <v>0</v>
      </c>
      <c r="L575" s="101">
        <f t="shared" si="520"/>
        <v>35.4</v>
      </c>
      <c r="M575" s="101">
        <f t="shared" si="520"/>
        <v>4.4000000000000004</v>
      </c>
      <c r="N575" s="101">
        <f t="shared" si="520"/>
        <v>39.799999999999997</v>
      </c>
    </row>
    <row r="576" spans="1:14" s="2" customFormat="1" ht="22.5" x14ac:dyDescent="0.2">
      <c r="A576" s="20" t="s">
        <v>99</v>
      </c>
      <c r="B576" s="23" t="s">
        <v>86</v>
      </c>
      <c r="C576" s="23" t="s">
        <v>88</v>
      </c>
      <c r="D576" s="23" t="s">
        <v>116</v>
      </c>
      <c r="E576" s="28">
        <v>313</v>
      </c>
      <c r="F576" s="102">
        <f>'ПР 7 ведом'!G140</f>
        <v>35.4</v>
      </c>
      <c r="G576" s="102">
        <f>'ПР 7 ведом'!H140</f>
        <v>0</v>
      </c>
      <c r="H576" s="102">
        <f>'ПР 7 ведом'!I140</f>
        <v>35.4</v>
      </c>
      <c r="I576" s="102">
        <f>'ПР 7 ведом'!J140</f>
        <v>0</v>
      </c>
      <c r="J576" s="145">
        <f>'ПР 7 ведом'!K140</f>
        <v>35.4</v>
      </c>
      <c r="K576" s="102">
        <f>'ПР 7 ведом'!L140</f>
        <v>0</v>
      </c>
      <c r="L576" s="102">
        <f>'ПР 7 ведом'!M140</f>
        <v>35.4</v>
      </c>
      <c r="M576" s="102">
        <f>'ПР 7 ведом'!N140</f>
        <v>4.4000000000000004</v>
      </c>
      <c r="N576" s="102">
        <f>'ПР 7 ведом'!O140</f>
        <v>39.799999999999997</v>
      </c>
    </row>
    <row r="577" spans="1:14" s="2" customFormat="1" ht="22.5" x14ac:dyDescent="0.2">
      <c r="A577" s="16" t="s">
        <v>117</v>
      </c>
      <c r="B577" s="23" t="s">
        <v>86</v>
      </c>
      <c r="C577" s="23" t="s">
        <v>88</v>
      </c>
      <c r="D577" s="23" t="s">
        <v>118</v>
      </c>
      <c r="E577" s="28"/>
      <c r="F577" s="101">
        <f>F578</f>
        <v>4161</v>
      </c>
      <c r="G577" s="101">
        <f t="shared" ref="G577:H577" si="521">G578</f>
        <v>0</v>
      </c>
      <c r="H577" s="101">
        <f t="shared" si="521"/>
        <v>4161</v>
      </c>
      <c r="I577" s="101">
        <f t="shared" ref="I577:N577" si="522">I578</f>
        <v>625.84699999999998</v>
      </c>
      <c r="J577" s="242">
        <f t="shared" si="522"/>
        <v>4786.8470000000007</v>
      </c>
      <c r="K577" s="101">
        <f t="shared" si="522"/>
        <v>0</v>
      </c>
      <c r="L577" s="101">
        <f t="shared" si="522"/>
        <v>4786.8470000000007</v>
      </c>
      <c r="M577" s="101">
        <f t="shared" si="522"/>
        <v>3313.1529999999998</v>
      </c>
      <c r="N577" s="101">
        <f t="shared" si="522"/>
        <v>8100</v>
      </c>
    </row>
    <row r="578" spans="1:14" s="2" customFormat="1" ht="22.5" x14ac:dyDescent="0.2">
      <c r="A578" s="32" t="s">
        <v>1</v>
      </c>
      <c r="B578" s="23" t="s">
        <v>86</v>
      </c>
      <c r="C578" s="23" t="s">
        <v>88</v>
      </c>
      <c r="D578" s="18" t="s">
        <v>119</v>
      </c>
      <c r="E578" s="18"/>
      <c r="F578" s="101">
        <f>F579+F582</f>
        <v>4161</v>
      </c>
      <c r="G578" s="101">
        <f t="shared" ref="G578:H578" si="523">G579+G582</f>
        <v>0</v>
      </c>
      <c r="H578" s="101">
        <f t="shared" si="523"/>
        <v>4161</v>
      </c>
      <c r="I578" s="101">
        <f t="shared" ref="I578:N578" si="524">I579+I582</f>
        <v>625.84699999999998</v>
      </c>
      <c r="J578" s="242">
        <f t="shared" si="524"/>
        <v>4786.8470000000007</v>
      </c>
      <c r="K578" s="101">
        <f t="shared" si="524"/>
        <v>0</v>
      </c>
      <c r="L578" s="101">
        <f t="shared" si="524"/>
        <v>4786.8470000000007</v>
      </c>
      <c r="M578" s="101">
        <f t="shared" si="524"/>
        <v>3313.1529999999998</v>
      </c>
      <c r="N578" s="101">
        <f t="shared" si="524"/>
        <v>8100</v>
      </c>
    </row>
    <row r="579" spans="1:14" s="2" customFormat="1" ht="22.5" x14ac:dyDescent="0.2">
      <c r="A579" s="33" t="s">
        <v>388</v>
      </c>
      <c r="B579" s="18" t="s">
        <v>86</v>
      </c>
      <c r="C579" s="17" t="s">
        <v>88</v>
      </c>
      <c r="D579" s="18" t="s">
        <v>119</v>
      </c>
      <c r="E579" s="18" t="s">
        <v>50</v>
      </c>
      <c r="F579" s="102">
        <f>F580</f>
        <v>83</v>
      </c>
      <c r="G579" s="102">
        <f t="shared" ref="G579:H580" si="525">G580</f>
        <v>0</v>
      </c>
      <c r="H579" s="102">
        <f t="shared" si="525"/>
        <v>83</v>
      </c>
      <c r="I579" s="102">
        <f t="shared" ref="I579:N580" si="526">I580</f>
        <v>11.077</v>
      </c>
      <c r="J579" s="145">
        <f t="shared" si="526"/>
        <v>94.076999999999998</v>
      </c>
      <c r="K579" s="102">
        <f t="shared" si="526"/>
        <v>0</v>
      </c>
      <c r="L579" s="102">
        <f t="shared" si="526"/>
        <v>94.076999999999998</v>
      </c>
      <c r="M579" s="102">
        <f t="shared" si="526"/>
        <v>3.7999999999999999E-2</v>
      </c>
      <c r="N579" s="102">
        <f t="shared" si="526"/>
        <v>94.114999999999995</v>
      </c>
    </row>
    <row r="580" spans="1:14" s="2" customFormat="1" ht="22.5" x14ac:dyDescent="0.2">
      <c r="A580" s="33" t="s">
        <v>51</v>
      </c>
      <c r="B580" s="18" t="s">
        <v>86</v>
      </c>
      <c r="C580" s="17" t="s">
        <v>88</v>
      </c>
      <c r="D580" s="18" t="s">
        <v>119</v>
      </c>
      <c r="E580" s="18" t="s">
        <v>52</v>
      </c>
      <c r="F580" s="102">
        <f>F581</f>
        <v>83</v>
      </c>
      <c r="G580" s="102">
        <f t="shared" si="525"/>
        <v>0</v>
      </c>
      <c r="H580" s="102">
        <f t="shared" si="525"/>
        <v>83</v>
      </c>
      <c r="I580" s="102">
        <f t="shared" si="526"/>
        <v>11.077</v>
      </c>
      <c r="J580" s="145">
        <f t="shared" si="526"/>
        <v>94.076999999999998</v>
      </c>
      <c r="K580" s="102">
        <f t="shared" si="526"/>
        <v>0</v>
      </c>
      <c r="L580" s="102">
        <f t="shared" si="526"/>
        <v>94.076999999999998</v>
      </c>
      <c r="M580" s="102">
        <f t="shared" si="526"/>
        <v>3.7999999999999999E-2</v>
      </c>
      <c r="N580" s="102">
        <f t="shared" si="526"/>
        <v>94.114999999999995</v>
      </c>
    </row>
    <row r="581" spans="1:14" s="29" customFormat="1" ht="11.25" x14ac:dyDescent="0.2">
      <c r="A581" s="65" t="s">
        <v>408</v>
      </c>
      <c r="B581" s="18" t="s">
        <v>86</v>
      </c>
      <c r="C581" s="17" t="s">
        <v>88</v>
      </c>
      <c r="D581" s="18" t="s">
        <v>119</v>
      </c>
      <c r="E581" s="18" t="s">
        <v>54</v>
      </c>
      <c r="F581" s="102">
        <f>'ПР 7 ведом'!G145</f>
        <v>83</v>
      </c>
      <c r="G581" s="102">
        <f>'ПР 7 ведом'!H145</f>
        <v>0</v>
      </c>
      <c r="H581" s="102">
        <f>'ПР 7 ведом'!I145</f>
        <v>83</v>
      </c>
      <c r="I581" s="102">
        <f>'ПР 7 ведом'!J145</f>
        <v>11.077</v>
      </c>
      <c r="J581" s="145">
        <f>'ПР 7 ведом'!K145</f>
        <v>94.076999999999998</v>
      </c>
      <c r="K581" s="102">
        <f>'ПР 7 ведом'!L145</f>
        <v>0</v>
      </c>
      <c r="L581" s="102">
        <f>'ПР 7 ведом'!M145</f>
        <v>94.076999999999998</v>
      </c>
      <c r="M581" s="102">
        <f>'ПР 7 ведом'!N145</f>
        <v>3.7999999999999999E-2</v>
      </c>
      <c r="N581" s="102">
        <f>'ПР 7 ведом'!O145</f>
        <v>94.114999999999995</v>
      </c>
    </row>
    <row r="582" spans="1:14" s="29" customFormat="1" ht="11.25" x14ac:dyDescent="0.2">
      <c r="A582" s="25" t="s">
        <v>96</v>
      </c>
      <c r="B582" s="23" t="s">
        <v>86</v>
      </c>
      <c r="C582" s="23" t="s">
        <v>88</v>
      </c>
      <c r="D582" s="18" t="s">
        <v>119</v>
      </c>
      <c r="E582" s="23" t="s">
        <v>97</v>
      </c>
      <c r="F582" s="101">
        <f>F583</f>
        <v>4078</v>
      </c>
      <c r="G582" s="101">
        <f t="shared" ref="G582:H583" si="527">G583</f>
        <v>0</v>
      </c>
      <c r="H582" s="101">
        <f t="shared" si="527"/>
        <v>4078</v>
      </c>
      <c r="I582" s="101">
        <f t="shared" ref="I582:N583" si="528">I583</f>
        <v>614.77</v>
      </c>
      <c r="J582" s="242">
        <f t="shared" si="528"/>
        <v>4692.7700000000004</v>
      </c>
      <c r="K582" s="101">
        <f t="shared" si="528"/>
        <v>0</v>
      </c>
      <c r="L582" s="101">
        <f t="shared" si="528"/>
        <v>4692.7700000000004</v>
      </c>
      <c r="M582" s="101">
        <f t="shared" si="528"/>
        <v>3313.1149999999998</v>
      </c>
      <c r="N582" s="101">
        <f t="shared" si="528"/>
        <v>8005.8850000000002</v>
      </c>
    </row>
    <row r="583" spans="1:14" s="29" customFormat="1" ht="11.25" x14ac:dyDescent="0.2">
      <c r="A583" s="25" t="s">
        <v>98</v>
      </c>
      <c r="B583" s="23" t="s">
        <v>86</v>
      </c>
      <c r="C583" s="23" t="s">
        <v>88</v>
      </c>
      <c r="D583" s="18" t="s">
        <v>119</v>
      </c>
      <c r="E583" s="28">
        <v>310</v>
      </c>
      <c r="F583" s="101">
        <f>F584</f>
        <v>4078</v>
      </c>
      <c r="G583" s="101">
        <f t="shared" si="527"/>
        <v>0</v>
      </c>
      <c r="H583" s="101">
        <f t="shared" si="527"/>
        <v>4078</v>
      </c>
      <c r="I583" s="101">
        <f t="shared" si="528"/>
        <v>614.77</v>
      </c>
      <c r="J583" s="242">
        <f t="shared" si="528"/>
        <v>4692.7700000000004</v>
      </c>
      <c r="K583" s="101">
        <f t="shared" si="528"/>
        <v>0</v>
      </c>
      <c r="L583" s="101">
        <f t="shared" si="528"/>
        <v>4692.7700000000004</v>
      </c>
      <c r="M583" s="101">
        <f t="shared" si="528"/>
        <v>3313.1149999999998</v>
      </c>
      <c r="N583" s="101">
        <f t="shared" si="528"/>
        <v>8005.8850000000002</v>
      </c>
    </row>
    <row r="584" spans="1:14" s="29" customFormat="1" ht="22.5" x14ac:dyDescent="0.2">
      <c r="A584" s="20" t="s">
        <v>99</v>
      </c>
      <c r="B584" s="23" t="s">
        <v>86</v>
      </c>
      <c r="C584" s="23" t="s">
        <v>88</v>
      </c>
      <c r="D584" s="18" t="s">
        <v>119</v>
      </c>
      <c r="E584" s="28">
        <v>313</v>
      </c>
      <c r="F584" s="101">
        <f>'ПР 7 ведом'!G148</f>
        <v>4078</v>
      </c>
      <c r="G584" s="101">
        <f>'ПР 7 ведом'!H148</f>
        <v>0</v>
      </c>
      <c r="H584" s="101">
        <f>'ПР 7 ведом'!I148</f>
        <v>4078</v>
      </c>
      <c r="I584" s="101">
        <f>'ПР 7 ведом'!J148</f>
        <v>614.77</v>
      </c>
      <c r="J584" s="242">
        <f>'ПР 7 ведом'!K148</f>
        <v>4692.7700000000004</v>
      </c>
      <c r="K584" s="101">
        <f>'ПР 7 ведом'!L148</f>
        <v>0</v>
      </c>
      <c r="L584" s="101">
        <f>'ПР 7 ведом'!M148</f>
        <v>4692.7700000000004</v>
      </c>
      <c r="M584" s="101">
        <f>'ПР 7 ведом'!N148</f>
        <v>3313.1149999999998</v>
      </c>
      <c r="N584" s="101">
        <f>'ПР 7 ведом'!O148</f>
        <v>8005.8850000000002</v>
      </c>
    </row>
    <row r="585" spans="1:14" s="29" customFormat="1" ht="22.5" x14ac:dyDescent="0.2">
      <c r="A585" s="50" t="s">
        <v>125</v>
      </c>
      <c r="B585" s="52">
        <v>10</v>
      </c>
      <c r="C585" s="54" t="s">
        <v>88</v>
      </c>
      <c r="D585" s="52" t="s">
        <v>126</v>
      </c>
      <c r="E585" s="52"/>
      <c r="F585" s="101">
        <f>F586</f>
        <v>340</v>
      </c>
      <c r="G585" s="101">
        <f t="shared" ref="G585:H585" si="529">G586</f>
        <v>0</v>
      </c>
      <c r="H585" s="101">
        <f t="shared" si="529"/>
        <v>340</v>
      </c>
      <c r="I585" s="101">
        <f t="shared" ref="I585:N585" si="530">I586</f>
        <v>0</v>
      </c>
      <c r="J585" s="242">
        <f t="shared" si="530"/>
        <v>340</v>
      </c>
      <c r="K585" s="101">
        <f t="shared" si="530"/>
        <v>0</v>
      </c>
      <c r="L585" s="101">
        <f t="shared" si="530"/>
        <v>340</v>
      </c>
      <c r="M585" s="101">
        <f t="shared" si="530"/>
        <v>18.667999999999999</v>
      </c>
      <c r="N585" s="101">
        <f t="shared" si="530"/>
        <v>358.66800000000001</v>
      </c>
    </row>
    <row r="586" spans="1:14" s="2" customFormat="1" ht="33.75" x14ac:dyDescent="0.2">
      <c r="A586" s="33" t="s">
        <v>136</v>
      </c>
      <c r="B586" s="34">
        <v>10</v>
      </c>
      <c r="C586" s="37" t="s">
        <v>88</v>
      </c>
      <c r="D586" s="34" t="s">
        <v>137</v>
      </c>
      <c r="E586" s="34"/>
      <c r="F586" s="101">
        <f>F587+F590</f>
        <v>340</v>
      </c>
      <c r="G586" s="101">
        <f t="shared" ref="G586:H586" si="531">G587+G590</f>
        <v>0</v>
      </c>
      <c r="H586" s="101">
        <f t="shared" si="531"/>
        <v>340</v>
      </c>
      <c r="I586" s="101">
        <f t="shared" ref="I586:N586" si="532">I587+I590</f>
        <v>0</v>
      </c>
      <c r="J586" s="242">
        <f t="shared" si="532"/>
        <v>340</v>
      </c>
      <c r="K586" s="101">
        <f t="shared" si="532"/>
        <v>0</v>
      </c>
      <c r="L586" s="101">
        <f t="shared" si="532"/>
        <v>340</v>
      </c>
      <c r="M586" s="101">
        <f t="shared" si="532"/>
        <v>18.667999999999999</v>
      </c>
      <c r="N586" s="101">
        <f t="shared" si="532"/>
        <v>358.66800000000001</v>
      </c>
    </row>
    <row r="587" spans="1:14" s="29" customFormat="1" ht="22.5" x14ac:dyDescent="0.2">
      <c r="A587" s="33" t="s">
        <v>388</v>
      </c>
      <c r="B587" s="34">
        <v>10</v>
      </c>
      <c r="C587" s="37" t="s">
        <v>88</v>
      </c>
      <c r="D587" s="34" t="s">
        <v>137</v>
      </c>
      <c r="E587" s="34" t="s">
        <v>50</v>
      </c>
      <c r="F587" s="101">
        <f>F588</f>
        <v>302</v>
      </c>
      <c r="G587" s="101">
        <f t="shared" ref="G587:H588" si="533">G588</f>
        <v>0</v>
      </c>
      <c r="H587" s="101">
        <f t="shared" si="533"/>
        <v>302</v>
      </c>
      <c r="I587" s="101">
        <f t="shared" ref="I587:N588" si="534">I588</f>
        <v>0</v>
      </c>
      <c r="J587" s="242">
        <f t="shared" si="534"/>
        <v>302</v>
      </c>
      <c r="K587" s="101">
        <f t="shared" si="534"/>
        <v>-10</v>
      </c>
      <c r="L587" s="101">
        <f t="shared" si="534"/>
        <v>292</v>
      </c>
      <c r="M587" s="101">
        <f t="shared" si="534"/>
        <v>26.667999999999999</v>
      </c>
      <c r="N587" s="101">
        <f t="shared" si="534"/>
        <v>318.66800000000001</v>
      </c>
    </row>
    <row r="588" spans="1:14" s="29" customFormat="1" ht="22.5" x14ac:dyDescent="0.2">
      <c r="A588" s="33" t="s">
        <v>51</v>
      </c>
      <c r="B588" s="34">
        <v>10</v>
      </c>
      <c r="C588" s="37" t="s">
        <v>88</v>
      </c>
      <c r="D588" s="34" t="s">
        <v>137</v>
      </c>
      <c r="E588" s="34" t="s">
        <v>52</v>
      </c>
      <c r="F588" s="101">
        <f>F589</f>
        <v>302</v>
      </c>
      <c r="G588" s="101">
        <f t="shared" si="533"/>
        <v>0</v>
      </c>
      <c r="H588" s="101">
        <f t="shared" si="533"/>
        <v>302</v>
      </c>
      <c r="I588" s="101">
        <f t="shared" si="534"/>
        <v>0</v>
      </c>
      <c r="J588" s="242">
        <f t="shared" si="534"/>
        <v>302</v>
      </c>
      <c r="K588" s="101">
        <f t="shared" si="534"/>
        <v>-10</v>
      </c>
      <c r="L588" s="101">
        <f t="shared" si="534"/>
        <v>292</v>
      </c>
      <c r="M588" s="101">
        <f t="shared" si="534"/>
        <v>26.667999999999999</v>
      </c>
      <c r="N588" s="101">
        <f t="shared" si="534"/>
        <v>318.66800000000001</v>
      </c>
    </row>
    <row r="589" spans="1:14" s="2" customFormat="1" x14ac:dyDescent="0.2">
      <c r="A589" s="65" t="s">
        <v>408</v>
      </c>
      <c r="B589" s="34">
        <v>10</v>
      </c>
      <c r="C589" s="37" t="s">
        <v>88</v>
      </c>
      <c r="D589" s="34" t="s">
        <v>137</v>
      </c>
      <c r="E589" s="34" t="s">
        <v>54</v>
      </c>
      <c r="F589" s="101">
        <f>'ПР 7 ведом'!G678</f>
        <v>302</v>
      </c>
      <c r="G589" s="101">
        <f>'ПР 7 ведом'!H678</f>
        <v>0</v>
      </c>
      <c r="H589" s="101">
        <f>'ПР 7 ведом'!I678</f>
        <v>302</v>
      </c>
      <c r="I589" s="101">
        <f>'ПР 7 ведом'!J678</f>
        <v>0</v>
      </c>
      <c r="J589" s="242">
        <f>'ПР 7 ведом'!K678</f>
        <v>302</v>
      </c>
      <c r="K589" s="101">
        <f>'ПР 7 ведом'!L678</f>
        <v>-10</v>
      </c>
      <c r="L589" s="101">
        <f>'ПР 7 ведом'!M678</f>
        <v>292</v>
      </c>
      <c r="M589" s="101">
        <f>'ПР 7 ведом'!N678</f>
        <v>26.667999999999999</v>
      </c>
      <c r="N589" s="101">
        <f>'ПР 7 ведом'!O678</f>
        <v>318.66800000000001</v>
      </c>
    </row>
    <row r="590" spans="1:14" s="2" customFormat="1" x14ac:dyDescent="0.2">
      <c r="A590" s="25" t="s">
        <v>96</v>
      </c>
      <c r="B590" s="34">
        <v>10</v>
      </c>
      <c r="C590" s="37" t="s">
        <v>88</v>
      </c>
      <c r="D590" s="34" t="s">
        <v>137</v>
      </c>
      <c r="E590" s="34">
        <v>300</v>
      </c>
      <c r="F590" s="101">
        <f>F591+F593+F594</f>
        <v>38</v>
      </c>
      <c r="G590" s="101">
        <f t="shared" ref="G590:L590" si="535">G591+G593+G594</f>
        <v>0</v>
      </c>
      <c r="H590" s="101">
        <f t="shared" si="535"/>
        <v>38</v>
      </c>
      <c r="I590" s="101">
        <f t="shared" si="535"/>
        <v>0</v>
      </c>
      <c r="J590" s="101">
        <f t="shared" si="535"/>
        <v>38</v>
      </c>
      <c r="K590" s="101">
        <f t="shared" si="535"/>
        <v>10</v>
      </c>
      <c r="L590" s="101">
        <f t="shared" si="535"/>
        <v>48</v>
      </c>
      <c r="M590" s="101">
        <f t="shared" ref="M590:N590" si="536">M591+M593+M594</f>
        <v>-8</v>
      </c>
      <c r="N590" s="101">
        <f t="shared" si="536"/>
        <v>40</v>
      </c>
    </row>
    <row r="591" spans="1:14" s="2" customFormat="1" ht="33.75" x14ac:dyDescent="0.2">
      <c r="A591" s="33" t="s">
        <v>386</v>
      </c>
      <c r="B591" s="34">
        <v>10</v>
      </c>
      <c r="C591" s="37" t="s">
        <v>88</v>
      </c>
      <c r="D591" s="34" t="s">
        <v>137</v>
      </c>
      <c r="E591" s="34">
        <v>320</v>
      </c>
      <c r="F591" s="102">
        <f>F592</f>
        <v>30</v>
      </c>
      <c r="G591" s="102">
        <f t="shared" ref="G591:H591" si="537">G592</f>
        <v>0</v>
      </c>
      <c r="H591" s="102">
        <f t="shared" si="537"/>
        <v>30</v>
      </c>
      <c r="I591" s="102">
        <f t="shared" ref="I591:N591" si="538">I592</f>
        <v>0</v>
      </c>
      <c r="J591" s="145">
        <f t="shared" si="538"/>
        <v>30</v>
      </c>
      <c r="K591" s="102">
        <f t="shared" si="538"/>
        <v>-30</v>
      </c>
      <c r="L591" s="102">
        <f t="shared" si="538"/>
        <v>0</v>
      </c>
      <c r="M591" s="102">
        <f t="shared" si="538"/>
        <v>0</v>
      </c>
      <c r="N591" s="102">
        <f t="shared" si="538"/>
        <v>0</v>
      </c>
    </row>
    <row r="592" spans="1:14" s="29" customFormat="1" ht="22.5" x14ac:dyDescent="0.2">
      <c r="A592" s="65" t="s">
        <v>389</v>
      </c>
      <c r="B592" s="34">
        <v>10</v>
      </c>
      <c r="C592" s="37" t="s">
        <v>88</v>
      </c>
      <c r="D592" s="34" t="s">
        <v>137</v>
      </c>
      <c r="E592" s="34">
        <v>321</v>
      </c>
      <c r="F592" s="102">
        <f>'ПР 7 ведом'!G681</f>
        <v>30</v>
      </c>
      <c r="G592" s="102">
        <f>'ПР 7 ведом'!H681</f>
        <v>0</v>
      </c>
      <c r="H592" s="102">
        <f>'ПР 7 ведом'!I681</f>
        <v>30</v>
      </c>
      <c r="I592" s="102">
        <f>'ПР 7 ведом'!J681</f>
        <v>0</v>
      </c>
      <c r="J592" s="145">
        <f>'ПР 7 ведом'!K681</f>
        <v>30</v>
      </c>
      <c r="K592" s="102">
        <f>'ПР 7 ведом'!L681</f>
        <v>-30</v>
      </c>
      <c r="L592" s="102">
        <f>'ПР 7 ведом'!M681</f>
        <v>0</v>
      </c>
      <c r="M592" s="102">
        <f>'ПР 7 ведом'!N681</f>
        <v>0</v>
      </c>
      <c r="N592" s="102">
        <f>'ПР 7 ведом'!O681</f>
        <v>0</v>
      </c>
    </row>
    <row r="593" spans="1:14" s="29" customFormat="1" ht="11.25" x14ac:dyDescent="0.2">
      <c r="A593" s="65" t="s">
        <v>387</v>
      </c>
      <c r="B593" s="34">
        <v>10</v>
      </c>
      <c r="C593" s="37" t="s">
        <v>88</v>
      </c>
      <c r="D593" s="34" t="s">
        <v>137</v>
      </c>
      <c r="E593" s="34">
        <v>340</v>
      </c>
      <c r="F593" s="102">
        <f>'ПР 7 ведом'!G682</f>
        <v>8</v>
      </c>
      <c r="G593" s="102">
        <f>'ПР 7 ведом'!H682</f>
        <v>0</v>
      </c>
      <c r="H593" s="102">
        <f>'ПР 7 ведом'!I682</f>
        <v>8</v>
      </c>
      <c r="I593" s="102">
        <f>'ПР 7 ведом'!J682</f>
        <v>0</v>
      </c>
      <c r="J593" s="145">
        <f>'ПР 7 ведом'!K682</f>
        <v>8</v>
      </c>
      <c r="K593" s="102">
        <f>'ПР 7 ведом'!L682</f>
        <v>0</v>
      </c>
      <c r="L593" s="102">
        <f>'ПР 7 ведом'!M682</f>
        <v>8</v>
      </c>
      <c r="M593" s="102">
        <f>'ПР 7 ведом'!N682</f>
        <v>-8</v>
      </c>
      <c r="N593" s="102">
        <f>'ПР 7 ведом'!O682</f>
        <v>0</v>
      </c>
    </row>
    <row r="594" spans="1:14" s="2" customFormat="1" x14ac:dyDescent="0.2">
      <c r="A594" s="65" t="s">
        <v>666</v>
      </c>
      <c r="B594" s="34">
        <v>10</v>
      </c>
      <c r="C594" s="37" t="s">
        <v>88</v>
      </c>
      <c r="D594" s="34" t="s">
        <v>137</v>
      </c>
      <c r="E594" s="34">
        <v>360</v>
      </c>
      <c r="F594" s="113"/>
      <c r="G594" s="113"/>
      <c r="H594" s="102"/>
      <c r="I594" s="102"/>
      <c r="J594" s="235"/>
      <c r="K594" s="102">
        <v>40</v>
      </c>
      <c r="L594" s="255">
        <f>'ПР 7 ведом'!M683</f>
        <v>40</v>
      </c>
      <c r="M594" s="255">
        <f>'ПР 7 ведом'!N683</f>
        <v>0</v>
      </c>
      <c r="N594" s="102">
        <v>40</v>
      </c>
    </row>
    <row r="595" spans="1:14" s="29" customFormat="1" ht="33.75" x14ac:dyDescent="0.2">
      <c r="A595" s="67" t="s">
        <v>523</v>
      </c>
      <c r="B595" s="52">
        <v>10</v>
      </c>
      <c r="C595" s="54" t="s">
        <v>88</v>
      </c>
      <c r="D595" s="52" t="s">
        <v>338</v>
      </c>
      <c r="E595" s="52"/>
      <c r="F595" s="105">
        <f>F596+F600</f>
        <v>1000</v>
      </c>
      <c r="G595" s="105">
        <f t="shared" ref="G595:L595" si="539">G596+G600</f>
        <v>0</v>
      </c>
      <c r="H595" s="105">
        <f t="shared" si="539"/>
        <v>1000</v>
      </c>
      <c r="I595" s="105">
        <f t="shared" si="539"/>
        <v>0</v>
      </c>
      <c r="J595" s="105">
        <f t="shared" si="539"/>
        <v>1000</v>
      </c>
      <c r="K595" s="105">
        <f t="shared" si="539"/>
        <v>4128.2</v>
      </c>
      <c r="L595" s="105">
        <f t="shared" si="539"/>
        <v>5128.2</v>
      </c>
      <c r="M595" s="105">
        <f t="shared" ref="M595:N595" si="540">M596+M600</f>
        <v>0</v>
      </c>
      <c r="N595" s="105">
        <f t="shared" si="540"/>
        <v>5128.2</v>
      </c>
    </row>
    <row r="596" spans="1:14" s="31" customFormat="1" ht="11.25" x14ac:dyDescent="0.2">
      <c r="A596" s="67" t="s">
        <v>339</v>
      </c>
      <c r="B596" s="52">
        <v>10</v>
      </c>
      <c r="C596" s="54" t="s">
        <v>88</v>
      </c>
      <c r="D596" s="52" t="s">
        <v>340</v>
      </c>
      <c r="E596" s="52"/>
      <c r="F596" s="101">
        <f>F597</f>
        <v>1000</v>
      </c>
      <c r="G596" s="101">
        <f t="shared" ref="G596:H598" si="541">G597</f>
        <v>0</v>
      </c>
      <c r="H596" s="101">
        <f t="shared" si="541"/>
        <v>1000</v>
      </c>
      <c r="I596" s="101">
        <f t="shared" ref="I596:N598" si="542">I597</f>
        <v>0</v>
      </c>
      <c r="J596" s="242">
        <f t="shared" si="542"/>
        <v>1000</v>
      </c>
      <c r="K596" s="101">
        <f t="shared" si="542"/>
        <v>0</v>
      </c>
      <c r="L596" s="101">
        <f t="shared" si="542"/>
        <v>1000</v>
      </c>
      <c r="M596" s="101">
        <f t="shared" si="542"/>
        <v>-1000</v>
      </c>
      <c r="N596" s="101">
        <f t="shared" si="542"/>
        <v>0</v>
      </c>
    </row>
    <row r="597" spans="1:14" s="31" customFormat="1" ht="11.25" x14ac:dyDescent="0.2">
      <c r="A597" s="25" t="s">
        <v>96</v>
      </c>
      <c r="B597" s="34">
        <v>10</v>
      </c>
      <c r="C597" s="37" t="s">
        <v>88</v>
      </c>
      <c r="D597" s="34" t="s">
        <v>340</v>
      </c>
      <c r="E597" s="34">
        <v>300</v>
      </c>
      <c r="F597" s="101">
        <f>F598</f>
        <v>1000</v>
      </c>
      <c r="G597" s="101">
        <f t="shared" si="541"/>
        <v>0</v>
      </c>
      <c r="H597" s="101">
        <f t="shared" si="541"/>
        <v>1000</v>
      </c>
      <c r="I597" s="101">
        <f t="shared" si="542"/>
        <v>0</v>
      </c>
      <c r="J597" s="242">
        <f t="shared" si="542"/>
        <v>1000</v>
      </c>
      <c r="K597" s="101">
        <f t="shared" si="542"/>
        <v>0</v>
      </c>
      <c r="L597" s="101">
        <f t="shared" si="542"/>
        <v>1000</v>
      </c>
      <c r="M597" s="101">
        <f t="shared" si="542"/>
        <v>-1000</v>
      </c>
      <c r="N597" s="101">
        <f t="shared" si="542"/>
        <v>0</v>
      </c>
    </row>
    <row r="598" spans="1:14" s="29" customFormat="1" ht="33.75" x14ac:dyDescent="0.2">
      <c r="A598" s="33" t="s">
        <v>386</v>
      </c>
      <c r="B598" s="34">
        <v>10</v>
      </c>
      <c r="C598" s="37" t="s">
        <v>88</v>
      </c>
      <c r="D598" s="34" t="s">
        <v>340</v>
      </c>
      <c r="E598" s="34">
        <v>320</v>
      </c>
      <c r="F598" s="101">
        <f>F599</f>
        <v>1000</v>
      </c>
      <c r="G598" s="101">
        <f t="shared" si="541"/>
        <v>0</v>
      </c>
      <c r="H598" s="101">
        <f t="shared" si="541"/>
        <v>1000</v>
      </c>
      <c r="I598" s="101">
        <f t="shared" si="542"/>
        <v>0</v>
      </c>
      <c r="J598" s="242">
        <f t="shared" si="542"/>
        <v>1000</v>
      </c>
      <c r="K598" s="101">
        <f t="shared" si="542"/>
        <v>0</v>
      </c>
      <c r="L598" s="101">
        <f t="shared" si="542"/>
        <v>1000</v>
      </c>
      <c r="M598" s="101">
        <f t="shared" si="542"/>
        <v>-1000</v>
      </c>
      <c r="N598" s="101">
        <f t="shared" si="542"/>
        <v>0</v>
      </c>
    </row>
    <row r="599" spans="1:14" s="29" customFormat="1" ht="11.25" x14ac:dyDescent="0.2">
      <c r="A599" s="65" t="s">
        <v>341</v>
      </c>
      <c r="B599" s="34">
        <v>10</v>
      </c>
      <c r="C599" s="37" t="s">
        <v>88</v>
      </c>
      <c r="D599" s="34" t="s">
        <v>340</v>
      </c>
      <c r="E599" s="34">
        <v>322</v>
      </c>
      <c r="F599" s="101">
        <f>'ПР 7 ведом'!G688</f>
        <v>1000</v>
      </c>
      <c r="G599" s="101">
        <f>'ПР 7 ведом'!H688</f>
        <v>0</v>
      </c>
      <c r="H599" s="101">
        <f>'ПР 7 ведом'!I688</f>
        <v>1000</v>
      </c>
      <c r="I599" s="101">
        <f>'ПР 7 ведом'!J688</f>
        <v>0</v>
      </c>
      <c r="J599" s="242">
        <f>'ПР 7 ведом'!K688</f>
        <v>1000</v>
      </c>
      <c r="K599" s="101">
        <f>'ПР 7 ведом'!L688</f>
        <v>0</v>
      </c>
      <c r="L599" s="101">
        <f>'ПР 7 ведом'!M688</f>
        <v>1000</v>
      </c>
      <c r="M599" s="101">
        <f>'ПР 7 ведом'!N688</f>
        <v>-1000</v>
      </c>
      <c r="N599" s="101">
        <f>'ПР 7 ведом'!O688</f>
        <v>0</v>
      </c>
    </row>
    <row r="600" spans="1:14" s="2" customFormat="1" ht="22.5" x14ac:dyDescent="0.2">
      <c r="A600" s="67" t="s">
        <v>661</v>
      </c>
      <c r="B600" s="52">
        <v>10</v>
      </c>
      <c r="C600" s="54" t="s">
        <v>88</v>
      </c>
      <c r="D600" s="34" t="s">
        <v>668</v>
      </c>
      <c r="E600" s="52"/>
      <c r="F600" s="114">
        <f>F601</f>
        <v>0</v>
      </c>
      <c r="G600" s="114">
        <f t="shared" ref="G600:G602" si="543">G601</f>
        <v>0</v>
      </c>
      <c r="H600" s="102">
        <f>H601</f>
        <v>0</v>
      </c>
      <c r="I600" s="114">
        <f t="shared" ref="I600:N602" si="544">I601</f>
        <v>0</v>
      </c>
      <c r="J600" s="235">
        <f t="shared" ref="J600:J602" si="545">H600+I600</f>
        <v>0</v>
      </c>
      <c r="K600" s="114">
        <f t="shared" si="544"/>
        <v>4128.2</v>
      </c>
      <c r="L600" s="255">
        <f t="shared" ref="L600:L602" si="546">J600+K600</f>
        <v>4128.2</v>
      </c>
      <c r="M600" s="114">
        <f t="shared" si="544"/>
        <v>1000</v>
      </c>
      <c r="N600" s="114">
        <f t="shared" si="544"/>
        <v>5128.2</v>
      </c>
    </row>
    <row r="601" spans="1:14" s="2" customFormat="1" x14ac:dyDescent="0.2">
      <c r="A601" s="25" t="s">
        <v>96</v>
      </c>
      <c r="B601" s="34">
        <v>10</v>
      </c>
      <c r="C601" s="37" t="s">
        <v>88</v>
      </c>
      <c r="D601" s="34" t="s">
        <v>668</v>
      </c>
      <c r="E601" s="34">
        <v>300</v>
      </c>
      <c r="F601" s="113">
        <f>F602</f>
        <v>0</v>
      </c>
      <c r="G601" s="113">
        <f t="shared" si="543"/>
        <v>0</v>
      </c>
      <c r="H601" s="102">
        <f>H602</f>
        <v>0</v>
      </c>
      <c r="I601" s="113">
        <f t="shared" si="544"/>
        <v>0</v>
      </c>
      <c r="J601" s="235">
        <f t="shared" si="545"/>
        <v>0</v>
      </c>
      <c r="K601" s="113">
        <f t="shared" si="544"/>
        <v>4128.2</v>
      </c>
      <c r="L601" s="255">
        <f t="shared" si="546"/>
        <v>4128.2</v>
      </c>
      <c r="M601" s="113">
        <f t="shared" si="544"/>
        <v>1000</v>
      </c>
      <c r="N601" s="113">
        <f t="shared" si="544"/>
        <v>5128.2</v>
      </c>
    </row>
    <row r="602" spans="1:14" s="2" customFormat="1" ht="33.75" x14ac:dyDescent="0.2">
      <c r="A602" s="33" t="s">
        <v>386</v>
      </c>
      <c r="B602" s="34">
        <v>10</v>
      </c>
      <c r="C602" s="37" t="s">
        <v>88</v>
      </c>
      <c r="D602" s="34" t="s">
        <v>668</v>
      </c>
      <c r="E602" s="34">
        <v>320</v>
      </c>
      <c r="F602" s="113">
        <f>F603</f>
        <v>0</v>
      </c>
      <c r="G602" s="113">
        <f t="shared" si="543"/>
        <v>0</v>
      </c>
      <c r="H602" s="102">
        <f>H603</f>
        <v>0</v>
      </c>
      <c r="I602" s="113">
        <f t="shared" si="544"/>
        <v>0</v>
      </c>
      <c r="J602" s="235">
        <f t="shared" si="545"/>
        <v>0</v>
      </c>
      <c r="K602" s="113">
        <f t="shared" si="544"/>
        <v>4128.2</v>
      </c>
      <c r="L602" s="255">
        <f t="shared" si="546"/>
        <v>4128.2</v>
      </c>
      <c r="M602" s="113">
        <f t="shared" si="544"/>
        <v>1000</v>
      </c>
      <c r="N602" s="113">
        <f t="shared" si="544"/>
        <v>5128.2</v>
      </c>
    </row>
    <row r="603" spans="1:14" s="2" customFormat="1" x14ac:dyDescent="0.2">
      <c r="A603" s="65" t="s">
        <v>341</v>
      </c>
      <c r="B603" s="34">
        <v>10</v>
      </c>
      <c r="C603" s="37" t="s">
        <v>88</v>
      </c>
      <c r="D603" s="34" t="s">
        <v>668</v>
      </c>
      <c r="E603" s="34">
        <v>322</v>
      </c>
      <c r="F603" s="113">
        <f>'ПР 7 ведом'!G692</f>
        <v>0</v>
      </c>
      <c r="G603" s="113">
        <f>'ПР 7 ведом'!H692</f>
        <v>0</v>
      </c>
      <c r="H603" s="113">
        <f>'ПР 7 ведом'!I692</f>
        <v>0</v>
      </c>
      <c r="I603" s="113">
        <f>'ПР 7 ведом'!J692</f>
        <v>0</v>
      </c>
      <c r="J603" s="113">
        <f>'ПР 7 ведом'!K692</f>
        <v>0</v>
      </c>
      <c r="K603" s="113">
        <f>'ПР 7 ведом'!L692</f>
        <v>4128.2</v>
      </c>
      <c r="L603" s="113">
        <f>'ПР 7 ведом'!M692</f>
        <v>4128.2</v>
      </c>
      <c r="M603" s="113">
        <f>'ПР 7 ведом'!N692</f>
        <v>1000</v>
      </c>
      <c r="N603" s="113">
        <f>'ПР 7 ведом'!O692</f>
        <v>5128.2</v>
      </c>
    </row>
    <row r="604" spans="1:14" s="2" customFormat="1" ht="22.5" x14ac:dyDescent="0.2">
      <c r="A604" s="67" t="s">
        <v>661</v>
      </c>
      <c r="B604" s="52">
        <v>10</v>
      </c>
      <c r="C604" s="54" t="s">
        <v>88</v>
      </c>
      <c r="D604" s="34" t="s">
        <v>662</v>
      </c>
      <c r="E604" s="52"/>
      <c r="F604" s="114">
        <f>F605</f>
        <v>0</v>
      </c>
      <c r="G604" s="114">
        <f t="shared" ref="G604:G606" si="547">G605</f>
        <v>0</v>
      </c>
      <c r="H604" s="102">
        <f>H605</f>
        <v>0</v>
      </c>
      <c r="I604" s="114">
        <f t="shared" ref="I604:N606" si="548">I605</f>
        <v>4128.2</v>
      </c>
      <c r="J604" s="235">
        <f t="shared" ref="J604:J606" si="549">H604+I604</f>
        <v>4128.2</v>
      </c>
      <c r="K604" s="114">
        <f t="shared" si="548"/>
        <v>-4128.2</v>
      </c>
      <c r="L604" s="114">
        <f t="shared" si="548"/>
        <v>0</v>
      </c>
      <c r="M604" s="114">
        <f t="shared" si="548"/>
        <v>0</v>
      </c>
      <c r="N604" s="114">
        <f t="shared" si="548"/>
        <v>0</v>
      </c>
    </row>
    <row r="605" spans="1:14" s="2" customFormat="1" x14ac:dyDescent="0.2">
      <c r="A605" s="25" t="s">
        <v>96</v>
      </c>
      <c r="B605" s="34">
        <v>10</v>
      </c>
      <c r="C605" s="37" t="s">
        <v>88</v>
      </c>
      <c r="D605" s="34" t="s">
        <v>662</v>
      </c>
      <c r="E605" s="34">
        <v>300</v>
      </c>
      <c r="F605" s="113">
        <f>F606</f>
        <v>0</v>
      </c>
      <c r="G605" s="113">
        <f t="shared" si="547"/>
        <v>0</v>
      </c>
      <c r="H605" s="102">
        <f>H606</f>
        <v>0</v>
      </c>
      <c r="I605" s="113">
        <f t="shared" si="548"/>
        <v>4128.2</v>
      </c>
      <c r="J605" s="235">
        <f t="shared" si="549"/>
        <v>4128.2</v>
      </c>
      <c r="K605" s="113">
        <f t="shared" si="548"/>
        <v>-4128.2</v>
      </c>
      <c r="L605" s="113">
        <f t="shared" si="548"/>
        <v>0</v>
      </c>
      <c r="M605" s="113">
        <f t="shared" si="548"/>
        <v>0</v>
      </c>
      <c r="N605" s="113">
        <f t="shared" si="548"/>
        <v>0</v>
      </c>
    </row>
    <row r="606" spans="1:14" s="2" customFormat="1" ht="33.75" x14ac:dyDescent="0.2">
      <c r="A606" s="33" t="s">
        <v>386</v>
      </c>
      <c r="B606" s="34">
        <v>10</v>
      </c>
      <c r="C606" s="37" t="s">
        <v>88</v>
      </c>
      <c r="D606" s="34" t="s">
        <v>662</v>
      </c>
      <c r="E606" s="34">
        <v>320</v>
      </c>
      <c r="F606" s="113">
        <f>F607</f>
        <v>0</v>
      </c>
      <c r="G606" s="113">
        <f t="shared" si="547"/>
        <v>0</v>
      </c>
      <c r="H606" s="102">
        <f>H607</f>
        <v>0</v>
      </c>
      <c r="I606" s="113">
        <f t="shared" si="548"/>
        <v>4128.2</v>
      </c>
      <c r="J606" s="235">
        <f t="shared" si="549"/>
        <v>4128.2</v>
      </c>
      <c r="K606" s="113">
        <f t="shared" si="548"/>
        <v>-4128.2</v>
      </c>
      <c r="L606" s="113">
        <f t="shared" si="548"/>
        <v>0</v>
      </c>
      <c r="M606" s="113">
        <f t="shared" si="548"/>
        <v>0</v>
      </c>
      <c r="N606" s="113">
        <f t="shared" si="548"/>
        <v>0</v>
      </c>
    </row>
    <row r="607" spans="1:14" s="2" customFormat="1" x14ac:dyDescent="0.2">
      <c r="A607" s="65" t="s">
        <v>341</v>
      </c>
      <c r="B607" s="34">
        <v>10</v>
      </c>
      <c r="C607" s="37" t="s">
        <v>88</v>
      </c>
      <c r="D607" s="34" t="s">
        <v>662</v>
      </c>
      <c r="E607" s="34">
        <v>322</v>
      </c>
      <c r="F607" s="113">
        <f>'ПР 7 ведом'!G696</f>
        <v>0</v>
      </c>
      <c r="G607" s="113">
        <f>'ПР 7 ведом'!H696</f>
        <v>0</v>
      </c>
      <c r="H607" s="113">
        <f>'ПР 7 ведом'!I696</f>
        <v>0</v>
      </c>
      <c r="I607" s="113">
        <f>'ПР 7 ведом'!J696</f>
        <v>4128.2</v>
      </c>
      <c r="J607" s="113">
        <f>'ПР 7 ведом'!K696</f>
        <v>4128.2</v>
      </c>
      <c r="K607" s="113">
        <f>'ПР 7 ведом'!L696</f>
        <v>-4128.2</v>
      </c>
      <c r="L607" s="113">
        <f>'ПР 7 ведом'!M696</f>
        <v>0</v>
      </c>
      <c r="M607" s="113">
        <f>'ПР 7 ведом'!N696</f>
        <v>0</v>
      </c>
      <c r="N607" s="113">
        <f>'ПР 7 ведом'!O696</f>
        <v>0</v>
      </c>
    </row>
    <row r="608" spans="1:14" s="29" customFormat="1" ht="11.25" x14ac:dyDescent="0.2">
      <c r="A608" s="11" t="s">
        <v>170</v>
      </c>
      <c r="B608" s="46">
        <v>10</v>
      </c>
      <c r="C608" s="44" t="s">
        <v>60</v>
      </c>
      <c r="D608" s="46"/>
      <c r="E608" s="46"/>
      <c r="F608" s="106">
        <f>F609+F616+F621</f>
        <v>36709.799999999996</v>
      </c>
      <c r="G608" s="106">
        <f t="shared" ref="G608:H608" si="550">G609+G616+G621</f>
        <v>3151.1</v>
      </c>
      <c r="H608" s="106">
        <f t="shared" si="550"/>
        <v>39860.899999999994</v>
      </c>
      <c r="I608" s="106">
        <f t="shared" ref="I608:N608" si="551">I609+I616+I621</f>
        <v>0</v>
      </c>
      <c r="J608" s="244">
        <f t="shared" si="551"/>
        <v>39860.899999999994</v>
      </c>
      <c r="K608" s="106">
        <f t="shared" si="551"/>
        <v>0</v>
      </c>
      <c r="L608" s="106">
        <f t="shared" si="551"/>
        <v>39860.899999999994</v>
      </c>
      <c r="M608" s="106">
        <f t="shared" si="551"/>
        <v>-2998.9149999999995</v>
      </c>
      <c r="N608" s="106">
        <f t="shared" si="551"/>
        <v>36861.985000000001</v>
      </c>
    </row>
    <row r="609" spans="1:14" s="29" customFormat="1" ht="22.5" x14ac:dyDescent="0.2">
      <c r="A609" s="16" t="s">
        <v>414</v>
      </c>
      <c r="B609" s="18">
        <v>10</v>
      </c>
      <c r="C609" s="17" t="s">
        <v>60</v>
      </c>
      <c r="D609" s="18" t="s">
        <v>143</v>
      </c>
      <c r="E609" s="18"/>
      <c r="F609" s="107">
        <f t="shared" ref="F609:N614" si="552">F610</f>
        <v>3629.7</v>
      </c>
      <c r="G609" s="107">
        <f t="shared" si="552"/>
        <v>0.4</v>
      </c>
      <c r="H609" s="107">
        <f t="shared" si="552"/>
        <v>3630.1</v>
      </c>
      <c r="I609" s="107">
        <f t="shared" si="552"/>
        <v>0</v>
      </c>
      <c r="J609" s="243">
        <f t="shared" si="552"/>
        <v>3630.1</v>
      </c>
      <c r="K609" s="107">
        <f t="shared" si="552"/>
        <v>0</v>
      </c>
      <c r="L609" s="107">
        <f t="shared" si="552"/>
        <v>3630.1</v>
      </c>
      <c r="M609" s="107">
        <f t="shared" si="552"/>
        <v>417.9</v>
      </c>
      <c r="N609" s="107">
        <f t="shared" si="552"/>
        <v>4048</v>
      </c>
    </row>
    <row r="610" spans="1:14" s="29" customFormat="1" ht="11.25" x14ac:dyDescent="0.2">
      <c r="A610" s="16" t="s">
        <v>144</v>
      </c>
      <c r="B610" s="18">
        <v>10</v>
      </c>
      <c r="C610" s="17" t="s">
        <v>171</v>
      </c>
      <c r="D610" s="34" t="s">
        <v>145</v>
      </c>
      <c r="E610" s="18"/>
      <c r="F610" s="107">
        <f>F611</f>
        <v>3629.7</v>
      </c>
      <c r="G610" s="107">
        <f t="shared" si="552"/>
        <v>0.4</v>
      </c>
      <c r="H610" s="107">
        <f t="shared" si="552"/>
        <v>3630.1</v>
      </c>
      <c r="I610" s="107">
        <f t="shared" ref="I610:N612" si="553">I611</f>
        <v>0</v>
      </c>
      <c r="J610" s="243">
        <f t="shared" si="553"/>
        <v>3630.1</v>
      </c>
      <c r="K610" s="107">
        <f t="shared" si="553"/>
        <v>0</v>
      </c>
      <c r="L610" s="107">
        <f t="shared" si="553"/>
        <v>3630.1</v>
      </c>
      <c r="M610" s="107">
        <f t="shared" si="553"/>
        <v>417.9</v>
      </c>
      <c r="N610" s="107">
        <f t="shared" si="553"/>
        <v>4048</v>
      </c>
    </row>
    <row r="611" spans="1:14" s="29" customFormat="1" ht="45" x14ac:dyDescent="0.2">
      <c r="A611" s="16" t="s">
        <v>172</v>
      </c>
      <c r="B611" s="18" t="s">
        <v>86</v>
      </c>
      <c r="C611" s="17" t="s">
        <v>60</v>
      </c>
      <c r="D611" s="18" t="s">
        <v>173</v>
      </c>
      <c r="E611" s="18" t="s">
        <v>84</v>
      </c>
      <c r="F611" s="102">
        <f>F612</f>
        <v>3629.7</v>
      </c>
      <c r="G611" s="102">
        <f t="shared" si="552"/>
        <v>0.4</v>
      </c>
      <c r="H611" s="102">
        <f t="shared" si="552"/>
        <v>3630.1</v>
      </c>
      <c r="I611" s="102">
        <f t="shared" si="553"/>
        <v>0</v>
      </c>
      <c r="J611" s="145">
        <f t="shared" si="553"/>
        <v>3630.1</v>
      </c>
      <c r="K611" s="102">
        <f t="shared" si="553"/>
        <v>0</v>
      </c>
      <c r="L611" s="102">
        <f t="shared" si="553"/>
        <v>3630.1</v>
      </c>
      <c r="M611" s="102">
        <f t="shared" si="553"/>
        <v>417.9</v>
      </c>
      <c r="N611" s="102">
        <f t="shared" si="553"/>
        <v>4048</v>
      </c>
    </row>
    <row r="612" spans="1:14" s="29" customFormat="1" ht="45" x14ac:dyDescent="0.2">
      <c r="A612" s="16" t="s">
        <v>174</v>
      </c>
      <c r="B612" s="18" t="s">
        <v>86</v>
      </c>
      <c r="C612" s="17" t="s">
        <v>60</v>
      </c>
      <c r="D612" s="18" t="s">
        <v>175</v>
      </c>
      <c r="E612" s="18"/>
      <c r="F612" s="102">
        <f>F613</f>
        <v>3629.7</v>
      </c>
      <c r="G612" s="102">
        <f t="shared" si="552"/>
        <v>0.4</v>
      </c>
      <c r="H612" s="102">
        <f t="shared" si="552"/>
        <v>3630.1</v>
      </c>
      <c r="I612" s="102">
        <f t="shared" si="553"/>
        <v>0</v>
      </c>
      <c r="J612" s="145">
        <f t="shared" si="553"/>
        <v>3630.1</v>
      </c>
      <c r="K612" s="102">
        <f t="shared" si="553"/>
        <v>0</v>
      </c>
      <c r="L612" s="102">
        <f t="shared" si="553"/>
        <v>3630.1</v>
      </c>
      <c r="M612" s="102">
        <f t="shared" si="553"/>
        <v>417.9</v>
      </c>
      <c r="N612" s="102">
        <f t="shared" si="553"/>
        <v>4048</v>
      </c>
    </row>
    <row r="613" spans="1:14" s="29" customFormat="1" ht="11.25" x14ac:dyDescent="0.2">
      <c r="A613" s="25" t="s">
        <v>96</v>
      </c>
      <c r="B613" s="18" t="s">
        <v>86</v>
      </c>
      <c r="C613" s="17" t="s">
        <v>60</v>
      </c>
      <c r="D613" s="18" t="s">
        <v>175</v>
      </c>
      <c r="E613" s="23" t="s">
        <v>97</v>
      </c>
      <c r="F613" s="101">
        <f t="shared" si="552"/>
        <v>3629.7</v>
      </c>
      <c r="G613" s="101">
        <f t="shared" si="552"/>
        <v>0.4</v>
      </c>
      <c r="H613" s="101">
        <f t="shared" si="552"/>
        <v>3630.1</v>
      </c>
      <c r="I613" s="101">
        <f t="shared" si="552"/>
        <v>0</v>
      </c>
      <c r="J613" s="242">
        <f t="shared" si="552"/>
        <v>3630.1</v>
      </c>
      <c r="K613" s="101">
        <f t="shared" si="552"/>
        <v>0</v>
      </c>
      <c r="L613" s="101">
        <f t="shared" si="552"/>
        <v>3630.1</v>
      </c>
      <c r="M613" s="101">
        <f t="shared" si="552"/>
        <v>417.9</v>
      </c>
      <c r="N613" s="101">
        <f t="shared" si="552"/>
        <v>4048</v>
      </c>
    </row>
    <row r="614" spans="1:14" s="29" customFormat="1" ht="11.25" x14ac:dyDescent="0.2">
      <c r="A614" s="25" t="s">
        <v>98</v>
      </c>
      <c r="B614" s="18" t="s">
        <v>86</v>
      </c>
      <c r="C614" s="17" t="s">
        <v>60</v>
      </c>
      <c r="D614" s="18" t="s">
        <v>175</v>
      </c>
      <c r="E614" s="28">
        <v>310</v>
      </c>
      <c r="F614" s="101">
        <f t="shared" si="552"/>
        <v>3629.7</v>
      </c>
      <c r="G614" s="101">
        <f t="shared" si="552"/>
        <v>0.4</v>
      </c>
      <c r="H614" s="101">
        <f t="shared" si="552"/>
        <v>3630.1</v>
      </c>
      <c r="I614" s="101">
        <f t="shared" si="552"/>
        <v>0</v>
      </c>
      <c r="J614" s="242">
        <f t="shared" si="552"/>
        <v>3630.1</v>
      </c>
      <c r="K614" s="101">
        <f t="shared" si="552"/>
        <v>0</v>
      </c>
      <c r="L614" s="101">
        <f t="shared" si="552"/>
        <v>3630.1</v>
      </c>
      <c r="M614" s="101">
        <f t="shared" si="552"/>
        <v>417.9</v>
      </c>
      <c r="N614" s="101">
        <f t="shared" si="552"/>
        <v>4048</v>
      </c>
    </row>
    <row r="615" spans="1:14" s="29" customFormat="1" ht="22.5" x14ac:dyDescent="0.2">
      <c r="A615" s="20" t="s">
        <v>99</v>
      </c>
      <c r="B615" s="18" t="s">
        <v>86</v>
      </c>
      <c r="C615" s="17" t="s">
        <v>60</v>
      </c>
      <c r="D615" s="18" t="s">
        <v>175</v>
      </c>
      <c r="E615" s="28">
        <v>313</v>
      </c>
      <c r="F615" s="101">
        <f>'ПР 7 ведом'!G344</f>
        <v>3629.7</v>
      </c>
      <c r="G615" s="101">
        <f>'ПР 7 ведом'!H344</f>
        <v>0.4</v>
      </c>
      <c r="H615" s="101">
        <f>'ПР 7 ведом'!I344</f>
        <v>3630.1</v>
      </c>
      <c r="I615" s="101">
        <f>'ПР 7 ведом'!J344</f>
        <v>0</v>
      </c>
      <c r="J615" s="242">
        <f>'ПР 7 ведом'!K344</f>
        <v>3630.1</v>
      </c>
      <c r="K615" s="101">
        <f>'ПР 7 ведом'!L344</f>
        <v>0</v>
      </c>
      <c r="L615" s="101">
        <f>'ПР 7 ведом'!M344</f>
        <v>3630.1</v>
      </c>
      <c r="M615" s="101">
        <f>'ПР 7 ведом'!N344</f>
        <v>417.9</v>
      </c>
      <c r="N615" s="101">
        <f>'ПР 7 ведом'!O344</f>
        <v>4048</v>
      </c>
    </row>
    <row r="616" spans="1:14" s="29" customFormat="1" ht="56.25" x14ac:dyDescent="0.2">
      <c r="A616" s="16" t="s">
        <v>100</v>
      </c>
      <c r="B616" s="23" t="s">
        <v>86</v>
      </c>
      <c r="C616" s="23" t="s">
        <v>60</v>
      </c>
      <c r="D616" s="23" t="s">
        <v>101</v>
      </c>
      <c r="E616" s="28"/>
      <c r="F616" s="101">
        <f>F617</f>
        <v>33080.1</v>
      </c>
      <c r="G616" s="101">
        <f t="shared" ref="G616:H619" si="554">G617</f>
        <v>0</v>
      </c>
      <c r="H616" s="101">
        <f t="shared" si="554"/>
        <v>33080.1</v>
      </c>
      <c r="I616" s="101">
        <f t="shared" ref="I616:N619" si="555">I617</f>
        <v>0</v>
      </c>
      <c r="J616" s="242">
        <f t="shared" si="555"/>
        <v>33080.1</v>
      </c>
      <c r="K616" s="101">
        <f t="shared" si="555"/>
        <v>0</v>
      </c>
      <c r="L616" s="101">
        <f t="shared" si="555"/>
        <v>33080.1</v>
      </c>
      <c r="M616" s="101">
        <f t="shared" si="555"/>
        <v>-3629</v>
      </c>
      <c r="N616" s="101">
        <f t="shared" si="555"/>
        <v>29451.1</v>
      </c>
    </row>
    <row r="617" spans="1:14" s="29" customFormat="1" ht="45" x14ac:dyDescent="0.2">
      <c r="A617" s="19" t="s">
        <v>524</v>
      </c>
      <c r="B617" s="23" t="s">
        <v>86</v>
      </c>
      <c r="C617" s="23" t="s">
        <v>60</v>
      </c>
      <c r="D617" s="23" t="s">
        <v>102</v>
      </c>
      <c r="E617" s="18"/>
      <c r="F617" s="101">
        <f>F618</f>
        <v>33080.1</v>
      </c>
      <c r="G617" s="101">
        <f t="shared" si="554"/>
        <v>0</v>
      </c>
      <c r="H617" s="101">
        <f t="shared" si="554"/>
        <v>33080.1</v>
      </c>
      <c r="I617" s="101">
        <f t="shared" si="555"/>
        <v>0</v>
      </c>
      <c r="J617" s="242">
        <f t="shared" si="555"/>
        <v>33080.1</v>
      </c>
      <c r="K617" s="101">
        <f t="shared" si="555"/>
        <v>0</v>
      </c>
      <c r="L617" s="101">
        <f t="shared" si="555"/>
        <v>33080.1</v>
      </c>
      <c r="M617" s="101">
        <f t="shared" si="555"/>
        <v>-3629</v>
      </c>
      <c r="N617" s="101">
        <f t="shared" si="555"/>
        <v>29451.1</v>
      </c>
    </row>
    <row r="618" spans="1:14" s="29" customFormat="1" ht="11.25" x14ac:dyDescent="0.2">
      <c r="A618" s="25" t="s">
        <v>96</v>
      </c>
      <c r="B618" s="23" t="s">
        <v>86</v>
      </c>
      <c r="C618" s="23" t="s">
        <v>60</v>
      </c>
      <c r="D618" s="23" t="s">
        <v>102</v>
      </c>
      <c r="E618" s="23" t="s">
        <v>97</v>
      </c>
      <c r="F618" s="101">
        <f>F619</f>
        <v>33080.1</v>
      </c>
      <c r="G618" s="101">
        <f t="shared" si="554"/>
        <v>0</v>
      </c>
      <c r="H618" s="101">
        <f t="shared" si="554"/>
        <v>33080.1</v>
      </c>
      <c r="I618" s="101">
        <f t="shared" si="555"/>
        <v>0</v>
      </c>
      <c r="J618" s="242">
        <f t="shared" si="555"/>
        <v>33080.1</v>
      </c>
      <c r="K618" s="101">
        <f t="shared" si="555"/>
        <v>0</v>
      </c>
      <c r="L618" s="101">
        <f t="shared" si="555"/>
        <v>33080.1</v>
      </c>
      <c r="M618" s="101">
        <f t="shared" si="555"/>
        <v>-3629</v>
      </c>
      <c r="N618" s="101">
        <f t="shared" si="555"/>
        <v>29451.1</v>
      </c>
    </row>
    <row r="619" spans="1:14" s="29" customFormat="1" ht="11.25" x14ac:dyDescent="0.2">
      <c r="A619" s="25" t="s">
        <v>98</v>
      </c>
      <c r="B619" s="23" t="s">
        <v>86</v>
      </c>
      <c r="C619" s="23" t="s">
        <v>60</v>
      </c>
      <c r="D619" s="23" t="s">
        <v>102</v>
      </c>
      <c r="E619" s="28">
        <v>310</v>
      </c>
      <c r="F619" s="101">
        <f>F620</f>
        <v>33080.1</v>
      </c>
      <c r="G619" s="101">
        <f t="shared" si="554"/>
        <v>0</v>
      </c>
      <c r="H619" s="101">
        <f t="shared" si="554"/>
        <v>33080.1</v>
      </c>
      <c r="I619" s="101">
        <f t="shared" si="555"/>
        <v>0</v>
      </c>
      <c r="J619" s="242">
        <f t="shared" si="555"/>
        <v>33080.1</v>
      </c>
      <c r="K619" s="101">
        <f t="shared" si="555"/>
        <v>0</v>
      </c>
      <c r="L619" s="101">
        <f t="shared" si="555"/>
        <v>33080.1</v>
      </c>
      <c r="M619" s="101">
        <f t="shared" si="555"/>
        <v>-3629</v>
      </c>
      <c r="N619" s="101">
        <f t="shared" si="555"/>
        <v>29451.1</v>
      </c>
    </row>
    <row r="620" spans="1:14" s="29" customFormat="1" ht="22.5" x14ac:dyDescent="0.2">
      <c r="A620" s="20" t="s">
        <v>99</v>
      </c>
      <c r="B620" s="23" t="s">
        <v>86</v>
      </c>
      <c r="C620" s="23" t="s">
        <v>60</v>
      </c>
      <c r="D620" s="23" t="s">
        <v>102</v>
      </c>
      <c r="E620" s="28">
        <v>313</v>
      </c>
      <c r="F620" s="101">
        <f>'ПР 7 ведом'!G154</f>
        <v>33080.1</v>
      </c>
      <c r="G620" s="101">
        <f>'ПР 7 ведом'!H154</f>
        <v>0</v>
      </c>
      <c r="H620" s="101">
        <f>'ПР 7 ведом'!I154</f>
        <v>33080.1</v>
      </c>
      <c r="I620" s="101">
        <f>'ПР 7 ведом'!J154</f>
        <v>0</v>
      </c>
      <c r="J620" s="242">
        <f>'ПР 7 ведом'!K154</f>
        <v>33080.1</v>
      </c>
      <c r="K620" s="101">
        <f>'ПР 7 ведом'!L154</f>
        <v>0</v>
      </c>
      <c r="L620" s="101">
        <f>'ПР 7 ведом'!M154</f>
        <v>33080.1</v>
      </c>
      <c r="M620" s="101">
        <f>'ПР 7 ведом'!N154</f>
        <v>-3629</v>
      </c>
      <c r="N620" s="101">
        <f>'ПР 7 ведом'!O154</f>
        <v>29451.1</v>
      </c>
    </row>
    <row r="621" spans="1:14" s="29" customFormat="1" ht="11.25" x14ac:dyDescent="0.2">
      <c r="A621" s="20" t="s">
        <v>55</v>
      </c>
      <c r="B621" s="23" t="s">
        <v>86</v>
      </c>
      <c r="C621" s="23" t="s">
        <v>60</v>
      </c>
      <c r="D621" s="23" t="s">
        <v>56</v>
      </c>
      <c r="E621" s="28"/>
      <c r="F621" s="101">
        <f>F622</f>
        <v>0</v>
      </c>
      <c r="G621" s="101">
        <f t="shared" ref="G621:H624" si="556">G622</f>
        <v>3150.7</v>
      </c>
      <c r="H621" s="101">
        <f t="shared" si="556"/>
        <v>3150.7</v>
      </c>
      <c r="I621" s="101">
        <f t="shared" ref="I621:N624" si="557">I622</f>
        <v>0</v>
      </c>
      <c r="J621" s="242">
        <f t="shared" si="557"/>
        <v>3150.7</v>
      </c>
      <c r="K621" s="101">
        <f t="shared" si="557"/>
        <v>0</v>
      </c>
      <c r="L621" s="101">
        <f>L622+L626</f>
        <v>3150.7</v>
      </c>
      <c r="M621" s="101">
        <f t="shared" ref="M621:N621" si="558">M622+M626</f>
        <v>212.1850000000004</v>
      </c>
      <c r="N621" s="101">
        <f t="shared" si="558"/>
        <v>3362.8850000000002</v>
      </c>
    </row>
    <row r="622" spans="1:14" s="29" customFormat="1" ht="22.5" x14ac:dyDescent="0.2">
      <c r="A622" s="20" t="s">
        <v>435</v>
      </c>
      <c r="B622" s="23" t="s">
        <v>86</v>
      </c>
      <c r="C622" s="23" t="s">
        <v>60</v>
      </c>
      <c r="D622" s="23" t="s">
        <v>434</v>
      </c>
      <c r="E622" s="28"/>
      <c r="F622" s="101">
        <f>F623</f>
        <v>0</v>
      </c>
      <c r="G622" s="101">
        <f t="shared" si="556"/>
        <v>3150.7</v>
      </c>
      <c r="H622" s="101">
        <f t="shared" si="556"/>
        <v>3150.7</v>
      </c>
      <c r="I622" s="101">
        <f t="shared" si="557"/>
        <v>0</v>
      </c>
      <c r="J622" s="242">
        <f t="shared" si="557"/>
        <v>3150.7</v>
      </c>
      <c r="K622" s="101">
        <f t="shared" si="557"/>
        <v>0</v>
      </c>
      <c r="L622" s="101">
        <f t="shared" si="557"/>
        <v>3150.7</v>
      </c>
      <c r="M622" s="101">
        <f t="shared" si="557"/>
        <v>-3150.7</v>
      </c>
      <c r="N622" s="101">
        <f t="shared" si="557"/>
        <v>0</v>
      </c>
    </row>
    <row r="623" spans="1:14" s="29" customFormat="1" ht="11.25" x14ac:dyDescent="0.2">
      <c r="A623" s="25" t="s">
        <v>96</v>
      </c>
      <c r="B623" s="23" t="s">
        <v>86</v>
      </c>
      <c r="C623" s="23" t="s">
        <v>60</v>
      </c>
      <c r="D623" s="23" t="s">
        <v>434</v>
      </c>
      <c r="E623" s="28">
        <v>300</v>
      </c>
      <c r="F623" s="101">
        <f>F624</f>
        <v>0</v>
      </c>
      <c r="G623" s="101">
        <f t="shared" si="556"/>
        <v>3150.7</v>
      </c>
      <c r="H623" s="101">
        <f t="shared" si="556"/>
        <v>3150.7</v>
      </c>
      <c r="I623" s="101">
        <f t="shared" si="557"/>
        <v>0</v>
      </c>
      <c r="J623" s="242">
        <f t="shared" si="557"/>
        <v>3150.7</v>
      </c>
      <c r="K623" s="101">
        <f t="shared" si="557"/>
        <v>0</v>
      </c>
      <c r="L623" s="101">
        <f t="shared" si="557"/>
        <v>3150.7</v>
      </c>
      <c r="M623" s="101">
        <f t="shared" si="557"/>
        <v>-3150.7</v>
      </c>
      <c r="N623" s="101">
        <f t="shared" si="557"/>
        <v>0</v>
      </c>
    </row>
    <row r="624" spans="1:14" s="29" customFormat="1" ht="11.25" x14ac:dyDescent="0.2">
      <c r="A624" s="25" t="s">
        <v>98</v>
      </c>
      <c r="B624" s="23" t="s">
        <v>86</v>
      </c>
      <c r="C624" s="23" t="s">
        <v>60</v>
      </c>
      <c r="D624" s="23" t="s">
        <v>434</v>
      </c>
      <c r="E624" s="28">
        <v>310</v>
      </c>
      <c r="F624" s="101">
        <f>F625</f>
        <v>0</v>
      </c>
      <c r="G624" s="101">
        <f t="shared" si="556"/>
        <v>3150.7</v>
      </c>
      <c r="H624" s="101">
        <f t="shared" si="556"/>
        <v>3150.7</v>
      </c>
      <c r="I624" s="101">
        <f t="shared" si="557"/>
        <v>0</v>
      </c>
      <c r="J624" s="242">
        <f t="shared" si="557"/>
        <v>3150.7</v>
      </c>
      <c r="K624" s="101">
        <f t="shared" si="557"/>
        <v>0</v>
      </c>
      <c r="L624" s="101">
        <f t="shared" si="557"/>
        <v>3150.7</v>
      </c>
      <c r="M624" s="101">
        <f t="shared" si="557"/>
        <v>-3150.7</v>
      </c>
      <c r="N624" s="101">
        <f t="shared" si="557"/>
        <v>0</v>
      </c>
    </row>
    <row r="625" spans="1:14" s="29" customFormat="1" ht="22.5" x14ac:dyDescent="0.2">
      <c r="A625" s="20" t="s">
        <v>99</v>
      </c>
      <c r="B625" s="23" t="s">
        <v>86</v>
      </c>
      <c r="C625" s="23" t="s">
        <v>60</v>
      </c>
      <c r="D625" s="23" t="s">
        <v>434</v>
      </c>
      <c r="E625" s="28">
        <v>313</v>
      </c>
      <c r="F625" s="101">
        <f>'ПР 7 ведом'!G159</f>
        <v>0</v>
      </c>
      <c r="G625" s="101">
        <f>'ПР 7 ведом'!H159</f>
        <v>3150.7</v>
      </c>
      <c r="H625" s="101">
        <f>'ПР 7 ведом'!I159</f>
        <v>3150.7</v>
      </c>
      <c r="I625" s="101">
        <f>'ПР 7 ведом'!J159</f>
        <v>0</v>
      </c>
      <c r="J625" s="242">
        <f>'ПР 7 ведом'!K159</f>
        <v>3150.7</v>
      </c>
      <c r="K625" s="101">
        <f>'ПР 7 ведом'!L159</f>
        <v>0</v>
      </c>
      <c r="L625" s="101">
        <f>'ПР 7 ведом'!M159</f>
        <v>3150.7</v>
      </c>
      <c r="M625" s="101">
        <f>'ПР 7 ведом'!N159</f>
        <v>-3150.7</v>
      </c>
      <c r="N625" s="101">
        <f>'ПР 7 ведом'!O159</f>
        <v>0</v>
      </c>
    </row>
    <row r="626" spans="1:14" s="29" customFormat="1" ht="22.5" x14ac:dyDescent="0.2">
      <c r="A626" s="20" t="s">
        <v>435</v>
      </c>
      <c r="B626" s="23" t="s">
        <v>86</v>
      </c>
      <c r="C626" s="23" t="s">
        <v>60</v>
      </c>
      <c r="D626" s="23" t="s">
        <v>678</v>
      </c>
      <c r="E626" s="28"/>
      <c r="F626" s="101">
        <f>F627</f>
        <v>0</v>
      </c>
      <c r="G626" s="101">
        <f t="shared" ref="G626:G628" si="559">G627</f>
        <v>3150.7</v>
      </c>
      <c r="H626" s="102">
        <f t="shared" ref="H626:H629" si="560">F626+G626</f>
        <v>3150.7</v>
      </c>
      <c r="I626" s="101">
        <f t="shared" ref="I626:K628" si="561">I627</f>
        <v>0</v>
      </c>
      <c r="J626" s="235">
        <f t="shared" ref="J626:J629" si="562">H626+I626</f>
        <v>3150.7</v>
      </c>
      <c r="K626" s="101">
        <f t="shared" si="561"/>
        <v>0</v>
      </c>
      <c r="L626" s="255">
        <f>L627</f>
        <v>0</v>
      </c>
      <c r="M626" s="255">
        <f t="shared" ref="M626:N628" si="563">M627</f>
        <v>3362.8850000000002</v>
      </c>
      <c r="N626" s="255">
        <f t="shared" si="563"/>
        <v>3362.8850000000002</v>
      </c>
    </row>
    <row r="627" spans="1:14" s="29" customFormat="1" ht="12" x14ac:dyDescent="0.2">
      <c r="A627" s="25" t="s">
        <v>96</v>
      </c>
      <c r="B627" s="23" t="s">
        <v>86</v>
      </c>
      <c r="C627" s="23" t="s">
        <v>60</v>
      </c>
      <c r="D627" s="23" t="s">
        <v>678</v>
      </c>
      <c r="E627" s="28">
        <v>300</v>
      </c>
      <c r="F627" s="101">
        <f>F628</f>
        <v>0</v>
      </c>
      <c r="G627" s="101">
        <f t="shared" si="559"/>
        <v>3150.7</v>
      </c>
      <c r="H627" s="102">
        <f t="shared" si="560"/>
        <v>3150.7</v>
      </c>
      <c r="I627" s="101">
        <f t="shared" si="561"/>
        <v>0</v>
      </c>
      <c r="J627" s="235">
        <f t="shared" si="562"/>
        <v>3150.7</v>
      </c>
      <c r="K627" s="101">
        <f t="shared" si="561"/>
        <v>0</v>
      </c>
      <c r="L627" s="255">
        <f>L628</f>
        <v>0</v>
      </c>
      <c r="M627" s="255">
        <f t="shared" si="563"/>
        <v>3362.8850000000002</v>
      </c>
      <c r="N627" s="255">
        <f t="shared" si="563"/>
        <v>3362.8850000000002</v>
      </c>
    </row>
    <row r="628" spans="1:14" s="29" customFormat="1" ht="12" x14ac:dyDescent="0.2">
      <c r="A628" s="25" t="s">
        <v>98</v>
      </c>
      <c r="B628" s="23" t="s">
        <v>86</v>
      </c>
      <c r="C628" s="23" t="s">
        <v>60</v>
      </c>
      <c r="D628" s="23" t="s">
        <v>678</v>
      </c>
      <c r="E628" s="28">
        <v>310</v>
      </c>
      <c r="F628" s="101">
        <f>F629</f>
        <v>0</v>
      </c>
      <c r="G628" s="101">
        <f t="shared" si="559"/>
        <v>3150.7</v>
      </c>
      <c r="H628" s="102">
        <f t="shared" si="560"/>
        <v>3150.7</v>
      </c>
      <c r="I628" s="101">
        <f t="shared" si="561"/>
        <v>0</v>
      </c>
      <c r="J628" s="235">
        <f t="shared" si="562"/>
        <v>3150.7</v>
      </c>
      <c r="K628" s="101">
        <f t="shared" si="561"/>
        <v>0</v>
      </c>
      <c r="L628" s="255">
        <f>L629</f>
        <v>0</v>
      </c>
      <c r="M628" s="255">
        <f t="shared" si="563"/>
        <v>3362.8850000000002</v>
      </c>
      <c r="N628" s="255">
        <f t="shared" si="563"/>
        <v>3362.8850000000002</v>
      </c>
    </row>
    <row r="629" spans="1:14" s="29" customFormat="1" ht="22.5" x14ac:dyDescent="0.2">
      <c r="A629" s="20" t="s">
        <v>99</v>
      </c>
      <c r="B629" s="23" t="s">
        <v>86</v>
      </c>
      <c r="C629" s="23" t="s">
        <v>60</v>
      </c>
      <c r="D629" s="23" t="s">
        <v>678</v>
      </c>
      <c r="E629" s="28">
        <v>313</v>
      </c>
      <c r="F629" s="101">
        <v>0</v>
      </c>
      <c r="G629" s="101">
        <v>3150.7</v>
      </c>
      <c r="H629" s="102">
        <f t="shared" si="560"/>
        <v>3150.7</v>
      </c>
      <c r="I629" s="102"/>
      <c r="J629" s="235">
        <f t="shared" si="562"/>
        <v>3150.7</v>
      </c>
      <c r="K629" s="102"/>
      <c r="L629" s="255">
        <f>'ПР 7 ведом'!M163</f>
        <v>0</v>
      </c>
      <c r="M629" s="255">
        <f>'ПР 7 ведом'!N163</f>
        <v>3362.8850000000002</v>
      </c>
      <c r="N629" s="255">
        <f>'ПР 7 ведом'!O163</f>
        <v>3362.8850000000002</v>
      </c>
    </row>
    <row r="630" spans="1:14" s="29" customFormat="1" ht="11.25" x14ac:dyDescent="0.2">
      <c r="A630" s="11" t="s">
        <v>120</v>
      </c>
      <c r="B630" s="46" t="s">
        <v>86</v>
      </c>
      <c r="C630" s="44" t="s">
        <v>121</v>
      </c>
      <c r="D630" s="46" t="s">
        <v>83</v>
      </c>
      <c r="E630" s="46" t="s">
        <v>84</v>
      </c>
      <c r="F630" s="96">
        <f>F637+F632</f>
        <v>3155.5000000000005</v>
      </c>
      <c r="G630" s="96">
        <f t="shared" ref="G630:H630" si="564">G637+G632</f>
        <v>0</v>
      </c>
      <c r="H630" s="96">
        <f t="shared" si="564"/>
        <v>3155.5000000000005</v>
      </c>
      <c r="I630" s="96">
        <f t="shared" ref="I630:N630" si="565">I637+I632</f>
        <v>0</v>
      </c>
      <c r="J630" s="121">
        <f t="shared" si="565"/>
        <v>3155.5000000000005</v>
      </c>
      <c r="K630" s="96">
        <f t="shared" si="565"/>
        <v>376.7</v>
      </c>
      <c r="L630" s="96">
        <f t="shared" si="565"/>
        <v>3532.2000000000003</v>
      </c>
      <c r="M630" s="96">
        <f t="shared" si="565"/>
        <v>497.76</v>
      </c>
      <c r="N630" s="96">
        <f t="shared" si="565"/>
        <v>4029.96</v>
      </c>
    </row>
    <row r="631" spans="1:14" s="29" customFormat="1" ht="33.75" x14ac:dyDescent="0.2">
      <c r="A631" s="16" t="s">
        <v>90</v>
      </c>
      <c r="B631" s="18" t="s">
        <v>86</v>
      </c>
      <c r="C631" s="17" t="s">
        <v>121</v>
      </c>
      <c r="D631" s="18" t="s">
        <v>91</v>
      </c>
      <c r="E631" s="46"/>
      <c r="F631" s="102">
        <f>F632</f>
        <v>560.9</v>
      </c>
      <c r="G631" s="102">
        <f t="shared" ref="G631:H635" si="566">G632</f>
        <v>0</v>
      </c>
      <c r="H631" s="102">
        <f t="shared" si="566"/>
        <v>560.9</v>
      </c>
      <c r="I631" s="102">
        <f t="shared" ref="I631:N635" si="567">I632</f>
        <v>0</v>
      </c>
      <c r="J631" s="145">
        <f t="shared" si="567"/>
        <v>560.9</v>
      </c>
      <c r="K631" s="102">
        <f t="shared" si="567"/>
        <v>0</v>
      </c>
      <c r="L631" s="102">
        <f t="shared" si="567"/>
        <v>560.9</v>
      </c>
      <c r="M631" s="102">
        <f t="shared" si="567"/>
        <v>0</v>
      </c>
      <c r="N631" s="102">
        <f t="shared" si="567"/>
        <v>560.9</v>
      </c>
    </row>
    <row r="632" spans="1:14" s="2" customFormat="1" ht="33.75" x14ac:dyDescent="0.2">
      <c r="A632" s="16" t="s">
        <v>122</v>
      </c>
      <c r="B632" s="18" t="s">
        <v>86</v>
      </c>
      <c r="C632" s="17" t="s">
        <v>121</v>
      </c>
      <c r="D632" s="18" t="s">
        <v>123</v>
      </c>
      <c r="E632" s="18" t="s">
        <v>84</v>
      </c>
      <c r="F632" s="102">
        <f>F633</f>
        <v>560.9</v>
      </c>
      <c r="G632" s="102">
        <f t="shared" si="566"/>
        <v>0</v>
      </c>
      <c r="H632" s="102">
        <f t="shared" si="566"/>
        <v>560.9</v>
      </c>
      <c r="I632" s="102">
        <f t="shared" si="567"/>
        <v>0</v>
      </c>
      <c r="J632" s="145">
        <f t="shared" si="567"/>
        <v>560.9</v>
      </c>
      <c r="K632" s="102">
        <f t="shared" si="567"/>
        <v>0</v>
      </c>
      <c r="L632" s="102">
        <f t="shared" si="567"/>
        <v>560.9</v>
      </c>
      <c r="M632" s="102">
        <f t="shared" si="567"/>
        <v>0</v>
      </c>
      <c r="N632" s="102">
        <f t="shared" si="567"/>
        <v>560.9</v>
      </c>
    </row>
    <row r="633" spans="1:14" s="2" customFormat="1" ht="45" x14ac:dyDescent="0.2">
      <c r="A633" s="16" t="s">
        <v>525</v>
      </c>
      <c r="B633" s="18" t="s">
        <v>86</v>
      </c>
      <c r="C633" s="17" t="s">
        <v>121</v>
      </c>
      <c r="D633" s="18" t="s">
        <v>124</v>
      </c>
      <c r="E633" s="18" t="s">
        <v>84</v>
      </c>
      <c r="F633" s="102">
        <f>F634</f>
        <v>560.9</v>
      </c>
      <c r="G633" s="102">
        <f t="shared" si="566"/>
        <v>0</v>
      </c>
      <c r="H633" s="102">
        <f t="shared" si="566"/>
        <v>560.9</v>
      </c>
      <c r="I633" s="102">
        <f t="shared" si="567"/>
        <v>0</v>
      </c>
      <c r="J633" s="145">
        <f t="shared" si="567"/>
        <v>560.9</v>
      </c>
      <c r="K633" s="102">
        <f t="shared" si="567"/>
        <v>0</v>
      </c>
      <c r="L633" s="102">
        <f t="shared" si="567"/>
        <v>560.9</v>
      </c>
      <c r="M633" s="102">
        <f t="shared" si="567"/>
        <v>0</v>
      </c>
      <c r="N633" s="102">
        <f t="shared" si="567"/>
        <v>560.9</v>
      </c>
    </row>
    <row r="634" spans="1:14" s="2" customFormat="1" ht="22.5" x14ac:dyDescent="0.2">
      <c r="A634" s="16" t="s">
        <v>508</v>
      </c>
      <c r="B634" s="18" t="s">
        <v>86</v>
      </c>
      <c r="C634" s="17" t="s">
        <v>121</v>
      </c>
      <c r="D634" s="18" t="s">
        <v>124</v>
      </c>
      <c r="E634" s="18" t="s">
        <v>50</v>
      </c>
      <c r="F634" s="102">
        <f>F635</f>
        <v>560.9</v>
      </c>
      <c r="G634" s="102">
        <f t="shared" si="566"/>
        <v>0</v>
      </c>
      <c r="H634" s="102">
        <f t="shared" si="566"/>
        <v>560.9</v>
      </c>
      <c r="I634" s="102">
        <f t="shared" si="567"/>
        <v>0</v>
      </c>
      <c r="J634" s="145">
        <f t="shared" si="567"/>
        <v>560.9</v>
      </c>
      <c r="K634" s="102">
        <f t="shared" si="567"/>
        <v>0</v>
      </c>
      <c r="L634" s="102">
        <f t="shared" si="567"/>
        <v>560.9</v>
      </c>
      <c r="M634" s="102">
        <f t="shared" si="567"/>
        <v>0</v>
      </c>
      <c r="N634" s="102">
        <f t="shared" si="567"/>
        <v>560.9</v>
      </c>
    </row>
    <row r="635" spans="1:14" s="2" customFormat="1" ht="22.5" x14ac:dyDescent="0.2">
      <c r="A635" s="20" t="s">
        <v>51</v>
      </c>
      <c r="B635" s="18" t="s">
        <v>86</v>
      </c>
      <c r="C635" s="17" t="s">
        <v>121</v>
      </c>
      <c r="D635" s="18" t="s">
        <v>124</v>
      </c>
      <c r="E635" s="18" t="s">
        <v>52</v>
      </c>
      <c r="F635" s="102">
        <f>F636</f>
        <v>560.9</v>
      </c>
      <c r="G635" s="102">
        <f t="shared" si="566"/>
        <v>0</v>
      </c>
      <c r="H635" s="102">
        <f t="shared" si="566"/>
        <v>560.9</v>
      </c>
      <c r="I635" s="102">
        <f t="shared" si="567"/>
        <v>0</v>
      </c>
      <c r="J635" s="145">
        <f t="shared" si="567"/>
        <v>560.9</v>
      </c>
      <c r="K635" s="102">
        <f t="shared" si="567"/>
        <v>0</v>
      </c>
      <c r="L635" s="102">
        <f t="shared" si="567"/>
        <v>560.9</v>
      </c>
      <c r="M635" s="102">
        <f t="shared" si="567"/>
        <v>0</v>
      </c>
      <c r="N635" s="102">
        <f t="shared" si="567"/>
        <v>560.9</v>
      </c>
    </row>
    <row r="636" spans="1:14" s="2" customFormat="1" x14ac:dyDescent="0.2">
      <c r="A636" s="65" t="s">
        <v>408</v>
      </c>
      <c r="B636" s="18" t="s">
        <v>86</v>
      </c>
      <c r="C636" s="17" t="s">
        <v>121</v>
      </c>
      <c r="D636" s="18" t="s">
        <v>124</v>
      </c>
      <c r="E636" s="18" t="s">
        <v>54</v>
      </c>
      <c r="F636" s="102">
        <f>'ПР 7 ведом'!G171</f>
        <v>560.9</v>
      </c>
      <c r="G636" s="102">
        <f>'ПР 7 ведом'!H171</f>
        <v>0</v>
      </c>
      <c r="H636" s="102">
        <f>'ПР 7 ведом'!I171</f>
        <v>560.9</v>
      </c>
      <c r="I636" s="102">
        <f>'ПР 7 ведом'!J171</f>
        <v>0</v>
      </c>
      <c r="J636" s="145">
        <f>'ПР 7 ведом'!K171</f>
        <v>560.9</v>
      </c>
      <c r="K636" s="102">
        <f>'ПР 7 ведом'!L171</f>
        <v>0</v>
      </c>
      <c r="L636" s="102">
        <f>'ПР 7 ведом'!M171</f>
        <v>560.9</v>
      </c>
      <c r="M636" s="102">
        <f>'ПР 7 ведом'!N171</f>
        <v>0</v>
      </c>
      <c r="N636" s="102">
        <f>'ПР 7 ведом'!O171</f>
        <v>560.9</v>
      </c>
    </row>
    <row r="637" spans="1:14" s="29" customFormat="1" ht="22.5" x14ac:dyDescent="0.2">
      <c r="A637" s="16" t="s">
        <v>125</v>
      </c>
      <c r="B637" s="18" t="s">
        <v>86</v>
      </c>
      <c r="C637" s="17" t="s">
        <v>121</v>
      </c>
      <c r="D637" s="18" t="s">
        <v>126</v>
      </c>
      <c r="E637" s="18"/>
      <c r="F637" s="102">
        <f t="shared" ref="F637:L637" si="568">F638+F655</f>
        <v>2594.6000000000004</v>
      </c>
      <c r="G637" s="102">
        <f t="shared" si="568"/>
        <v>0</v>
      </c>
      <c r="H637" s="102">
        <f t="shared" si="568"/>
        <v>2594.6000000000004</v>
      </c>
      <c r="I637" s="102">
        <f t="shared" si="568"/>
        <v>0</v>
      </c>
      <c r="J637" s="145">
        <f t="shared" si="568"/>
        <v>2594.6000000000004</v>
      </c>
      <c r="K637" s="102">
        <f t="shared" si="568"/>
        <v>376.7</v>
      </c>
      <c r="L637" s="102">
        <f t="shared" si="568"/>
        <v>2971.3</v>
      </c>
      <c r="M637" s="102">
        <f t="shared" ref="M637:N637" si="569">M638+M655</f>
        <v>497.76</v>
      </c>
      <c r="N637" s="102">
        <f t="shared" si="569"/>
        <v>3469.06</v>
      </c>
    </row>
    <row r="638" spans="1:14" s="29" customFormat="1" ht="22.5" x14ac:dyDescent="0.2">
      <c r="A638" s="16" t="s">
        <v>127</v>
      </c>
      <c r="B638" s="18" t="s">
        <v>86</v>
      </c>
      <c r="C638" s="17" t="s">
        <v>121</v>
      </c>
      <c r="D638" s="18" t="s">
        <v>128</v>
      </c>
      <c r="E638" s="18" t="s">
        <v>84</v>
      </c>
      <c r="F638" s="102">
        <f t="shared" ref="F638:L638" si="570">F639+F647+F651</f>
        <v>2494.6000000000004</v>
      </c>
      <c r="G638" s="102">
        <f t="shared" si="570"/>
        <v>0</v>
      </c>
      <c r="H638" s="102">
        <f t="shared" si="570"/>
        <v>2494.6000000000004</v>
      </c>
      <c r="I638" s="102">
        <f t="shared" si="570"/>
        <v>0</v>
      </c>
      <c r="J638" s="145">
        <f t="shared" si="570"/>
        <v>2494.6000000000004</v>
      </c>
      <c r="K638" s="102">
        <f t="shared" si="570"/>
        <v>376.7</v>
      </c>
      <c r="L638" s="102">
        <f t="shared" si="570"/>
        <v>2871.3</v>
      </c>
      <c r="M638" s="102">
        <f t="shared" ref="M638:N638" si="571">M639+M647+M651</f>
        <v>522.76</v>
      </c>
      <c r="N638" s="102">
        <f t="shared" si="571"/>
        <v>3394.06</v>
      </c>
    </row>
    <row r="639" spans="1:14" s="29" customFormat="1" ht="22.5" x14ac:dyDescent="0.2">
      <c r="A639" s="32" t="s">
        <v>129</v>
      </c>
      <c r="B639" s="18">
        <v>10</v>
      </c>
      <c r="C639" s="17" t="s">
        <v>121</v>
      </c>
      <c r="D639" s="18" t="s">
        <v>130</v>
      </c>
      <c r="E639" s="18" t="s">
        <v>84</v>
      </c>
      <c r="F639" s="102">
        <f>F640</f>
        <v>2181.8000000000002</v>
      </c>
      <c r="G639" s="102">
        <f t="shared" ref="G639:H639" si="572">G640</f>
        <v>0</v>
      </c>
      <c r="H639" s="102">
        <f t="shared" si="572"/>
        <v>2181.8000000000002</v>
      </c>
      <c r="I639" s="102">
        <f t="shared" ref="I639:N639" si="573">I640</f>
        <v>0</v>
      </c>
      <c r="J639" s="145">
        <f t="shared" si="573"/>
        <v>2181.8000000000002</v>
      </c>
      <c r="K639" s="102">
        <f t="shared" si="573"/>
        <v>376.7</v>
      </c>
      <c r="L639" s="102">
        <f t="shared" si="573"/>
        <v>2558.5</v>
      </c>
      <c r="M639" s="102">
        <f t="shared" si="573"/>
        <v>512.70000000000005</v>
      </c>
      <c r="N639" s="102">
        <f t="shared" si="573"/>
        <v>3071.2</v>
      </c>
    </row>
    <row r="640" spans="1:14" s="2" customFormat="1" ht="45" x14ac:dyDescent="0.2">
      <c r="A640" s="16" t="s">
        <v>41</v>
      </c>
      <c r="B640" s="18">
        <v>10</v>
      </c>
      <c r="C640" s="17" t="s">
        <v>121</v>
      </c>
      <c r="D640" s="18" t="s">
        <v>130</v>
      </c>
      <c r="E640" s="18" t="s">
        <v>42</v>
      </c>
      <c r="F640" s="102">
        <f>F644+F641</f>
        <v>2181.8000000000002</v>
      </c>
      <c r="G640" s="102">
        <f t="shared" ref="G640:H640" si="574">G644+G641</f>
        <v>0</v>
      </c>
      <c r="H640" s="102">
        <f t="shared" si="574"/>
        <v>2181.8000000000002</v>
      </c>
      <c r="I640" s="102">
        <f t="shared" ref="I640:N640" si="575">I644+I641</f>
        <v>0</v>
      </c>
      <c r="J640" s="145">
        <f t="shared" si="575"/>
        <v>2181.8000000000002</v>
      </c>
      <c r="K640" s="102">
        <f t="shared" si="575"/>
        <v>376.7</v>
      </c>
      <c r="L640" s="102">
        <f t="shared" si="575"/>
        <v>2558.5</v>
      </c>
      <c r="M640" s="102">
        <f t="shared" si="575"/>
        <v>512.70000000000005</v>
      </c>
      <c r="N640" s="102">
        <f t="shared" si="575"/>
        <v>3071.2</v>
      </c>
    </row>
    <row r="641" spans="1:14" s="2" customFormat="1" x14ac:dyDescent="0.2">
      <c r="A641" s="33" t="s">
        <v>43</v>
      </c>
      <c r="B641" s="18">
        <v>10</v>
      </c>
      <c r="C641" s="17" t="s">
        <v>121</v>
      </c>
      <c r="D641" s="18" t="s">
        <v>130</v>
      </c>
      <c r="E641" s="18">
        <v>110</v>
      </c>
      <c r="F641" s="102">
        <f>F642+F643</f>
        <v>0</v>
      </c>
      <c r="G641" s="102">
        <f t="shared" ref="G641:H641" si="576">G642+G643</f>
        <v>0</v>
      </c>
      <c r="H641" s="102">
        <f t="shared" si="576"/>
        <v>0</v>
      </c>
      <c r="I641" s="102">
        <f t="shared" ref="I641:N641" si="577">I642+I643</f>
        <v>0</v>
      </c>
      <c r="J641" s="145">
        <f t="shared" si="577"/>
        <v>0</v>
      </c>
      <c r="K641" s="102">
        <f t="shared" si="577"/>
        <v>0</v>
      </c>
      <c r="L641" s="102">
        <f t="shared" si="577"/>
        <v>0</v>
      </c>
      <c r="M641" s="102">
        <f t="shared" si="577"/>
        <v>0</v>
      </c>
      <c r="N641" s="102">
        <f t="shared" si="577"/>
        <v>0</v>
      </c>
    </row>
    <row r="642" spans="1:14" s="2" customFormat="1" x14ac:dyDescent="0.2">
      <c r="A642" s="33" t="s">
        <v>44</v>
      </c>
      <c r="B642" s="18">
        <v>10</v>
      </c>
      <c r="C642" s="17" t="s">
        <v>121</v>
      </c>
      <c r="D642" s="18" t="s">
        <v>130</v>
      </c>
      <c r="E642" s="18">
        <v>111</v>
      </c>
      <c r="F642" s="102">
        <f>'ПР 7 ведом'!G177</f>
        <v>0</v>
      </c>
      <c r="G642" s="102">
        <f>'ПР 7 ведом'!H177</f>
        <v>0</v>
      </c>
      <c r="H642" s="102">
        <f>'ПР 7 ведом'!I177</f>
        <v>0</v>
      </c>
      <c r="I642" s="102">
        <f>'ПР 7 ведом'!J177</f>
        <v>0</v>
      </c>
      <c r="J642" s="145">
        <f>'ПР 7 ведом'!K177</f>
        <v>0</v>
      </c>
      <c r="K642" s="102">
        <f>'ПР 7 ведом'!L177</f>
        <v>0</v>
      </c>
      <c r="L642" s="102">
        <f>'ПР 7 ведом'!M177</f>
        <v>0</v>
      </c>
      <c r="M642" s="102">
        <f>'ПР 7 ведом'!N177</f>
        <v>0</v>
      </c>
      <c r="N642" s="102">
        <f>'ПР 7 ведом'!O177</f>
        <v>0</v>
      </c>
    </row>
    <row r="643" spans="1:14" s="2" customFormat="1" ht="33.75" x14ac:dyDescent="0.2">
      <c r="A643" s="64" t="s">
        <v>45</v>
      </c>
      <c r="B643" s="18">
        <v>10</v>
      </c>
      <c r="C643" s="17" t="s">
        <v>121</v>
      </c>
      <c r="D643" s="18" t="s">
        <v>130</v>
      </c>
      <c r="E643" s="18">
        <v>119</v>
      </c>
      <c r="F643" s="102">
        <f>'ПР 7 ведом'!G178</f>
        <v>0</v>
      </c>
      <c r="G643" s="102">
        <f>'ПР 7 ведом'!H178</f>
        <v>0</v>
      </c>
      <c r="H643" s="102">
        <f>'ПР 7 ведом'!I178</f>
        <v>0</v>
      </c>
      <c r="I643" s="102">
        <f>'ПР 7 ведом'!J178</f>
        <v>0</v>
      </c>
      <c r="J643" s="145">
        <f>'ПР 7 ведом'!K178</f>
        <v>0</v>
      </c>
      <c r="K643" s="102">
        <f>'ПР 7 ведом'!L178</f>
        <v>0</v>
      </c>
      <c r="L643" s="102">
        <f>'ПР 7 ведом'!M178</f>
        <v>0</v>
      </c>
      <c r="M643" s="102">
        <f>'ПР 7 ведом'!N178</f>
        <v>0</v>
      </c>
      <c r="N643" s="102">
        <f>'ПР 7 ведом'!O178</f>
        <v>0</v>
      </c>
    </row>
    <row r="644" spans="1:14" s="2" customFormat="1" ht="22.5" x14ac:dyDescent="0.2">
      <c r="A644" s="16" t="s">
        <v>68</v>
      </c>
      <c r="B644" s="18">
        <v>10</v>
      </c>
      <c r="C644" s="17" t="s">
        <v>121</v>
      </c>
      <c r="D644" s="18" t="s">
        <v>130</v>
      </c>
      <c r="E644" s="18" t="s">
        <v>131</v>
      </c>
      <c r="F644" s="102">
        <f>F645+F646</f>
        <v>2181.8000000000002</v>
      </c>
      <c r="G644" s="102">
        <f t="shared" ref="G644:H644" si="578">G645+G646</f>
        <v>0</v>
      </c>
      <c r="H644" s="102">
        <f t="shared" si="578"/>
        <v>2181.8000000000002</v>
      </c>
      <c r="I644" s="102">
        <f t="shared" ref="I644:N644" si="579">I645+I646</f>
        <v>0</v>
      </c>
      <c r="J644" s="145">
        <f t="shared" si="579"/>
        <v>2181.8000000000002</v>
      </c>
      <c r="K644" s="102">
        <f t="shared" si="579"/>
        <v>376.7</v>
      </c>
      <c r="L644" s="102">
        <f t="shared" si="579"/>
        <v>2558.5</v>
      </c>
      <c r="M644" s="102">
        <f t="shared" si="579"/>
        <v>512.70000000000005</v>
      </c>
      <c r="N644" s="102">
        <f t="shared" si="579"/>
        <v>3071.2</v>
      </c>
    </row>
    <row r="645" spans="1:14" s="143" customFormat="1" x14ac:dyDescent="0.2">
      <c r="A645" s="19" t="s">
        <v>69</v>
      </c>
      <c r="B645" s="18">
        <v>10</v>
      </c>
      <c r="C645" s="17" t="s">
        <v>121</v>
      </c>
      <c r="D645" s="18" t="s">
        <v>130</v>
      </c>
      <c r="E645" s="18" t="s">
        <v>132</v>
      </c>
      <c r="F645" s="102">
        <f>'ПР 7 ведом'!G180</f>
        <v>1675.8</v>
      </c>
      <c r="G645" s="102">
        <f>'ПР 7 ведом'!H180</f>
        <v>0</v>
      </c>
      <c r="H645" s="102">
        <f>'ПР 7 ведом'!I180</f>
        <v>1675.8</v>
      </c>
      <c r="I645" s="102">
        <f>'ПР 7 ведом'!J180</f>
        <v>0</v>
      </c>
      <c r="J645" s="145">
        <f>'ПР 7 ведом'!K180</f>
        <v>1675.8</v>
      </c>
      <c r="K645" s="102">
        <f>'ПР 7 ведом'!L180</f>
        <v>289.7</v>
      </c>
      <c r="L645" s="102">
        <f>'ПР 7 ведом'!M180</f>
        <v>1965.5</v>
      </c>
      <c r="M645" s="102">
        <f>'ПР 7 ведом'!N180</f>
        <v>408.1</v>
      </c>
      <c r="N645" s="102">
        <f>'ПР 7 ведом'!O180</f>
        <v>2373.6</v>
      </c>
    </row>
    <row r="646" spans="1:14" s="143" customFormat="1" ht="33.75" x14ac:dyDescent="0.2">
      <c r="A646" s="19" t="s">
        <v>70</v>
      </c>
      <c r="B646" s="18">
        <v>10</v>
      </c>
      <c r="C646" s="17" t="s">
        <v>121</v>
      </c>
      <c r="D646" s="18" t="s">
        <v>130</v>
      </c>
      <c r="E646" s="18">
        <v>129</v>
      </c>
      <c r="F646" s="102">
        <f>'ПР 7 ведом'!G181</f>
        <v>506</v>
      </c>
      <c r="G646" s="102">
        <f>'ПР 7 ведом'!H181</f>
        <v>0</v>
      </c>
      <c r="H646" s="102">
        <f>'ПР 7 ведом'!I181</f>
        <v>506</v>
      </c>
      <c r="I646" s="102">
        <f>'ПР 7 ведом'!J181</f>
        <v>0</v>
      </c>
      <c r="J646" s="145">
        <f>'ПР 7 ведом'!K181</f>
        <v>506</v>
      </c>
      <c r="K646" s="102">
        <f>'ПР 7 ведом'!L181</f>
        <v>87</v>
      </c>
      <c r="L646" s="102">
        <f>'ПР 7 ведом'!M181</f>
        <v>593</v>
      </c>
      <c r="M646" s="102">
        <f>'ПР 7 ведом'!N181</f>
        <v>104.6</v>
      </c>
      <c r="N646" s="102">
        <f>'ПР 7 ведом'!O181</f>
        <v>697.6</v>
      </c>
    </row>
    <row r="647" spans="1:14" s="143" customFormat="1" ht="22.5" x14ac:dyDescent="0.2">
      <c r="A647" s="16" t="s">
        <v>508</v>
      </c>
      <c r="B647" s="18">
        <v>10</v>
      </c>
      <c r="C647" s="17" t="s">
        <v>121</v>
      </c>
      <c r="D647" s="18" t="s">
        <v>133</v>
      </c>
      <c r="E647" s="18" t="s">
        <v>50</v>
      </c>
      <c r="F647" s="102">
        <f>F648</f>
        <v>292.8</v>
      </c>
      <c r="G647" s="102">
        <f t="shared" ref="G647:H647" si="580">G648</f>
        <v>0</v>
      </c>
      <c r="H647" s="102">
        <f t="shared" si="580"/>
        <v>292.8</v>
      </c>
      <c r="I647" s="102">
        <f t="shared" ref="I647:N647" si="581">I648</f>
        <v>0</v>
      </c>
      <c r="J647" s="145">
        <f t="shared" si="581"/>
        <v>292.8</v>
      </c>
      <c r="K647" s="102">
        <f t="shared" si="581"/>
        <v>0</v>
      </c>
      <c r="L647" s="102">
        <f t="shared" si="581"/>
        <v>292.8</v>
      </c>
      <c r="M647" s="102">
        <f t="shared" si="581"/>
        <v>27.059999999999995</v>
      </c>
      <c r="N647" s="102">
        <f t="shared" si="581"/>
        <v>319.86</v>
      </c>
    </row>
    <row r="648" spans="1:14" s="2" customFormat="1" ht="22.5" x14ac:dyDescent="0.2">
      <c r="A648" s="20" t="s">
        <v>51</v>
      </c>
      <c r="B648" s="18">
        <v>10</v>
      </c>
      <c r="C648" s="17" t="s">
        <v>121</v>
      </c>
      <c r="D648" s="18" t="s">
        <v>133</v>
      </c>
      <c r="E648" s="18" t="s">
        <v>52</v>
      </c>
      <c r="F648" s="102">
        <f>F650+F649</f>
        <v>292.8</v>
      </c>
      <c r="G648" s="102">
        <f t="shared" ref="G648:H648" si="582">G650+G649</f>
        <v>0</v>
      </c>
      <c r="H648" s="102">
        <f t="shared" si="582"/>
        <v>292.8</v>
      </c>
      <c r="I648" s="102">
        <f t="shared" ref="I648:N648" si="583">I650+I649</f>
        <v>0</v>
      </c>
      <c r="J648" s="145">
        <f t="shared" si="583"/>
        <v>292.8</v>
      </c>
      <c r="K648" s="102">
        <f t="shared" si="583"/>
        <v>0</v>
      </c>
      <c r="L648" s="102">
        <f t="shared" si="583"/>
        <v>292.8</v>
      </c>
      <c r="M648" s="102">
        <f t="shared" si="583"/>
        <v>27.059999999999995</v>
      </c>
      <c r="N648" s="102">
        <f t="shared" si="583"/>
        <v>319.86</v>
      </c>
    </row>
    <row r="649" spans="1:14" s="2" customFormat="1" ht="22.5" x14ac:dyDescent="0.2">
      <c r="A649" s="20" t="s">
        <v>71</v>
      </c>
      <c r="B649" s="18">
        <v>10</v>
      </c>
      <c r="C649" s="17" t="s">
        <v>121</v>
      </c>
      <c r="D649" s="18" t="s">
        <v>133</v>
      </c>
      <c r="E649" s="18">
        <v>242</v>
      </c>
      <c r="F649" s="102">
        <f>'ПР 7 ведом'!G184</f>
        <v>80</v>
      </c>
      <c r="G649" s="102">
        <f>'ПР 7 ведом'!H184</f>
        <v>0</v>
      </c>
      <c r="H649" s="102">
        <f>'ПР 7 ведом'!I184</f>
        <v>80</v>
      </c>
      <c r="I649" s="102">
        <f>'ПР 7 ведом'!J184</f>
        <v>0</v>
      </c>
      <c r="J649" s="145">
        <f>'ПР 7 ведом'!K184</f>
        <v>80</v>
      </c>
      <c r="K649" s="102">
        <f>'ПР 7 ведом'!L184</f>
        <v>0</v>
      </c>
      <c r="L649" s="102">
        <f>'ПР 7 ведом'!M184</f>
        <v>80</v>
      </c>
      <c r="M649" s="102">
        <f>'ПР 7 ведом'!N184</f>
        <v>-26.1</v>
      </c>
      <c r="N649" s="102">
        <f>'ПР 7 ведом'!O184</f>
        <v>53.9</v>
      </c>
    </row>
    <row r="650" spans="1:14" s="2" customFormat="1" x14ac:dyDescent="0.2">
      <c r="A650" s="65" t="s">
        <v>408</v>
      </c>
      <c r="B650" s="18">
        <v>10</v>
      </c>
      <c r="C650" s="17" t="s">
        <v>121</v>
      </c>
      <c r="D650" s="18" t="s">
        <v>133</v>
      </c>
      <c r="E650" s="18" t="s">
        <v>54</v>
      </c>
      <c r="F650" s="102">
        <f>'ПР 7 ведом'!G185</f>
        <v>212.8</v>
      </c>
      <c r="G650" s="102">
        <f>'ПР 7 ведом'!H185</f>
        <v>0</v>
      </c>
      <c r="H650" s="102">
        <f>'ПР 7 ведом'!I185</f>
        <v>212.8</v>
      </c>
      <c r="I650" s="102">
        <f>'ПР 7 ведом'!J185</f>
        <v>0</v>
      </c>
      <c r="J650" s="145">
        <f>'ПР 7 ведом'!K185</f>
        <v>212.8</v>
      </c>
      <c r="K650" s="102">
        <f>'ПР 7 ведом'!L185</f>
        <v>0</v>
      </c>
      <c r="L650" s="102">
        <f>'ПР 7 ведом'!M185</f>
        <v>212.8</v>
      </c>
      <c r="M650" s="102">
        <f>'ПР 7 ведом'!N185</f>
        <v>53.16</v>
      </c>
      <c r="N650" s="102">
        <f>'ПР 7 ведом'!O185</f>
        <v>265.96000000000004</v>
      </c>
    </row>
    <row r="651" spans="1:14" s="2" customFormat="1" x14ac:dyDescent="0.2">
      <c r="A651" s="16" t="s">
        <v>72</v>
      </c>
      <c r="B651" s="18">
        <v>10</v>
      </c>
      <c r="C651" s="17" t="s">
        <v>121</v>
      </c>
      <c r="D651" s="18" t="s">
        <v>133</v>
      </c>
      <c r="E651" s="18" t="s">
        <v>134</v>
      </c>
      <c r="F651" s="102">
        <f>F652</f>
        <v>20</v>
      </c>
      <c r="G651" s="102">
        <f t="shared" ref="G651:H651" si="584">G652</f>
        <v>0</v>
      </c>
      <c r="H651" s="102">
        <f t="shared" si="584"/>
        <v>20</v>
      </c>
      <c r="I651" s="102">
        <f t="shared" ref="I651:N651" si="585">I652</f>
        <v>0</v>
      </c>
      <c r="J651" s="145">
        <f t="shared" si="585"/>
        <v>20</v>
      </c>
      <c r="K651" s="102">
        <f t="shared" si="585"/>
        <v>0</v>
      </c>
      <c r="L651" s="102">
        <f t="shared" si="585"/>
        <v>20</v>
      </c>
      <c r="M651" s="102">
        <f t="shared" si="585"/>
        <v>-17</v>
      </c>
      <c r="N651" s="102">
        <f t="shared" si="585"/>
        <v>3</v>
      </c>
    </row>
    <row r="652" spans="1:14" s="2" customFormat="1" x14ac:dyDescent="0.2">
      <c r="A652" s="20" t="s">
        <v>73</v>
      </c>
      <c r="B652" s="18">
        <v>10</v>
      </c>
      <c r="C652" s="17" t="s">
        <v>121</v>
      </c>
      <c r="D652" s="18" t="s">
        <v>133</v>
      </c>
      <c r="E652" s="18" t="s">
        <v>74</v>
      </c>
      <c r="F652" s="102">
        <f>F653+F654</f>
        <v>20</v>
      </c>
      <c r="G652" s="102">
        <f t="shared" ref="G652:H652" si="586">G653+G654</f>
        <v>0</v>
      </c>
      <c r="H652" s="102">
        <f t="shared" si="586"/>
        <v>20</v>
      </c>
      <c r="I652" s="102">
        <f t="shared" ref="I652:N652" si="587">I653+I654</f>
        <v>0</v>
      </c>
      <c r="J652" s="145">
        <f t="shared" si="587"/>
        <v>20</v>
      </c>
      <c r="K652" s="102">
        <f t="shared" si="587"/>
        <v>0</v>
      </c>
      <c r="L652" s="102">
        <f t="shared" si="587"/>
        <v>20</v>
      </c>
      <c r="M652" s="102">
        <f t="shared" si="587"/>
        <v>-17</v>
      </c>
      <c r="N652" s="102">
        <f t="shared" si="587"/>
        <v>3</v>
      </c>
    </row>
    <row r="653" spans="1:14" s="2" customFormat="1" x14ac:dyDescent="0.2">
      <c r="A653" s="16" t="s">
        <v>75</v>
      </c>
      <c r="B653" s="18">
        <v>10</v>
      </c>
      <c r="C653" s="17" t="s">
        <v>121</v>
      </c>
      <c r="D653" s="18" t="s">
        <v>133</v>
      </c>
      <c r="E653" s="18" t="s">
        <v>76</v>
      </c>
      <c r="F653" s="102">
        <f>'ПР 7 ведом'!G188</f>
        <v>16</v>
      </c>
      <c r="G653" s="102">
        <f>'ПР 7 ведом'!H188</f>
        <v>0</v>
      </c>
      <c r="H653" s="102">
        <f>'ПР 7 ведом'!I188</f>
        <v>16</v>
      </c>
      <c r="I653" s="102">
        <f>'ПР 7 ведом'!J188</f>
        <v>0</v>
      </c>
      <c r="J653" s="145">
        <f>'ПР 7 ведом'!K188</f>
        <v>16</v>
      </c>
      <c r="K653" s="102">
        <f>'ПР 7 ведом'!L188</f>
        <v>0</v>
      </c>
      <c r="L653" s="102">
        <f>'ПР 7 ведом'!M188</f>
        <v>16</v>
      </c>
      <c r="M653" s="102">
        <f>'ПР 7 ведом'!N188</f>
        <v>-16</v>
      </c>
      <c r="N653" s="102">
        <f>'ПР 7 ведом'!O188</f>
        <v>0</v>
      </c>
    </row>
    <row r="654" spans="1:14" s="2" customFormat="1" x14ac:dyDescent="0.2">
      <c r="A654" s="20" t="s">
        <v>379</v>
      </c>
      <c r="B654" s="18">
        <v>10</v>
      </c>
      <c r="C654" s="17" t="s">
        <v>121</v>
      </c>
      <c r="D654" s="18" t="s">
        <v>133</v>
      </c>
      <c r="E654" s="18">
        <v>853</v>
      </c>
      <c r="F654" s="102">
        <f>'ПР 7 ведом'!G189</f>
        <v>4</v>
      </c>
      <c r="G654" s="102">
        <f>'ПР 7 ведом'!H189</f>
        <v>0</v>
      </c>
      <c r="H654" s="102">
        <f>'ПР 7 ведом'!I189</f>
        <v>4</v>
      </c>
      <c r="I654" s="102">
        <f>'ПР 7 ведом'!J189</f>
        <v>0</v>
      </c>
      <c r="J654" s="145">
        <f>'ПР 7 ведом'!K189</f>
        <v>4</v>
      </c>
      <c r="K654" s="102">
        <f>'ПР 7 ведом'!L189</f>
        <v>0</v>
      </c>
      <c r="L654" s="102">
        <f>'ПР 7 ведом'!M189</f>
        <v>4</v>
      </c>
      <c r="M654" s="102">
        <f>'ПР 7 ведом'!N189</f>
        <v>-1</v>
      </c>
      <c r="N654" s="102">
        <f>'ПР 7 ведом'!O189</f>
        <v>3</v>
      </c>
    </row>
    <row r="655" spans="1:14" s="2" customFormat="1" ht="33.75" x14ac:dyDescent="0.2">
      <c r="A655" s="33" t="s">
        <v>136</v>
      </c>
      <c r="B655" s="18">
        <v>10</v>
      </c>
      <c r="C655" s="17" t="s">
        <v>121</v>
      </c>
      <c r="D655" s="18" t="s">
        <v>137</v>
      </c>
      <c r="E655" s="18"/>
      <c r="F655" s="102">
        <f>F656</f>
        <v>100</v>
      </c>
      <c r="G655" s="102">
        <f t="shared" ref="G655:H657" si="588">G656</f>
        <v>0</v>
      </c>
      <c r="H655" s="102">
        <f t="shared" si="588"/>
        <v>100</v>
      </c>
      <c r="I655" s="102">
        <f t="shared" ref="I655:N657" si="589">I656</f>
        <v>0</v>
      </c>
      <c r="J655" s="145">
        <f t="shared" si="589"/>
        <v>100</v>
      </c>
      <c r="K655" s="102">
        <f t="shared" si="589"/>
        <v>0</v>
      </c>
      <c r="L655" s="102">
        <f t="shared" si="589"/>
        <v>100</v>
      </c>
      <c r="M655" s="102">
        <f t="shared" si="589"/>
        <v>-25</v>
      </c>
      <c r="N655" s="102">
        <f t="shared" si="589"/>
        <v>75</v>
      </c>
    </row>
    <row r="656" spans="1:14" s="2" customFormat="1" ht="22.5" x14ac:dyDescent="0.2">
      <c r="A656" s="16" t="s">
        <v>508</v>
      </c>
      <c r="B656" s="18">
        <v>10</v>
      </c>
      <c r="C656" s="17" t="s">
        <v>121</v>
      </c>
      <c r="D656" s="18" t="s">
        <v>137</v>
      </c>
      <c r="E656" s="18" t="s">
        <v>50</v>
      </c>
      <c r="F656" s="102">
        <f>F657</f>
        <v>100</v>
      </c>
      <c r="G656" s="102">
        <f t="shared" si="588"/>
        <v>0</v>
      </c>
      <c r="H656" s="102">
        <f t="shared" si="588"/>
        <v>100</v>
      </c>
      <c r="I656" s="102">
        <f t="shared" si="589"/>
        <v>0</v>
      </c>
      <c r="J656" s="145">
        <f t="shared" si="589"/>
        <v>100</v>
      </c>
      <c r="K656" s="102">
        <f t="shared" si="589"/>
        <v>0</v>
      </c>
      <c r="L656" s="102">
        <f t="shared" si="589"/>
        <v>100</v>
      </c>
      <c r="M656" s="102">
        <f t="shared" si="589"/>
        <v>-25</v>
      </c>
      <c r="N656" s="102">
        <f t="shared" si="589"/>
        <v>75</v>
      </c>
    </row>
    <row r="657" spans="1:14" s="2" customFormat="1" ht="22.5" x14ac:dyDescent="0.2">
      <c r="A657" s="20" t="s">
        <v>51</v>
      </c>
      <c r="B657" s="18">
        <v>10</v>
      </c>
      <c r="C657" s="17" t="s">
        <v>121</v>
      </c>
      <c r="D657" s="18" t="s">
        <v>137</v>
      </c>
      <c r="E657" s="18" t="s">
        <v>52</v>
      </c>
      <c r="F657" s="102">
        <f>F658</f>
        <v>100</v>
      </c>
      <c r="G657" s="102">
        <f t="shared" si="588"/>
        <v>0</v>
      </c>
      <c r="H657" s="102">
        <f t="shared" si="588"/>
        <v>100</v>
      </c>
      <c r="I657" s="102">
        <f t="shared" si="589"/>
        <v>0</v>
      </c>
      <c r="J657" s="145">
        <f t="shared" si="589"/>
        <v>100</v>
      </c>
      <c r="K657" s="102">
        <f t="shared" si="589"/>
        <v>0</v>
      </c>
      <c r="L657" s="102">
        <f t="shared" si="589"/>
        <v>100</v>
      </c>
      <c r="M657" s="102">
        <f t="shared" si="589"/>
        <v>-25</v>
      </c>
      <c r="N657" s="102">
        <f t="shared" si="589"/>
        <v>75</v>
      </c>
    </row>
    <row r="658" spans="1:14" s="2" customFormat="1" x14ac:dyDescent="0.2">
      <c r="A658" s="65" t="s">
        <v>408</v>
      </c>
      <c r="B658" s="18">
        <v>10</v>
      </c>
      <c r="C658" s="17" t="s">
        <v>121</v>
      </c>
      <c r="D658" s="18" t="s">
        <v>137</v>
      </c>
      <c r="E658" s="18" t="s">
        <v>54</v>
      </c>
      <c r="F658" s="102">
        <f>'ПР 7 ведом'!G193</f>
        <v>100</v>
      </c>
      <c r="G658" s="102">
        <f>'ПР 7 ведом'!H193</f>
        <v>0</v>
      </c>
      <c r="H658" s="102">
        <f>'ПР 7 ведом'!I193</f>
        <v>100</v>
      </c>
      <c r="I658" s="102">
        <f>'ПР 7 ведом'!J193</f>
        <v>0</v>
      </c>
      <c r="J658" s="145">
        <f>'ПР 7 ведом'!K193</f>
        <v>100</v>
      </c>
      <c r="K658" s="102">
        <f>'ПР 7 ведом'!L193</f>
        <v>0</v>
      </c>
      <c r="L658" s="102">
        <f>'ПР 7 ведом'!M193</f>
        <v>100</v>
      </c>
      <c r="M658" s="102">
        <f>'ПР 7 ведом'!N193</f>
        <v>-25</v>
      </c>
      <c r="N658" s="102">
        <f>'ПР 7 ведом'!O193</f>
        <v>75</v>
      </c>
    </row>
    <row r="659" spans="1:14" s="2" customFormat="1" x14ac:dyDescent="0.2">
      <c r="A659" s="11" t="s">
        <v>342</v>
      </c>
      <c r="B659" s="46">
        <v>11</v>
      </c>
      <c r="C659" s="17"/>
      <c r="D659" s="18"/>
      <c r="E659" s="18"/>
      <c r="F659" s="96">
        <f t="shared" ref="F659:N664" si="590">F660</f>
        <v>300</v>
      </c>
      <c r="G659" s="96">
        <f t="shared" si="590"/>
        <v>0</v>
      </c>
      <c r="H659" s="96">
        <f t="shared" si="590"/>
        <v>300</v>
      </c>
      <c r="I659" s="96">
        <f t="shared" si="590"/>
        <v>0</v>
      </c>
      <c r="J659" s="121">
        <f t="shared" si="590"/>
        <v>300</v>
      </c>
      <c r="K659" s="96">
        <f t="shared" si="590"/>
        <v>245</v>
      </c>
      <c r="L659" s="96">
        <f t="shared" si="590"/>
        <v>545</v>
      </c>
      <c r="M659" s="96">
        <f t="shared" si="590"/>
        <v>14.801</v>
      </c>
      <c r="N659" s="96">
        <f t="shared" si="590"/>
        <v>559.80100000000004</v>
      </c>
    </row>
    <row r="660" spans="1:14" s="2" customFormat="1" x14ac:dyDescent="0.2">
      <c r="A660" s="11" t="s">
        <v>344</v>
      </c>
      <c r="B660" s="46" t="s">
        <v>343</v>
      </c>
      <c r="C660" s="44" t="s">
        <v>180</v>
      </c>
      <c r="D660" s="46" t="s">
        <v>83</v>
      </c>
      <c r="E660" s="46" t="s">
        <v>84</v>
      </c>
      <c r="F660" s="106">
        <f t="shared" si="590"/>
        <v>300</v>
      </c>
      <c r="G660" s="106">
        <f t="shared" si="590"/>
        <v>0</v>
      </c>
      <c r="H660" s="106">
        <f t="shared" si="590"/>
        <v>300</v>
      </c>
      <c r="I660" s="106">
        <f t="shared" si="590"/>
        <v>0</v>
      </c>
      <c r="J660" s="244">
        <f t="shared" si="590"/>
        <v>300</v>
      </c>
      <c r="K660" s="106">
        <f t="shared" si="590"/>
        <v>245</v>
      </c>
      <c r="L660" s="106">
        <f t="shared" si="590"/>
        <v>545</v>
      </c>
      <c r="M660" s="106">
        <f t="shared" si="590"/>
        <v>14.801</v>
      </c>
      <c r="N660" s="106">
        <f t="shared" si="590"/>
        <v>559.80100000000004</v>
      </c>
    </row>
    <row r="661" spans="1:14" s="2" customFormat="1" ht="31.5" x14ac:dyDescent="0.2">
      <c r="A661" s="11" t="s">
        <v>432</v>
      </c>
      <c r="B661" s="18" t="s">
        <v>343</v>
      </c>
      <c r="C661" s="17" t="s">
        <v>180</v>
      </c>
      <c r="D661" s="18" t="s">
        <v>345</v>
      </c>
      <c r="E661" s="18"/>
      <c r="F661" s="107">
        <f t="shared" si="590"/>
        <v>300</v>
      </c>
      <c r="G661" s="107">
        <f t="shared" si="590"/>
        <v>0</v>
      </c>
      <c r="H661" s="107">
        <f t="shared" si="590"/>
        <v>300</v>
      </c>
      <c r="I661" s="107">
        <f t="shared" si="590"/>
        <v>0</v>
      </c>
      <c r="J661" s="243">
        <f t="shared" si="590"/>
        <v>300</v>
      </c>
      <c r="K661" s="107">
        <f t="shared" si="590"/>
        <v>245</v>
      </c>
      <c r="L661" s="107">
        <f t="shared" si="590"/>
        <v>545</v>
      </c>
      <c r="M661" s="107">
        <f t="shared" si="590"/>
        <v>14.801</v>
      </c>
      <c r="N661" s="107">
        <f t="shared" si="590"/>
        <v>559.80100000000004</v>
      </c>
    </row>
    <row r="662" spans="1:14" s="2" customFormat="1" ht="33.75" x14ac:dyDescent="0.2">
      <c r="A662" s="16" t="s">
        <v>346</v>
      </c>
      <c r="B662" s="18" t="s">
        <v>343</v>
      </c>
      <c r="C662" s="17" t="s">
        <v>180</v>
      </c>
      <c r="D662" s="18" t="s">
        <v>347</v>
      </c>
      <c r="E662" s="18"/>
      <c r="F662" s="107">
        <f t="shared" si="590"/>
        <v>300</v>
      </c>
      <c r="G662" s="107">
        <f t="shared" si="590"/>
        <v>0</v>
      </c>
      <c r="H662" s="107">
        <f t="shared" si="590"/>
        <v>300</v>
      </c>
      <c r="I662" s="107">
        <f t="shared" si="590"/>
        <v>0</v>
      </c>
      <c r="J662" s="243">
        <f t="shared" si="590"/>
        <v>300</v>
      </c>
      <c r="K662" s="107">
        <f t="shared" si="590"/>
        <v>245</v>
      </c>
      <c r="L662" s="107">
        <f t="shared" si="590"/>
        <v>545</v>
      </c>
      <c r="M662" s="107">
        <f t="shared" si="590"/>
        <v>14.801</v>
      </c>
      <c r="N662" s="107">
        <f t="shared" si="590"/>
        <v>559.80100000000004</v>
      </c>
    </row>
    <row r="663" spans="1:14" s="2" customFormat="1" ht="22.5" x14ac:dyDescent="0.2">
      <c r="A663" s="16" t="s">
        <v>508</v>
      </c>
      <c r="B663" s="18" t="s">
        <v>343</v>
      </c>
      <c r="C663" s="17" t="s">
        <v>180</v>
      </c>
      <c r="D663" s="18" t="s">
        <v>347</v>
      </c>
      <c r="E663" s="18">
        <v>200</v>
      </c>
      <c r="F663" s="107">
        <f t="shared" si="590"/>
        <v>300</v>
      </c>
      <c r="G663" s="107">
        <f t="shared" si="590"/>
        <v>0</v>
      </c>
      <c r="H663" s="107">
        <f t="shared" si="590"/>
        <v>300</v>
      </c>
      <c r="I663" s="107">
        <f t="shared" si="590"/>
        <v>0</v>
      </c>
      <c r="J663" s="243">
        <f t="shared" si="590"/>
        <v>300</v>
      </c>
      <c r="K663" s="107">
        <f t="shared" si="590"/>
        <v>245</v>
      </c>
      <c r="L663" s="107">
        <f t="shared" si="590"/>
        <v>545</v>
      </c>
      <c r="M663" s="107">
        <f t="shared" si="590"/>
        <v>14.801</v>
      </c>
      <c r="N663" s="107">
        <f t="shared" si="590"/>
        <v>559.80100000000004</v>
      </c>
    </row>
    <row r="664" spans="1:14" s="2" customFormat="1" ht="22.5" x14ac:dyDescent="0.2">
      <c r="A664" s="16" t="s">
        <v>51</v>
      </c>
      <c r="B664" s="18" t="s">
        <v>343</v>
      </c>
      <c r="C664" s="17" t="s">
        <v>180</v>
      </c>
      <c r="D664" s="18" t="s">
        <v>347</v>
      </c>
      <c r="E664" s="18">
        <v>240</v>
      </c>
      <c r="F664" s="107">
        <f t="shared" si="590"/>
        <v>300</v>
      </c>
      <c r="G664" s="107">
        <f t="shared" si="590"/>
        <v>0</v>
      </c>
      <c r="H664" s="107">
        <f t="shared" si="590"/>
        <v>300</v>
      </c>
      <c r="I664" s="107">
        <f t="shared" si="590"/>
        <v>0</v>
      </c>
      <c r="J664" s="243">
        <f t="shared" si="590"/>
        <v>300</v>
      </c>
      <c r="K664" s="107">
        <f t="shared" si="590"/>
        <v>245</v>
      </c>
      <c r="L664" s="107">
        <f t="shared" si="590"/>
        <v>545</v>
      </c>
      <c r="M664" s="107">
        <f t="shared" si="590"/>
        <v>14.801</v>
      </c>
      <c r="N664" s="107">
        <f t="shared" si="590"/>
        <v>559.80100000000004</v>
      </c>
    </row>
    <row r="665" spans="1:14" s="2" customFormat="1" x14ac:dyDescent="0.2">
      <c r="A665" s="65" t="s">
        <v>408</v>
      </c>
      <c r="B665" s="18" t="s">
        <v>343</v>
      </c>
      <c r="C665" s="17" t="s">
        <v>180</v>
      </c>
      <c r="D665" s="18" t="s">
        <v>347</v>
      </c>
      <c r="E665" s="18">
        <v>244</v>
      </c>
      <c r="F665" s="107">
        <f>'ПР 7 ведом'!G703</f>
        <v>300</v>
      </c>
      <c r="G665" s="107">
        <f>'ПР 7 ведом'!H703</f>
        <v>0</v>
      </c>
      <c r="H665" s="107">
        <f>'ПР 7 ведом'!I703</f>
        <v>300</v>
      </c>
      <c r="I665" s="107">
        <f>'ПР 7 ведом'!J703</f>
        <v>0</v>
      </c>
      <c r="J665" s="243">
        <f>'ПР 7 ведом'!K703</f>
        <v>300</v>
      </c>
      <c r="K665" s="107">
        <f>'ПР 7 ведом'!L703</f>
        <v>245</v>
      </c>
      <c r="L665" s="107">
        <f>'ПР 7 ведом'!M703</f>
        <v>545</v>
      </c>
      <c r="M665" s="107">
        <f>'ПР 7 ведом'!N703</f>
        <v>14.801</v>
      </c>
      <c r="N665" s="107">
        <f>'ПР 7 ведом'!O703</f>
        <v>559.80100000000004</v>
      </c>
    </row>
    <row r="666" spans="1:14" s="2" customFormat="1" x14ac:dyDescent="0.2">
      <c r="A666" s="11" t="s">
        <v>348</v>
      </c>
      <c r="B666" s="46">
        <v>12</v>
      </c>
      <c r="C666" s="44"/>
      <c r="D666" s="46"/>
      <c r="E666" s="46"/>
      <c r="F666" s="106">
        <f t="shared" ref="F666:N671" si="591">F667</f>
        <v>100</v>
      </c>
      <c r="G666" s="106">
        <f t="shared" si="591"/>
        <v>0</v>
      </c>
      <c r="H666" s="106">
        <f t="shared" si="591"/>
        <v>100</v>
      </c>
      <c r="I666" s="106">
        <f t="shared" si="591"/>
        <v>0</v>
      </c>
      <c r="J666" s="244">
        <f t="shared" si="591"/>
        <v>100</v>
      </c>
      <c r="K666" s="106">
        <f t="shared" si="591"/>
        <v>99</v>
      </c>
      <c r="L666" s="106">
        <f t="shared" si="591"/>
        <v>199</v>
      </c>
      <c r="M666" s="106">
        <f t="shared" si="591"/>
        <v>-104.646</v>
      </c>
      <c r="N666" s="106">
        <f t="shared" si="591"/>
        <v>94.353999999999999</v>
      </c>
    </row>
    <row r="667" spans="1:14" s="2" customFormat="1" x14ac:dyDescent="0.2">
      <c r="A667" s="11" t="s">
        <v>349</v>
      </c>
      <c r="B667" s="46">
        <v>12</v>
      </c>
      <c r="C667" s="44" t="s">
        <v>152</v>
      </c>
      <c r="D667" s="46"/>
      <c r="E667" s="46"/>
      <c r="F667" s="106">
        <f t="shared" si="591"/>
        <v>100</v>
      </c>
      <c r="G667" s="106">
        <f t="shared" si="591"/>
        <v>0</v>
      </c>
      <c r="H667" s="106">
        <f t="shared" si="591"/>
        <v>100</v>
      </c>
      <c r="I667" s="106">
        <f t="shared" si="591"/>
        <v>0</v>
      </c>
      <c r="J667" s="244">
        <f t="shared" si="591"/>
        <v>100</v>
      </c>
      <c r="K667" s="106">
        <f t="shared" si="591"/>
        <v>99</v>
      </c>
      <c r="L667" s="106">
        <f t="shared" si="591"/>
        <v>199</v>
      </c>
      <c r="M667" s="106">
        <f t="shared" si="591"/>
        <v>-104.646</v>
      </c>
      <c r="N667" s="106">
        <f t="shared" si="591"/>
        <v>94.353999999999999</v>
      </c>
    </row>
    <row r="668" spans="1:14" s="2" customFormat="1" ht="31.5" x14ac:dyDescent="0.2">
      <c r="A668" s="11" t="s">
        <v>433</v>
      </c>
      <c r="B668" s="46">
        <v>12</v>
      </c>
      <c r="C668" s="44" t="s">
        <v>152</v>
      </c>
      <c r="D668" s="46" t="s">
        <v>350</v>
      </c>
      <c r="E668" s="46"/>
      <c r="F668" s="107">
        <f t="shared" si="591"/>
        <v>100</v>
      </c>
      <c r="G668" s="107">
        <f t="shared" si="591"/>
        <v>0</v>
      </c>
      <c r="H668" s="107">
        <f t="shared" si="591"/>
        <v>100</v>
      </c>
      <c r="I668" s="107">
        <f t="shared" si="591"/>
        <v>0</v>
      </c>
      <c r="J668" s="243">
        <f t="shared" si="591"/>
        <v>100</v>
      </c>
      <c r="K668" s="107">
        <f t="shared" si="591"/>
        <v>99</v>
      </c>
      <c r="L668" s="107">
        <f t="shared" si="591"/>
        <v>199</v>
      </c>
      <c r="M668" s="107">
        <f t="shared" si="591"/>
        <v>-104.646</v>
      </c>
      <c r="N668" s="107">
        <f t="shared" si="591"/>
        <v>94.353999999999999</v>
      </c>
    </row>
    <row r="669" spans="1:14" s="2" customFormat="1" ht="22.5" x14ac:dyDescent="0.2">
      <c r="A669" s="16" t="s">
        <v>351</v>
      </c>
      <c r="B669" s="18">
        <v>12</v>
      </c>
      <c r="C669" s="17" t="s">
        <v>152</v>
      </c>
      <c r="D669" s="18" t="s">
        <v>352</v>
      </c>
      <c r="E669" s="18"/>
      <c r="F669" s="107">
        <f t="shared" si="591"/>
        <v>100</v>
      </c>
      <c r="G669" s="107">
        <f t="shared" si="591"/>
        <v>0</v>
      </c>
      <c r="H669" s="107">
        <f t="shared" si="591"/>
        <v>100</v>
      </c>
      <c r="I669" s="107">
        <f t="shared" si="591"/>
        <v>0</v>
      </c>
      <c r="J669" s="243">
        <f t="shared" si="591"/>
        <v>100</v>
      </c>
      <c r="K669" s="107">
        <f t="shared" si="591"/>
        <v>99</v>
      </c>
      <c r="L669" s="107">
        <f t="shared" si="591"/>
        <v>199</v>
      </c>
      <c r="M669" s="107">
        <f t="shared" si="591"/>
        <v>-104.646</v>
      </c>
      <c r="N669" s="107">
        <f t="shared" si="591"/>
        <v>94.353999999999999</v>
      </c>
    </row>
    <row r="670" spans="1:14" s="2" customFormat="1" ht="22.5" x14ac:dyDescent="0.2">
      <c r="A670" s="16" t="s">
        <v>508</v>
      </c>
      <c r="B670" s="18">
        <v>12</v>
      </c>
      <c r="C670" s="17" t="s">
        <v>152</v>
      </c>
      <c r="D670" s="18" t="s">
        <v>352</v>
      </c>
      <c r="E670" s="18">
        <v>200</v>
      </c>
      <c r="F670" s="107">
        <f t="shared" si="591"/>
        <v>100</v>
      </c>
      <c r="G670" s="107">
        <f t="shared" si="591"/>
        <v>0</v>
      </c>
      <c r="H670" s="107">
        <f t="shared" si="591"/>
        <v>100</v>
      </c>
      <c r="I670" s="107">
        <f t="shared" si="591"/>
        <v>0</v>
      </c>
      <c r="J670" s="243">
        <f t="shared" si="591"/>
        <v>100</v>
      </c>
      <c r="K670" s="107">
        <f t="shared" si="591"/>
        <v>99</v>
      </c>
      <c r="L670" s="107">
        <f t="shared" si="591"/>
        <v>199</v>
      </c>
      <c r="M670" s="107">
        <f t="shared" si="591"/>
        <v>-104.646</v>
      </c>
      <c r="N670" s="107">
        <f t="shared" si="591"/>
        <v>94.353999999999999</v>
      </c>
    </row>
    <row r="671" spans="1:14" s="2" customFormat="1" ht="22.5" x14ac:dyDescent="0.2">
      <c r="A671" s="16" t="s">
        <v>51</v>
      </c>
      <c r="B671" s="18">
        <v>12</v>
      </c>
      <c r="C671" s="17" t="s">
        <v>152</v>
      </c>
      <c r="D671" s="18" t="s">
        <v>352</v>
      </c>
      <c r="E671" s="18">
        <v>240</v>
      </c>
      <c r="F671" s="107">
        <f t="shared" si="591"/>
        <v>100</v>
      </c>
      <c r="G671" s="107">
        <f t="shared" si="591"/>
        <v>0</v>
      </c>
      <c r="H671" s="107">
        <f t="shared" si="591"/>
        <v>100</v>
      </c>
      <c r="I671" s="107">
        <f t="shared" si="591"/>
        <v>0</v>
      </c>
      <c r="J671" s="243">
        <f t="shared" si="591"/>
        <v>100</v>
      </c>
      <c r="K671" s="107">
        <f t="shared" si="591"/>
        <v>99</v>
      </c>
      <c r="L671" s="107">
        <f t="shared" si="591"/>
        <v>199</v>
      </c>
      <c r="M671" s="107">
        <f t="shared" si="591"/>
        <v>-104.646</v>
      </c>
      <c r="N671" s="107">
        <f t="shared" si="591"/>
        <v>94.353999999999999</v>
      </c>
    </row>
    <row r="672" spans="1:14" s="2" customFormat="1" x14ac:dyDescent="0.2">
      <c r="A672" s="65" t="s">
        <v>408</v>
      </c>
      <c r="B672" s="18">
        <v>12</v>
      </c>
      <c r="C672" s="17" t="s">
        <v>152</v>
      </c>
      <c r="D672" s="18" t="s">
        <v>352</v>
      </c>
      <c r="E672" s="18">
        <v>244</v>
      </c>
      <c r="F672" s="107">
        <f>'ПР 7 ведом'!G710</f>
        <v>100</v>
      </c>
      <c r="G672" s="107">
        <f>'ПР 7 ведом'!H710</f>
        <v>0</v>
      </c>
      <c r="H672" s="107">
        <f>'ПР 7 ведом'!I710</f>
        <v>100</v>
      </c>
      <c r="I672" s="107">
        <f>'ПР 7 ведом'!J710</f>
        <v>0</v>
      </c>
      <c r="J672" s="243">
        <f>'ПР 7 ведом'!K710</f>
        <v>100</v>
      </c>
      <c r="K672" s="107">
        <f>'ПР 7 ведом'!L710</f>
        <v>99</v>
      </c>
      <c r="L672" s="107">
        <f>'ПР 7 ведом'!M710</f>
        <v>199</v>
      </c>
      <c r="M672" s="107">
        <f>'ПР 7 ведом'!N710</f>
        <v>-104.646</v>
      </c>
      <c r="N672" s="107">
        <f>'ПР 7 ведом'!O710</f>
        <v>94.353999999999999</v>
      </c>
    </row>
    <row r="673" spans="1:14" s="2" customFormat="1" ht="21" x14ac:dyDescent="0.2">
      <c r="A673" s="48" t="s">
        <v>233</v>
      </c>
      <c r="B673" s="46">
        <v>13</v>
      </c>
      <c r="C673" s="44"/>
      <c r="D673" s="46"/>
      <c r="E673" s="46"/>
      <c r="F673" s="106">
        <f t="shared" ref="F673:N678" si="592">F674</f>
        <v>20</v>
      </c>
      <c r="G673" s="106">
        <f t="shared" si="592"/>
        <v>0</v>
      </c>
      <c r="H673" s="106">
        <f t="shared" si="592"/>
        <v>20</v>
      </c>
      <c r="I673" s="106">
        <f t="shared" si="592"/>
        <v>0</v>
      </c>
      <c r="J673" s="244">
        <f t="shared" si="592"/>
        <v>20</v>
      </c>
      <c r="K673" s="106">
        <f t="shared" si="592"/>
        <v>0</v>
      </c>
      <c r="L673" s="106">
        <f t="shared" si="592"/>
        <v>20</v>
      </c>
      <c r="M673" s="106">
        <f t="shared" si="592"/>
        <v>-20</v>
      </c>
      <c r="N673" s="106">
        <f t="shared" si="592"/>
        <v>0</v>
      </c>
    </row>
    <row r="674" spans="1:14" s="2" customFormat="1" ht="21" x14ac:dyDescent="0.2">
      <c r="A674" s="48" t="s">
        <v>234</v>
      </c>
      <c r="B674" s="46">
        <v>13</v>
      </c>
      <c r="C674" s="44" t="s">
        <v>25</v>
      </c>
      <c r="D674" s="46"/>
      <c r="E674" s="46"/>
      <c r="F674" s="107">
        <f t="shared" si="592"/>
        <v>20</v>
      </c>
      <c r="G674" s="107">
        <f t="shared" si="592"/>
        <v>0</v>
      </c>
      <c r="H674" s="107">
        <f t="shared" si="592"/>
        <v>20</v>
      </c>
      <c r="I674" s="107">
        <f t="shared" si="592"/>
        <v>0</v>
      </c>
      <c r="J674" s="243">
        <f t="shared" si="592"/>
        <v>20</v>
      </c>
      <c r="K674" s="107">
        <f t="shared" si="592"/>
        <v>0</v>
      </c>
      <c r="L674" s="107">
        <f t="shared" si="592"/>
        <v>20</v>
      </c>
      <c r="M674" s="107">
        <f t="shared" si="592"/>
        <v>-20</v>
      </c>
      <c r="N674" s="107">
        <f t="shared" si="592"/>
        <v>0</v>
      </c>
    </row>
    <row r="675" spans="1:14" s="2" customFormat="1" ht="31.5" x14ac:dyDescent="0.2">
      <c r="A675" s="11" t="s">
        <v>417</v>
      </c>
      <c r="B675" s="46">
        <v>13</v>
      </c>
      <c r="C675" s="44" t="s">
        <v>25</v>
      </c>
      <c r="D675" s="46" t="s">
        <v>215</v>
      </c>
      <c r="E675" s="46"/>
      <c r="F675" s="107">
        <f t="shared" si="592"/>
        <v>20</v>
      </c>
      <c r="G675" s="107">
        <f t="shared" si="592"/>
        <v>0</v>
      </c>
      <c r="H675" s="107">
        <f t="shared" si="592"/>
        <v>20</v>
      </c>
      <c r="I675" s="107">
        <f t="shared" si="592"/>
        <v>0</v>
      </c>
      <c r="J675" s="243">
        <f t="shared" si="592"/>
        <v>20</v>
      </c>
      <c r="K675" s="107">
        <f t="shared" si="592"/>
        <v>0</v>
      </c>
      <c r="L675" s="107">
        <f t="shared" si="592"/>
        <v>20</v>
      </c>
      <c r="M675" s="107">
        <f t="shared" si="592"/>
        <v>-20</v>
      </c>
      <c r="N675" s="107">
        <f t="shared" si="592"/>
        <v>0</v>
      </c>
    </row>
    <row r="676" spans="1:14" s="143" customFormat="1" x14ac:dyDescent="0.2">
      <c r="A676" s="16" t="s">
        <v>235</v>
      </c>
      <c r="B676" s="18">
        <v>13</v>
      </c>
      <c r="C676" s="17" t="s">
        <v>25</v>
      </c>
      <c r="D676" s="18" t="s">
        <v>236</v>
      </c>
      <c r="E676" s="46"/>
      <c r="F676" s="107">
        <f t="shared" si="592"/>
        <v>20</v>
      </c>
      <c r="G676" s="107">
        <f t="shared" si="592"/>
        <v>0</v>
      </c>
      <c r="H676" s="107">
        <f t="shared" si="592"/>
        <v>20</v>
      </c>
      <c r="I676" s="107">
        <f t="shared" si="592"/>
        <v>0</v>
      </c>
      <c r="J676" s="243">
        <f t="shared" si="592"/>
        <v>20</v>
      </c>
      <c r="K676" s="107">
        <f t="shared" si="592"/>
        <v>0</v>
      </c>
      <c r="L676" s="107">
        <f t="shared" si="592"/>
        <v>20</v>
      </c>
      <c r="M676" s="107">
        <f t="shared" si="592"/>
        <v>-20</v>
      </c>
      <c r="N676" s="107">
        <f t="shared" si="592"/>
        <v>0</v>
      </c>
    </row>
    <row r="677" spans="1:14" s="143" customFormat="1" ht="56.25" x14ac:dyDescent="0.2">
      <c r="A677" s="33" t="s">
        <v>237</v>
      </c>
      <c r="B677" s="18">
        <v>13</v>
      </c>
      <c r="C677" s="17" t="s">
        <v>25</v>
      </c>
      <c r="D677" s="18" t="s">
        <v>238</v>
      </c>
      <c r="E677" s="18"/>
      <c r="F677" s="107">
        <f t="shared" si="592"/>
        <v>20</v>
      </c>
      <c r="G677" s="107">
        <f t="shared" si="592"/>
        <v>0</v>
      </c>
      <c r="H677" s="107">
        <f t="shared" si="592"/>
        <v>20</v>
      </c>
      <c r="I677" s="107">
        <f t="shared" si="592"/>
        <v>0</v>
      </c>
      <c r="J677" s="243">
        <f t="shared" si="592"/>
        <v>20</v>
      </c>
      <c r="K677" s="107">
        <f t="shared" si="592"/>
        <v>0</v>
      </c>
      <c r="L677" s="107">
        <f t="shared" si="592"/>
        <v>20</v>
      </c>
      <c r="M677" s="107">
        <f t="shared" si="592"/>
        <v>-20</v>
      </c>
      <c r="N677" s="107">
        <f t="shared" si="592"/>
        <v>0</v>
      </c>
    </row>
    <row r="678" spans="1:14" s="2" customFormat="1" x14ac:dyDescent="0.2">
      <c r="A678" s="33" t="s">
        <v>526</v>
      </c>
      <c r="B678" s="18">
        <v>13</v>
      </c>
      <c r="C678" s="17" t="s">
        <v>25</v>
      </c>
      <c r="D678" s="18" t="s">
        <v>238</v>
      </c>
      <c r="E678" s="18">
        <v>700</v>
      </c>
      <c r="F678" s="107">
        <f t="shared" si="592"/>
        <v>20</v>
      </c>
      <c r="G678" s="107">
        <f t="shared" si="592"/>
        <v>0</v>
      </c>
      <c r="H678" s="107">
        <f t="shared" si="592"/>
        <v>20</v>
      </c>
      <c r="I678" s="107">
        <f t="shared" si="592"/>
        <v>0</v>
      </c>
      <c r="J678" s="243">
        <f t="shared" si="592"/>
        <v>20</v>
      </c>
      <c r="K678" s="107">
        <f t="shared" si="592"/>
        <v>0</v>
      </c>
      <c r="L678" s="107">
        <f t="shared" si="592"/>
        <v>20</v>
      </c>
      <c r="M678" s="107">
        <f t="shared" si="592"/>
        <v>-20</v>
      </c>
      <c r="N678" s="107">
        <f t="shared" si="592"/>
        <v>0</v>
      </c>
    </row>
    <row r="679" spans="1:14" s="2" customFormat="1" x14ac:dyDescent="0.2">
      <c r="A679" s="33" t="s">
        <v>239</v>
      </c>
      <c r="B679" s="18">
        <v>13</v>
      </c>
      <c r="C679" s="17" t="s">
        <v>25</v>
      </c>
      <c r="D679" s="18" t="s">
        <v>238</v>
      </c>
      <c r="E679" s="18">
        <v>730</v>
      </c>
      <c r="F679" s="107">
        <f>'ПР 7 ведом'!G448</f>
        <v>20</v>
      </c>
      <c r="G679" s="107">
        <f>'ПР 7 ведом'!H448</f>
        <v>0</v>
      </c>
      <c r="H679" s="107">
        <f>'ПР 7 ведом'!I448</f>
        <v>20</v>
      </c>
      <c r="I679" s="107">
        <f>'ПР 7 ведом'!J448</f>
        <v>0</v>
      </c>
      <c r="J679" s="243">
        <f>'ПР 7 ведом'!K448</f>
        <v>20</v>
      </c>
      <c r="K679" s="107">
        <f>'ПР 7 ведом'!L448</f>
        <v>0</v>
      </c>
      <c r="L679" s="107">
        <f>'ПР 7 ведом'!M448</f>
        <v>20</v>
      </c>
      <c r="M679" s="107">
        <f>'ПР 7 ведом'!N448</f>
        <v>-20</v>
      </c>
      <c r="N679" s="107">
        <f>'ПР 7 ведом'!O448</f>
        <v>0</v>
      </c>
    </row>
    <row r="680" spans="1:14" s="2" customFormat="1" ht="32.25" x14ac:dyDescent="0.2">
      <c r="A680" s="85" t="s">
        <v>240</v>
      </c>
      <c r="B680" s="46" t="s">
        <v>241</v>
      </c>
      <c r="C680" s="44" t="s">
        <v>82</v>
      </c>
      <c r="D680" s="46" t="s">
        <v>83</v>
      </c>
      <c r="E680" s="46" t="s">
        <v>84</v>
      </c>
      <c r="F680" s="96">
        <f>F681+F691+F687</f>
        <v>13921.3</v>
      </c>
      <c r="G680" s="96">
        <f t="shared" ref="G680:H680" si="593">G681+G691+G687</f>
        <v>746.2</v>
      </c>
      <c r="H680" s="96">
        <f t="shared" si="593"/>
        <v>14667.5</v>
      </c>
      <c r="I680" s="96">
        <f t="shared" ref="I680:N680" si="594">I681+I691+I687</f>
        <v>222.7</v>
      </c>
      <c r="J680" s="121">
        <f t="shared" si="594"/>
        <v>14890.2</v>
      </c>
      <c r="K680" s="96">
        <f t="shared" si="594"/>
        <v>863.6</v>
      </c>
      <c r="L680" s="96">
        <f t="shared" si="594"/>
        <v>15753.800000000001</v>
      </c>
      <c r="M680" s="96">
        <f t="shared" si="594"/>
        <v>3581.2910000000002</v>
      </c>
      <c r="N680" s="96">
        <f t="shared" si="594"/>
        <v>19335.091000000004</v>
      </c>
    </row>
    <row r="681" spans="1:14" s="2" customFormat="1" ht="31.5" x14ac:dyDescent="0.2">
      <c r="A681" s="11" t="s">
        <v>242</v>
      </c>
      <c r="B681" s="46" t="s">
        <v>241</v>
      </c>
      <c r="C681" s="44" t="s">
        <v>25</v>
      </c>
      <c r="D681" s="46" t="s">
        <v>83</v>
      </c>
      <c r="E681" s="46" t="s">
        <v>84</v>
      </c>
      <c r="F681" s="96">
        <f>F682</f>
        <v>13152.4</v>
      </c>
      <c r="G681" s="96">
        <f t="shared" ref="G681:H685" si="595">G682</f>
        <v>0</v>
      </c>
      <c r="H681" s="96">
        <f t="shared" si="595"/>
        <v>13152.4</v>
      </c>
      <c r="I681" s="96">
        <f t="shared" ref="I681:N685" si="596">I682</f>
        <v>222.7</v>
      </c>
      <c r="J681" s="121">
        <f t="shared" si="596"/>
        <v>13375.1</v>
      </c>
      <c r="K681" s="96">
        <f t="shared" si="596"/>
        <v>863.6</v>
      </c>
      <c r="L681" s="96">
        <f t="shared" si="596"/>
        <v>14238.7</v>
      </c>
      <c r="M681" s="96">
        <f t="shared" si="596"/>
        <v>3697.9839999999999</v>
      </c>
      <c r="N681" s="96">
        <f t="shared" si="596"/>
        <v>17936.684000000001</v>
      </c>
    </row>
    <row r="682" spans="1:14" s="2" customFormat="1" x14ac:dyDescent="0.2">
      <c r="A682" s="16" t="s">
        <v>243</v>
      </c>
      <c r="B682" s="18" t="s">
        <v>241</v>
      </c>
      <c r="C682" s="17" t="s">
        <v>25</v>
      </c>
      <c r="D682" s="18" t="s">
        <v>244</v>
      </c>
      <c r="E682" s="18" t="s">
        <v>84</v>
      </c>
      <c r="F682" s="102">
        <f>F683</f>
        <v>13152.4</v>
      </c>
      <c r="G682" s="102">
        <f t="shared" si="595"/>
        <v>0</v>
      </c>
      <c r="H682" s="102">
        <f t="shared" si="595"/>
        <v>13152.4</v>
      </c>
      <c r="I682" s="102">
        <f t="shared" si="596"/>
        <v>222.7</v>
      </c>
      <c r="J682" s="145">
        <f t="shared" si="596"/>
        <v>13375.1</v>
      </c>
      <c r="K682" s="102">
        <f t="shared" si="596"/>
        <v>863.6</v>
      </c>
      <c r="L682" s="102">
        <f t="shared" si="596"/>
        <v>14238.7</v>
      </c>
      <c r="M682" s="102">
        <f t="shared" si="596"/>
        <v>3697.9839999999999</v>
      </c>
      <c r="N682" s="102">
        <f t="shared" si="596"/>
        <v>17936.684000000001</v>
      </c>
    </row>
    <row r="683" spans="1:14" s="9" customFormat="1" ht="22.5" x14ac:dyDescent="0.2">
      <c r="A683" s="33" t="s">
        <v>245</v>
      </c>
      <c r="B683" s="18" t="s">
        <v>241</v>
      </c>
      <c r="C683" s="17" t="s">
        <v>25</v>
      </c>
      <c r="D683" s="18" t="s">
        <v>246</v>
      </c>
      <c r="E683" s="18" t="s">
        <v>84</v>
      </c>
      <c r="F683" s="102">
        <f>F684</f>
        <v>13152.4</v>
      </c>
      <c r="G683" s="102">
        <f t="shared" si="595"/>
        <v>0</v>
      </c>
      <c r="H683" s="102">
        <f t="shared" si="595"/>
        <v>13152.4</v>
      </c>
      <c r="I683" s="102">
        <f t="shared" si="596"/>
        <v>222.7</v>
      </c>
      <c r="J683" s="145">
        <f t="shared" si="596"/>
        <v>13375.1</v>
      </c>
      <c r="K683" s="102">
        <f t="shared" si="596"/>
        <v>863.6</v>
      </c>
      <c r="L683" s="102">
        <f t="shared" si="596"/>
        <v>14238.7</v>
      </c>
      <c r="M683" s="102">
        <f t="shared" si="596"/>
        <v>3697.9839999999999</v>
      </c>
      <c r="N683" s="102">
        <f t="shared" si="596"/>
        <v>17936.684000000001</v>
      </c>
    </row>
    <row r="684" spans="1:14" s="9" customFormat="1" ht="11.25" x14ac:dyDescent="0.2">
      <c r="A684" s="33" t="s">
        <v>226</v>
      </c>
      <c r="B684" s="18" t="s">
        <v>241</v>
      </c>
      <c r="C684" s="17" t="s">
        <v>25</v>
      </c>
      <c r="D684" s="18" t="s">
        <v>246</v>
      </c>
      <c r="E684" s="18" t="s">
        <v>231</v>
      </c>
      <c r="F684" s="102">
        <f>F685</f>
        <v>13152.4</v>
      </c>
      <c r="G684" s="102">
        <f t="shared" si="595"/>
        <v>0</v>
      </c>
      <c r="H684" s="102">
        <f t="shared" si="595"/>
        <v>13152.4</v>
      </c>
      <c r="I684" s="102">
        <f t="shared" si="596"/>
        <v>222.7</v>
      </c>
      <c r="J684" s="145">
        <f t="shared" si="596"/>
        <v>13375.1</v>
      </c>
      <c r="K684" s="102">
        <f t="shared" si="596"/>
        <v>863.6</v>
      </c>
      <c r="L684" s="102">
        <f t="shared" si="596"/>
        <v>14238.7</v>
      </c>
      <c r="M684" s="102">
        <f t="shared" si="596"/>
        <v>3697.9839999999999</v>
      </c>
      <c r="N684" s="102">
        <f t="shared" si="596"/>
        <v>17936.684000000001</v>
      </c>
    </row>
    <row r="685" spans="1:14" s="9" customFormat="1" ht="11.25" x14ac:dyDescent="0.2">
      <c r="A685" s="16" t="s">
        <v>247</v>
      </c>
      <c r="B685" s="18" t="s">
        <v>241</v>
      </c>
      <c r="C685" s="17" t="s">
        <v>25</v>
      </c>
      <c r="D685" s="18" t="s">
        <v>246</v>
      </c>
      <c r="E685" s="18" t="s">
        <v>248</v>
      </c>
      <c r="F685" s="102">
        <f>F686</f>
        <v>13152.4</v>
      </c>
      <c r="G685" s="102">
        <f t="shared" si="595"/>
        <v>0</v>
      </c>
      <c r="H685" s="102">
        <f t="shared" si="595"/>
        <v>13152.4</v>
      </c>
      <c r="I685" s="102">
        <f t="shared" si="596"/>
        <v>222.7</v>
      </c>
      <c r="J685" s="145">
        <f t="shared" si="596"/>
        <v>13375.1</v>
      </c>
      <c r="K685" s="102">
        <f t="shared" si="596"/>
        <v>863.6</v>
      </c>
      <c r="L685" s="102">
        <f t="shared" si="596"/>
        <v>14238.7</v>
      </c>
      <c r="M685" s="102">
        <f t="shared" si="596"/>
        <v>3697.9839999999999</v>
      </c>
      <c r="N685" s="102">
        <f t="shared" si="596"/>
        <v>17936.684000000001</v>
      </c>
    </row>
    <row r="686" spans="1:14" s="9" customFormat="1" ht="11.25" x14ac:dyDescent="0.2">
      <c r="A686" s="20" t="s">
        <v>249</v>
      </c>
      <c r="B686" s="18" t="s">
        <v>241</v>
      </c>
      <c r="C686" s="17" t="s">
        <v>25</v>
      </c>
      <c r="D686" s="18" t="s">
        <v>246</v>
      </c>
      <c r="E686" s="18" t="s">
        <v>250</v>
      </c>
      <c r="F686" s="102">
        <f>'ПР 7 ведом'!G455</f>
        <v>13152.4</v>
      </c>
      <c r="G686" s="102">
        <f>'ПР 7 ведом'!H455</f>
        <v>0</v>
      </c>
      <c r="H686" s="102">
        <f>'ПР 7 ведом'!I455</f>
        <v>13152.4</v>
      </c>
      <c r="I686" s="102">
        <f>'ПР 7 ведом'!J455</f>
        <v>222.7</v>
      </c>
      <c r="J686" s="145">
        <f>'ПР 7 ведом'!K455</f>
        <v>13375.1</v>
      </c>
      <c r="K686" s="102">
        <f>'ПР 7 ведом'!L455</f>
        <v>863.6</v>
      </c>
      <c r="L686" s="102">
        <f>'ПР 7 ведом'!M455</f>
        <v>14238.7</v>
      </c>
      <c r="M686" s="102">
        <f>'ПР 7 ведом'!N455</f>
        <v>3697.9839999999999</v>
      </c>
      <c r="N686" s="102">
        <f>'ПР 7 ведом'!O455</f>
        <v>17936.684000000001</v>
      </c>
    </row>
    <row r="687" spans="1:14" s="9" customFormat="1" ht="11.25" x14ac:dyDescent="0.2">
      <c r="A687" s="11" t="s">
        <v>251</v>
      </c>
      <c r="B687" s="46" t="s">
        <v>241</v>
      </c>
      <c r="C687" s="44" t="s">
        <v>152</v>
      </c>
      <c r="D687" s="46"/>
      <c r="E687" s="46"/>
      <c r="F687" s="96">
        <f>F688</f>
        <v>700</v>
      </c>
      <c r="G687" s="96">
        <f t="shared" ref="G687:H689" si="597">G688</f>
        <v>0</v>
      </c>
      <c r="H687" s="96">
        <f t="shared" si="597"/>
        <v>700</v>
      </c>
      <c r="I687" s="96">
        <f t="shared" ref="I687:N689" si="598">I688</f>
        <v>0</v>
      </c>
      <c r="J687" s="121">
        <f t="shared" si="598"/>
        <v>700</v>
      </c>
      <c r="K687" s="96">
        <f t="shared" si="598"/>
        <v>0</v>
      </c>
      <c r="L687" s="96">
        <f t="shared" si="598"/>
        <v>700</v>
      </c>
      <c r="M687" s="96">
        <f t="shared" si="598"/>
        <v>-116.316</v>
      </c>
      <c r="N687" s="96">
        <f t="shared" si="598"/>
        <v>583.68399999999997</v>
      </c>
    </row>
    <row r="688" spans="1:14" s="9" customFormat="1" ht="11.25" x14ac:dyDescent="0.2">
      <c r="A688" s="33" t="s">
        <v>226</v>
      </c>
      <c r="B688" s="18" t="s">
        <v>241</v>
      </c>
      <c r="C688" s="17" t="s">
        <v>152</v>
      </c>
      <c r="D688" s="18" t="s">
        <v>244</v>
      </c>
      <c r="E688" s="18" t="s">
        <v>231</v>
      </c>
      <c r="F688" s="102">
        <f>F689</f>
        <v>700</v>
      </c>
      <c r="G688" s="102">
        <f t="shared" si="597"/>
        <v>0</v>
      </c>
      <c r="H688" s="102">
        <f t="shared" si="597"/>
        <v>700</v>
      </c>
      <c r="I688" s="102">
        <f t="shared" si="598"/>
        <v>0</v>
      </c>
      <c r="J688" s="145">
        <f t="shared" si="598"/>
        <v>700</v>
      </c>
      <c r="K688" s="102">
        <f t="shared" si="598"/>
        <v>0</v>
      </c>
      <c r="L688" s="102">
        <f t="shared" si="598"/>
        <v>700</v>
      </c>
      <c r="M688" s="102">
        <f t="shared" si="598"/>
        <v>-116.316</v>
      </c>
      <c r="N688" s="102">
        <f t="shared" si="598"/>
        <v>583.68399999999997</v>
      </c>
    </row>
    <row r="689" spans="1:14" s="9" customFormat="1" ht="11.25" x14ac:dyDescent="0.2">
      <c r="A689" s="16" t="s">
        <v>247</v>
      </c>
      <c r="B689" s="18" t="s">
        <v>241</v>
      </c>
      <c r="C689" s="17" t="s">
        <v>152</v>
      </c>
      <c r="D689" s="18" t="s">
        <v>252</v>
      </c>
      <c r="E689" s="18" t="s">
        <v>248</v>
      </c>
      <c r="F689" s="102">
        <f>F690</f>
        <v>700</v>
      </c>
      <c r="G689" s="102">
        <f t="shared" si="597"/>
        <v>0</v>
      </c>
      <c r="H689" s="102">
        <f t="shared" si="597"/>
        <v>700</v>
      </c>
      <c r="I689" s="102">
        <f t="shared" si="598"/>
        <v>0</v>
      </c>
      <c r="J689" s="145">
        <f t="shared" si="598"/>
        <v>700</v>
      </c>
      <c r="K689" s="102">
        <f t="shared" si="598"/>
        <v>0</v>
      </c>
      <c r="L689" s="102">
        <f t="shared" si="598"/>
        <v>700</v>
      </c>
      <c r="M689" s="102">
        <f t="shared" si="598"/>
        <v>-116.316</v>
      </c>
      <c r="N689" s="102">
        <f t="shared" si="598"/>
        <v>583.68399999999997</v>
      </c>
    </row>
    <row r="690" spans="1:14" s="2" customFormat="1" x14ac:dyDescent="0.2">
      <c r="A690" s="20" t="s">
        <v>249</v>
      </c>
      <c r="B690" s="18" t="s">
        <v>241</v>
      </c>
      <c r="C690" s="17" t="s">
        <v>152</v>
      </c>
      <c r="D690" s="18" t="s">
        <v>252</v>
      </c>
      <c r="E690" s="18" t="s">
        <v>250</v>
      </c>
      <c r="F690" s="102">
        <f>'ПР 7 ведом'!G459</f>
        <v>700</v>
      </c>
      <c r="G690" s="102">
        <f>'ПР 7 ведом'!H459</f>
        <v>0</v>
      </c>
      <c r="H690" s="102">
        <f>'ПР 7 ведом'!I459</f>
        <v>700</v>
      </c>
      <c r="I690" s="102">
        <f>'ПР 7 ведом'!J459</f>
        <v>0</v>
      </c>
      <c r="J690" s="145">
        <f>'ПР 7 ведом'!K459</f>
        <v>700</v>
      </c>
      <c r="K690" s="102">
        <f>'ПР 7 ведом'!L459</f>
        <v>0</v>
      </c>
      <c r="L690" s="102">
        <f>'ПР 7 ведом'!M459</f>
        <v>700</v>
      </c>
      <c r="M690" s="102">
        <f>'ПР 7 ведом'!N459</f>
        <v>-116.316</v>
      </c>
      <c r="N690" s="102">
        <f>'ПР 7 ведом'!O459</f>
        <v>583.68399999999997</v>
      </c>
    </row>
    <row r="691" spans="1:14" s="143" customFormat="1" x14ac:dyDescent="0.2">
      <c r="A691" s="11" t="s">
        <v>253</v>
      </c>
      <c r="B691" s="46">
        <v>14</v>
      </c>
      <c r="C691" s="44" t="s">
        <v>88</v>
      </c>
      <c r="D691" s="46"/>
      <c r="E691" s="46"/>
      <c r="F691" s="96">
        <f>+F695+F692</f>
        <v>68.900000000000006</v>
      </c>
      <c r="G691" s="96">
        <f t="shared" ref="G691:H691" si="599">+G695+G692</f>
        <v>746.2</v>
      </c>
      <c r="H691" s="96">
        <f t="shared" si="599"/>
        <v>815.1</v>
      </c>
      <c r="I691" s="96">
        <f t="shared" ref="I691:N691" si="600">+I695+I692</f>
        <v>0</v>
      </c>
      <c r="J691" s="121">
        <f t="shared" si="600"/>
        <v>815.1</v>
      </c>
      <c r="K691" s="96">
        <f t="shared" si="600"/>
        <v>0</v>
      </c>
      <c r="L691" s="96">
        <f t="shared" si="600"/>
        <v>815.1</v>
      </c>
      <c r="M691" s="96">
        <f t="shared" si="600"/>
        <v>-0.377</v>
      </c>
      <c r="N691" s="96">
        <f t="shared" si="600"/>
        <v>814.72300000000007</v>
      </c>
    </row>
    <row r="692" spans="1:14" s="143" customFormat="1" ht="135" x14ac:dyDescent="0.2">
      <c r="A692" s="64" t="s">
        <v>290</v>
      </c>
      <c r="B692" s="34">
        <v>14</v>
      </c>
      <c r="C692" s="37" t="s">
        <v>88</v>
      </c>
      <c r="D692" s="34" t="s">
        <v>289</v>
      </c>
      <c r="E692" s="47"/>
      <c r="F692" s="102">
        <f>F693</f>
        <v>0</v>
      </c>
      <c r="G692" s="102">
        <f t="shared" ref="G692:H693" si="601">G693</f>
        <v>746.2</v>
      </c>
      <c r="H692" s="102">
        <f t="shared" si="601"/>
        <v>746.2</v>
      </c>
      <c r="I692" s="102">
        <f t="shared" ref="I692:N693" si="602">I693</f>
        <v>0</v>
      </c>
      <c r="J692" s="145">
        <f t="shared" si="602"/>
        <v>746.2</v>
      </c>
      <c r="K692" s="102">
        <f t="shared" si="602"/>
        <v>0</v>
      </c>
      <c r="L692" s="102">
        <f t="shared" si="602"/>
        <v>746.2</v>
      </c>
      <c r="M692" s="102">
        <f t="shared" si="602"/>
        <v>-0.38600000000000001</v>
      </c>
      <c r="N692" s="102">
        <f t="shared" si="602"/>
        <v>745.81400000000008</v>
      </c>
    </row>
    <row r="693" spans="1:14" s="143" customFormat="1" x14ac:dyDescent="0.2">
      <c r="A693" s="33" t="s">
        <v>226</v>
      </c>
      <c r="B693" s="34">
        <v>14</v>
      </c>
      <c r="C693" s="37" t="s">
        <v>88</v>
      </c>
      <c r="D693" s="34" t="s">
        <v>289</v>
      </c>
      <c r="E693" s="34">
        <v>500</v>
      </c>
      <c r="F693" s="102">
        <f>F694</f>
        <v>0</v>
      </c>
      <c r="G693" s="102">
        <f t="shared" si="601"/>
        <v>746.2</v>
      </c>
      <c r="H693" s="102">
        <f t="shared" si="601"/>
        <v>746.2</v>
      </c>
      <c r="I693" s="102">
        <f t="shared" si="602"/>
        <v>0</v>
      </c>
      <c r="J693" s="145">
        <f t="shared" si="602"/>
        <v>746.2</v>
      </c>
      <c r="K693" s="102">
        <f t="shared" si="602"/>
        <v>0</v>
      </c>
      <c r="L693" s="102">
        <f t="shared" si="602"/>
        <v>746.2</v>
      </c>
      <c r="M693" s="102">
        <f t="shared" si="602"/>
        <v>-0.38600000000000001</v>
      </c>
      <c r="N693" s="102">
        <f t="shared" si="602"/>
        <v>745.81400000000008</v>
      </c>
    </row>
    <row r="694" spans="1:14" s="143" customFormat="1" x14ac:dyDescent="0.2">
      <c r="A694" s="33" t="s">
        <v>8</v>
      </c>
      <c r="B694" s="34">
        <v>14</v>
      </c>
      <c r="C694" s="37" t="s">
        <v>88</v>
      </c>
      <c r="D694" s="34" t="s">
        <v>289</v>
      </c>
      <c r="E694" s="34">
        <v>540</v>
      </c>
      <c r="F694" s="102">
        <f>'ПР 7 ведом'!G463</f>
        <v>0</v>
      </c>
      <c r="G694" s="102">
        <f>'ПР 7 ведом'!H463</f>
        <v>746.2</v>
      </c>
      <c r="H694" s="102">
        <f>'ПР 7 ведом'!I463</f>
        <v>746.2</v>
      </c>
      <c r="I694" s="102">
        <f>'ПР 7 ведом'!J463</f>
        <v>0</v>
      </c>
      <c r="J694" s="145">
        <f>'ПР 7 ведом'!K463</f>
        <v>746.2</v>
      </c>
      <c r="K694" s="102">
        <f>'ПР 7 ведом'!L463</f>
        <v>0</v>
      </c>
      <c r="L694" s="102">
        <f>'ПР 7 ведом'!M463</f>
        <v>746.2</v>
      </c>
      <c r="M694" s="102">
        <f>'ПР 7 ведом'!N463</f>
        <v>-0.38600000000000001</v>
      </c>
      <c r="N694" s="102">
        <f>'ПР 7 ведом'!O463</f>
        <v>745.81400000000008</v>
      </c>
    </row>
    <row r="695" spans="1:14" s="2" customFormat="1" x14ac:dyDescent="0.2">
      <c r="A695" s="33" t="s">
        <v>226</v>
      </c>
      <c r="B695" s="34" t="s">
        <v>241</v>
      </c>
      <c r="C695" s="34" t="s">
        <v>88</v>
      </c>
      <c r="D695" s="34" t="s">
        <v>244</v>
      </c>
      <c r="E695" s="34" t="s">
        <v>84</v>
      </c>
      <c r="F695" s="100">
        <f t="shared" ref="F695:N699" si="603">+F696</f>
        <v>68.900000000000006</v>
      </c>
      <c r="G695" s="100">
        <f t="shared" si="603"/>
        <v>0</v>
      </c>
      <c r="H695" s="100">
        <f t="shared" si="603"/>
        <v>68.900000000000006</v>
      </c>
      <c r="I695" s="100">
        <f t="shared" si="603"/>
        <v>0</v>
      </c>
      <c r="J695" s="110">
        <f t="shared" si="603"/>
        <v>68.900000000000006</v>
      </c>
      <c r="K695" s="100">
        <f t="shared" si="603"/>
        <v>0</v>
      </c>
      <c r="L695" s="100">
        <f t="shared" si="603"/>
        <v>68.900000000000006</v>
      </c>
      <c r="M695" s="100">
        <f t="shared" si="603"/>
        <v>8.9999999999999993E-3</v>
      </c>
      <c r="N695" s="100">
        <f t="shared" si="603"/>
        <v>68.909000000000006</v>
      </c>
    </row>
    <row r="696" spans="1:14" s="2" customFormat="1" ht="45" x14ac:dyDescent="0.2">
      <c r="A696" s="33" t="s">
        <v>254</v>
      </c>
      <c r="B696" s="34" t="s">
        <v>241</v>
      </c>
      <c r="C696" s="34" t="s">
        <v>88</v>
      </c>
      <c r="D696" s="34" t="s">
        <v>255</v>
      </c>
      <c r="E696" s="34" t="s">
        <v>84</v>
      </c>
      <c r="F696" s="100">
        <f t="shared" si="603"/>
        <v>68.900000000000006</v>
      </c>
      <c r="G696" s="100">
        <f t="shared" si="603"/>
        <v>0</v>
      </c>
      <c r="H696" s="100">
        <f t="shared" si="603"/>
        <v>68.900000000000006</v>
      </c>
      <c r="I696" s="100">
        <f t="shared" si="603"/>
        <v>0</v>
      </c>
      <c r="J696" s="110">
        <f t="shared" si="603"/>
        <v>68.900000000000006</v>
      </c>
      <c r="K696" s="100">
        <f t="shared" si="603"/>
        <v>0</v>
      </c>
      <c r="L696" s="100">
        <f t="shared" si="603"/>
        <v>68.900000000000006</v>
      </c>
      <c r="M696" s="100">
        <f t="shared" si="603"/>
        <v>8.9999999999999993E-3</v>
      </c>
      <c r="N696" s="100">
        <f t="shared" si="603"/>
        <v>68.909000000000006</v>
      </c>
    </row>
    <row r="697" spans="1:14" s="2" customFormat="1" ht="67.5" x14ac:dyDescent="0.2">
      <c r="A697" s="33" t="s">
        <v>256</v>
      </c>
      <c r="B697" s="34" t="s">
        <v>241</v>
      </c>
      <c r="C697" s="34" t="s">
        <v>88</v>
      </c>
      <c r="D697" s="34" t="s">
        <v>255</v>
      </c>
      <c r="E697" s="34" t="s">
        <v>84</v>
      </c>
      <c r="F697" s="100">
        <f t="shared" si="603"/>
        <v>68.900000000000006</v>
      </c>
      <c r="G697" s="100">
        <f t="shared" si="603"/>
        <v>0</v>
      </c>
      <c r="H697" s="100">
        <f t="shared" si="603"/>
        <v>68.900000000000006</v>
      </c>
      <c r="I697" s="100">
        <f t="shared" si="603"/>
        <v>0</v>
      </c>
      <c r="J697" s="110">
        <f t="shared" si="603"/>
        <v>68.900000000000006</v>
      </c>
      <c r="K697" s="100">
        <f t="shared" si="603"/>
        <v>0</v>
      </c>
      <c r="L697" s="100">
        <f t="shared" si="603"/>
        <v>68.900000000000006</v>
      </c>
      <c r="M697" s="100">
        <f t="shared" si="603"/>
        <v>8.9999999999999993E-3</v>
      </c>
      <c r="N697" s="100">
        <f t="shared" si="603"/>
        <v>68.909000000000006</v>
      </c>
    </row>
    <row r="698" spans="1:14" s="2" customFormat="1" x14ac:dyDescent="0.2">
      <c r="A698" s="33" t="s">
        <v>226</v>
      </c>
      <c r="B698" s="34" t="s">
        <v>241</v>
      </c>
      <c r="C698" s="34" t="s">
        <v>88</v>
      </c>
      <c r="D698" s="34" t="s">
        <v>255</v>
      </c>
      <c r="E698" s="34" t="s">
        <v>231</v>
      </c>
      <c r="F698" s="100">
        <f t="shared" si="603"/>
        <v>68.900000000000006</v>
      </c>
      <c r="G698" s="100">
        <f t="shared" si="603"/>
        <v>0</v>
      </c>
      <c r="H698" s="100">
        <f t="shared" si="603"/>
        <v>68.900000000000006</v>
      </c>
      <c r="I698" s="100">
        <f t="shared" si="603"/>
        <v>0</v>
      </c>
      <c r="J698" s="110">
        <f t="shared" si="603"/>
        <v>68.900000000000006</v>
      </c>
      <c r="K698" s="100">
        <f t="shared" si="603"/>
        <v>0</v>
      </c>
      <c r="L698" s="100">
        <f t="shared" si="603"/>
        <v>68.900000000000006</v>
      </c>
      <c r="M698" s="100">
        <f t="shared" si="603"/>
        <v>8.9999999999999993E-3</v>
      </c>
      <c r="N698" s="100">
        <f t="shared" si="603"/>
        <v>68.909000000000006</v>
      </c>
    </row>
    <row r="699" spans="1:14" s="2" customFormat="1" x14ac:dyDescent="0.2">
      <c r="A699" s="16" t="s">
        <v>8</v>
      </c>
      <c r="B699" s="34" t="s">
        <v>241</v>
      </c>
      <c r="C699" s="34" t="s">
        <v>88</v>
      </c>
      <c r="D699" s="34" t="s">
        <v>255</v>
      </c>
      <c r="E699" s="34">
        <v>540</v>
      </c>
      <c r="F699" s="100">
        <f t="shared" si="603"/>
        <v>68.900000000000006</v>
      </c>
      <c r="G699" s="100">
        <f t="shared" si="603"/>
        <v>0</v>
      </c>
      <c r="H699" s="100">
        <f t="shared" si="603"/>
        <v>68.900000000000006</v>
      </c>
      <c r="I699" s="100">
        <f t="shared" si="603"/>
        <v>0</v>
      </c>
      <c r="J699" s="110">
        <f t="shared" si="603"/>
        <v>68.900000000000006</v>
      </c>
      <c r="K699" s="100">
        <f t="shared" si="603"/>
        <v>0</v>
      </c>
      <c r="L699" s="100">
        <f t="shared" si="603"/>
        <v>68.900000000000006</v>
      </c>
      <c r="M699" s="100">
        <f t="shared" si="603"/>
        <v>8.9999999999999993E-3</v>
      </c>
      <c r="N699" s="100">
        <f t="shared" si="603"/>
        <v>68.909000000000006</v>
      </c>
    </row>
    <row r="700" spans="1:14" s="2" customFormat="1" x14ac:dyDescent="0.2">
      <c r="A700" s="20" t="s">
        <v>8</v>
      </c>
      <c r="B700" s="34" t="s">
        <v>241</v>
      </c>
      <c r="C700" s="34" t="s">
        <v>88</v>
      </c>
      <c r="D700" s="34" t="s">
        <v>255</v>
      </c>
      <c r="E700" s="34">
        <v>540</v>
      </c>
      <c r="F700" s="100">
        <f>'ПР 7 ведом'!G469</f>
        <v>68.900000000000006</v>
      </c>
      <c r="G700" s="100">
        <f>'ПР 7 ведом'!H469</f>
        <v>0</v>
      </c>
      <c r="H700" s="100">
        <f>'ПР 7 ведом'!I469</f>
        <v>68.900000000000006</v>
      </c>
      <c r="I700" s="100">
        <f>'ПР 7 ведом'!J469</f>
        <v>0</v>
      </c>
      <c r="J700" s="110">
        <f>'ПР 7 ведом'!K469</f>
        <v>68.900000000000006</v>
      </c>
      <c r="K700" s="100">
        <f>'ПР 7 ведом'!L469</f>
        <v>0</v>
      </c>
      <c r="L700" s="100">
        <f>'ПР 7 ведом'!M469</f>
        <v>68.900000000000006</v>
      </c>
      <c r="M700" s="100">
        <f>'ПР 7 ведом'!N469</f>
        <v>8.9999999999999993E-3</v>
      </c>
      <c r="N700" s="100">
        <f>'ПР 7 ведом'!O469</f>
        <v>68.909000000000006</v>
      </c>
    </row>
    <row r="701" spans="1:14" s="2" customFormat="1" x14ac:dyDescent="0.2">
      <c r="A701" s="5"/>
      <c r="B701" s="10"/>
      <c r="C701" s="10"/>
      <c r="D701" s="10"/>
      <c r="E701" s="9"/>
      <c r="F701" s="140"/>
      <c r="G701" s="15"/>
      <c r="H701" s="40"/>
      <c r="I701" s="40"/>
      <c r="J701" s="40"/>
      <c r="K701" s="40"/>
      <c r="L701" s="40"/>
      <c r="M701" s="40"/>
    </row>
    <row r="702" spans="1:14" s="2" customFormat="1" x14ac:dyDescent="0.2">
      <c r="A702" s="5"/>
      <c r="B702" s="10"/>
      <c r="C702" s="10"/>
      <c r="D702" s="10"/>
      <c r="E702" s="9"/>
      <c r="F702" s="140"/>
      <c r="G702" s="15"/>
      <c r="H702" s="40"/>
      <c r="I702" s="40"/>
      <c r="J702" s="40"/>
      <c r="K702" s="40"/>
      <c r="L702" s="40"/>
      <c r="M702" s="40"/>
    </row>
    <row r="703" spans="1:14" s="2" customFormat="1" x14ac:dyDescent="0.2">
      <c r="A703" s="5"/>
      <c r="B703" s="10"/>
      <c r="C703" s="10"/>
      <c r="D703" s="10"/>
      <c r="E703" s="9"/>
      <c r="F703" s="140"/>
      <c r="G703" s="15"/>
      <c r="H703" s="40"/>
      <c r="I703" s="40"/>
      <c r="J703" s="40"/>
      <c r="K703" s="40"/>
      <c r="L703" s="40"/>
      <c r="M703" s="40"/>
    </row>
    <row r="704" spans="1:14" s="2" customFormat="1" x14ac:dyDescent="0.2">
      <c r="A704" s="5"/>
      <c r="B704" s="10"/>
      <c r="C704" s="10"/>
      <c r="D704" s="10"/>
      <c r="E704" s="9"/>
      <c r="F704" s="140"/>
      <c r="G704" s="14"/>
      <c r="H704" s="40"/>
      <c r="I704" s="40"/>
      <c r="J704" s="40"/>
      <c r="K704" s="40"/>
      <c r="L704" s="40"/>
      <c r="M704" s="40"/>
    </row>
    <row r="705" spans="1:13" s="2" customFormat="1" x14ac:dyDescent="0.2">
      <c r="A705" s="5"/>
      <c r="B705" s="10"/>
      <c r="C705" s="10"/>
      <c r="D705" s="10"/>
      <c r="E705" s="9"/>
      <c r="F705" s="140"/>
      <c r="G705" s="15"/>
      <c r="H705" s="40"/>
      <c r="I705" s="40"/>
      <c r="J705" s="40"/>
      <c r="K705" s="40"/>
      <c r="L705" s="40"/>
      <c r="M705" s="40"/>
    </row>
    <row r="706" spans="1:13" s="2" customFormat="1" x14ac:dyDescent="0.2">
      <c r="A706" s="5"/>
      <c r="B706" s="10"/>
      <c r="C706" s="10"/>
      <c r="D706" s="10"/>
      <c r="E706" s="9"/>
      <c r="F706" s="140"/>
      <c r="G706" s="15"/>
      <c r="H706" s="40"/>
      <c r="I706" s="40"/>
      <c r="J706" s="40"/>
      <c r="K706" s="40"/>
      <c r="L706" s="40"/>
      <c r="M706" s="40"/>
    </row>
    <row r="707" spans="1:13" s="2" customFormat="1" x14ac:dyDescent="0.2">
      <c r="A707" s="5"/>
      <c r="B707" s="10"/>
      <c r="C707" s="10"/>
      <c r="D707" s="10"/>
      <c r="E707" s="9"/>
      <c r="F707" s="140"/>
      <c r="G707" s="15"/>
      <c r="H707" s="40"/>
      <c r="I707" s="40"/>
      <c r="J707" s="40"/>
      <c r="K707" s="40"/>
      <c r="L707" s="40"/>
      <c r="M707" s="40"/>
    </row>
    <row r="708" spans="1:13" s="2" customFormat="1" x14ac:dyDescent="0.2">
      <c r="A708" s="5"/>
      <c r="B708" s="10"/>
      <c r="C708" s="10"/>
      <c r="D708" s="10"/>
      <c r="E708" s="9"/>
      <c r="F708" s="140"/>
      <c r="G708" s="15"/>
      <c r="H708" s="40"/>
      <c r="I708" s="40"/>
      <c r="J708" s="40"/>
      <c r="K708" s="40"/>
      <c r="L708" s="40"/>
      <c r="M708" s="40"/>
    </row>
    <row r="709" spans="1:13" s="2" customFormat="1" x14ac:dyDescent="0.2">
      <c r="A709" s="5"/>
      <c r="B709" s="10"/>
      <c r="C709" s="10"/>
      <c r="D709" s="10"/>
      <c r="E709" s="9"/>
      <c r="F709" s="140"/>
      <c r="G709" s="15"/>
      <c r="H709" s="40"/>
      <c r="I709" s="40"/>
      <c r="J709" s="40"/>
      <c r="K709" s="40"/>
      <c r="L709" s="40"/>
      <c r="M709" s="40"/>
    </row>
    <row r="710" spans="1:13" s="2" customFormat="1" x14ac:dyDescent="0.2">
      <c r="A710" s="5"/>
      <c r="B710" s="10"/>
      <c r="C710" s="10"/>
      <c r="D710" s="10"/>
      <c r="E710" s="9"/>
      <c r="F710" s="140"/>
      <c r="G710" s="15"/>
      <c r="H710" s="40"/>
      <c r="I710" s="40"/>
      <c r="J710" s="40"/>
      <c r="K710" s="40"/>
      <c r="L710" s="40"/>
      <c r="M710" s="40"/>
    </row>
  </sheetData>
  <mergeCells count="10">
    <mergeCell ref="A7:F7"/>
    <mergeCell ref="A8:F8"/>
    <mergeCell ref="A10:F10"/>
    <mergeCell ref="A11:E11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6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766"/>
  <sheetViews>
    <sheetView view="pageBreakPreview" topLeftCell="A13" zoomScaleNormal="100" zoomScaleSheetLayoutView="100" workbookViewId="0">
      <pane xSplit="7" ySplit="3" topLeftCell="M742" activePane="bottomRight" state="frozen"/>
      <selection activeCell="A13" sqref="A13"/>
      <selection pane="topRight" activeCell="H13" sqref="H13"/>
      <selection pane="bottomLeft" activeCell="A16" sqref="A16"/>
      <selection pane="bottomRight" activeCell="A449" sqref="A449"/>
    </sheetView>
  </sheetViews>
  <sheetFormatPr defaultRowHeight="12.75" x14ac:dyDescent="0.2"/>
  <cols>
    <col min="1" max="1" width="57.140625" style="5" customWidth="1"/>
    <col min="2" max="2" width="4.7109375" style="6" customWidth="1"/>
    <col min="3" max="3" width="5.28515625" style="10" customWidth="1"/>
    <col min="4" max="4" width="3.7109375" style="6" customWidth="1"/>
    <col min="5" max="5" width="13.5703125" style="10" customWidth="1"/>
    <col min="6" max="6" width="7.42578125" style="10" bestFit="1" customWidth="1"/>
    <col min="7" max="7" width="10.28515625" style="3" hidden="1" customWidth="1"/>
    <col min="8" max="8" width="9.7109375" style="79" hidden="1" customWidth="1"/>
    <col min="9" max="9" width="9.42578125" style="40" hidden="1" customWidth="1"/>
    <col min="10" max="10" width="9.140625" style="40" hidden="1" customWidth="1"/>
    <col min="11" max="11" width="11.28515625" style="40" hidden="1" customWidth="1"/>
    <col min="12" max="12" width="0" style="40" hidden="1" customWidth="1"/>
    <col min="13" max="13" width="11.7109375" style="40" customWidth="1"/>
    <col min="14" max="14" width="9.140625" style="2"/>
    <col min="15" max="15" width="12.5703125" style="2" customWidth="1"/>
    <col min="16" max="256" width="9.140625" style="2"/>
    <col min="257" max="257" width="57.140625" style="2" customWidth="1"/>
    <col min="258" max="258" width="4.7109375" style="2" customWidth="1"/>
    <col min="259" max="259" width="5.28515625" style="2" customWidth="1"/>
    <col min="260" max="260" width="3.7109375" style="2" customWidth="1"/>
    <col min="261" max="261" width="13.5703125" style="2" customWidth="1"/>
    <col min="262" max="262" width="7.42578125" style="2" bestFit="1" customWidth="1"/>
    <col min="263" max="263" width="10.28515625" style="2" bestFit="1" customWidth="1"/>
    <col min="264" max="264" width="8.28515625" style="2" customWidth="1"/>
    <col min="265" max="265" width="9.42578125" style="2" bestFit="1" customWidth="1"/>
    <col min="266" max="512" width="9.140625" style="2"/>
    <col min="513" max="513" width="57.140625" style="2" customWidth="1"/>
    <col min="514" max="514" width="4.7109375" style="2" customWidth="1"/>
    <col min="515" max="515" width="5.28515625" style="2" customWidth="1"/>
    <col min="516" max="516" width="3.7109375" style="2" customWidth="1"/>
    <col min="517" max="517" width="13.5703125" style="2" customWidth="1"/>
    <col min="518" max="518" width="7.42578125" style="2" bestFit="1" customWidth="1"/>
    <col min="519" max="519" width="10.28515625" style="2" bestFit="1" customWidth="1"/>
    <col min="520" max="520" width="8.28515625" style="2" customWidth="1"/>
    <col min="521" max="521" width="9.42578125" style="2" bestFit="1" customWidth="1"/>
    <col min="522" max="768" width="9.140625" style="2"/>
    <col min="769" max="769" width="57.140625" style="2" customWidth="1"/>
    <col min="770" max="770" width="4.7109375" style="2" customWidth="1"/>
    <col min="771" max="771" width="5.28515625" style="2" customWidth="1"/>
    <col min="772" max="772" width="3.7109375" style="2" customWidth="1"/>
    <col min="773" max="773" width="13.5703125" style="2" customWidth="1"/>
    <col min="774" max="774" width="7.42578125" style="2" bestFit="1" customWidth="1"/>
    <col min="775" max="775" width="10.28515625" style="2" bestFit="1" customWidth="1"/>
    <col min="776" max="776" width="8.28515625" style="2" customWidth="1"/>
    <col min="777" max="777" width="9.42578125" style="2" bestFit="1" customWidth="1"/>
    <col min="778" max="1024" width="9.140625" style="2"/>
    <col min="1025" max="1025" width="57.140625" style="2" customWidth="1"/>
    <col min="1026" max="1026" width="4.7109375" style="2" customWidth="1"/>
    <col min="1027" max="1027" width="5.28515625" style="2" customWidth="1"/>
    <col min="1028" max="1028" width="3.7109375" style="2" customWidth="1"/>
    <col min="1029" max="1029" width="13.5703125" style="2" customWidth="1"/>
    <col min="1030" max="1030" width="7.42578125" style="2" bestFit="1" customWidth="1"/>
    <col min="1031" max="1031" width="10.28515625" style="2" bestFit="1" customWidth="1"/>
    <col min="1032" max="1032" width="8.28515625" style="2" customWidth="1"/>
    <col min="1033" max="1033" width="9.42578125" style="2" bestFit="1" customWidth="1"/>
    <col min="1034" max="1280" width="9.140625" style="2"/>
    <col min="1281" max="1281" width="57.140625" style="2" customWidth="1"/>
    <col min="1282" max="1282" width="4.7109375" style="2" customWidth="1"/>
    <col min="1283" max="1283" width="5.28515625" style="2" customWidth="1"/>
    <col min="1284" max="1284" width="3.7109375" style="2" customWidth="1"/>
    <col min="1285" max="1285" width="13.5703125" style="2" customWidth="1"/>
    <col min="1286" max="1286" width="7.42578125" style="2" bestFit="1" customWidth="1"/>
    <col min="1287" max="1287" width="10.28515625" style="2" bestFit="1" customWidth="1"/>
    <col min="1288" max="1288" width="8.28515625" style="2" customWidth="1"/>
    <col min="1289" max="1289" width="9.42578125" style="2" bestFit="1" customWidth="1"/>
    <col min="1290" max="1536" width="9.140625" style="2"/>
    <col min="1537" max="1537" width="57.140625" style="2" customWidth="1"/>
    <col min="1538" max="1538" width="4.7109375" style="2" customWidth="1"/>
    <col min="1539" max="1539" width="5.28515625" style="2" customWidth="1"/>
    <col min="1540" max="1540" width="3.7109375" style="2" customWidth="1"/>
    <col min="1541" max="1541" width="13.5703125" style="2" customWidth="1"/>
    <col min="1542" max="1542" width="7.42578125" style="2" bestFit="1" customWidth="1"/>
    <col min="1543" max="1543" width="10.28515625" style="2" bestFit="1" customWidth="1"/>
    <col min="1544" max="1544" width="8.28515625" style="2" customWidth="1"/>
    <col min="1545" max="1545" width="9.42578125" style="2" bestFit="1" customWidth="1"/>
    <col min="1546" max="1792" width="9.140625" style="2"/>
    <col min="1793" max="1793" width="57.140625" style="2" customWidth="1"/>
    <col min="1794" max="1794" width="4.7109375" style="2" customWidth="1"/>
    <col min="1795" max="1795" width="5.28515625" style="2" customWidth="1"/>
    <col min="1796" max="1796" width="3.7109375" style="2" customWidth="1"/>
    <col min="1797" max="1797" width="13.5703125" style="2" customWidth="1"/>
    <col min="1798" max="1798" width="7.42578125" style="2" bestFit="1" customWidth="1"/>
    <col min="1799" max="1799" width="10.28515625" style="2" bestFit="1" customWidth="1"/>
    <col min="1800" max="1800" width="8.28515625" style="2" customWidth="1"/>
    <col min="1801" max="1801" width="9.42578125" style="2" bestFit="1" customWidth="1"/>
    <col min="1802" max="2048" width="9.140625" style="2"/>
    <col min="2049" max="2049" width="57.140625" style="2" customWidth="1"/>
    <col min="2050" max="2050" width="4.7109375" style="2" customWidth="1"/>
    <col min="2051" max="2051" width="5.28515625" style="2" customWidth="1"/>
    <col min="2052" max="2052" width="3.7109375" style="2" customWidth="1"/>
    <col min="2053" max="2053" width="13.5703125" style="2" customWidth="1"/>
    <col min="2054" max="2054" width="7.42578125" style="2" bestFit="1" customWidth="1"/>
    <col min="2055" max="2055" width="10.28515625" style="2" bestFit="1" customWidth="1"/>
    <col min="2056" max="2056" width="8.28515625" style="2" customWidth="1"/>
    <col min="2057" max="2057" width="9.42578125" style="2" bestFit="1" customWidth="1"/>
    <col min="2058" max="2304" width="9.140625" style="2"/>
    <col min="2305" max="2305" width="57.140625" style="2" customWidth="1"/>
    <col min="2306" max="2306" width="4.7109375" style="2" customWidth="1"/>
    <col min="2307" max="2307" width="5.28515625" style="2" customWidth="1"/>
    <col min="2308" max="2308" width="3.7109375" style="2" customWidth="1"/>
    <col min="2309" max="2309" width="13.5703125" style="2" customWidth="1"/>
    <col min="2310" max="2310" width="7.42578125" style="2" bestFit="1" customWidth="1"/>
    <col min="2311" max="2311" width="10.28515625" style="2" bestFit="1" customWidth="1"/>
    <col min="2312" max="2312" width="8.28515625" style="2" customWidth="1"/>
    <col min="2313" max="2313" width="9.42578125" style="2" bestFit="1" customWidth="1"/>
    <col min="2314" max="2560" width="9.140625" style="2"/>
    <col min="2561" max="2561" width="57.140625" style="2" customWidth="1"/>
    <col min="2562" max="2562" width="4.7109375" style="2" customWidth="1"/>
    <col min="2563" max="2563" width="5.28515625" style="2" customWidth="1"/>
    <col min="2564" max="2564" width="3.7109375" style="2" customWidth="1"/>
    <col min="2565" max="2565" width="13.5703125" style="2" customWidth="1"/>
    <col min="2566" max="2566" width="7.42578125" style="2" bestFit="1" customWidth="1"/>
    <col min="2567" max="2567" width="10.28515625" style="2" bestFit="1" customWidth="1"/>
    <col min="2568" max="2568" width="8.28515625" style="2" customWidth="1"/>
    <col min="2569" max="2569" width="9.42578125" style="2" bestFit="1" customWidth="1"/>
    <col min="2570" max="2816" width="9.140625" style="2"/>
    <col min="2817" max="2817" width="57.140625" style="2" customWidth="1"/>
    <col min="2818" max="2818" width="4.7109375" style="2" customWidth="1"/>
    <col min="2819" max="2819" width="5.28515625" style="2" customWidth="1"/>
    <col min="2820" max="2820" width="3.7109375" style="2" customWidth="1"/>
    <col min="2821" max="2821" width="13.5703125" style="2" customWidth="1"/>
    <col min="2822" max="2822" width="7.42578125" style="2" bestFit="1" customWidth="1"/>
    <col min="2823" max="2823" width="10.28515625" style="2" bestFit="1" customWidth="1"/>
    <col min="2824" max="2824" width="8.28515625" style="2" customWidth="1"/>
    <col min="2825" max="2825" width="9.42578125" style="2" bestFit="1" customWidth="1"/>
    <col min="2826" max="3072" width="9.140625" style="2"/>
    <col min="3073" max="3073" width="57.140625" style="2" customWidth="1"/>
    <col min="3074" max="3074" width="4.7109375" style="2" customWidth="1"/>
    <col min="3075" max="3075" width="5.28515625" style="2" customWidth="1"/>
    <col min="3076" max="3076" width="3.7109375" style="2" customWidth="1"/>
    <col min="3077" max="3077" width="13.5703125" style="2" customWidth="1"/>
    <col min="3078" max="3078" width="7.42578125" style="2" bestFit="1" customWidth="1"/>
    <col min="3079" max="3079" width="10.28515625" style="2" bestFit="1" customWidth="1"/>
    <col min="3080" max="3080" width="8.28515625" style="2" customWidth="1"/>
    <col min="3081" max="3081" width="9.42578125" style="2" bestFit="1" customWidth="1"/>
    <col min="3082" max="3328" width="9.140625" style="2"/>
    <col min="3329" max="3329" width="57.140625" style="2" customWidth="1"/>
    <col min="3330" max="3330" width="4.7109375" style="2" customWidth="1"/>
    <col min="3331" max="3331" width="5.28515625" style="2" customWidth="1"/>
    <col min="3332" max="3332" width="3.7109375" style="2" customWidth="1"/>
    <col min="3333" max="3333" width="13.5703125" style="2" customWidth="1"/>
    <col min="3334" max="3334" width="7.42578125" style="2" bestFit="1" customWidth="1"/>
    <col min="3335" max="3335" width="10.28515625" style="2" bestFit="1" customWidth="1"/>
    <col min="3336" max="3336" width="8.28515625" style="2" customWidth="1"/>
    <col min="3337" max="3337" width="9.42578125" style="2" bestFit="1" customWidth="1"/>
    <col min="3338" max="3584" width="9.140625" style="2"/>
    <col min="3585" max="3585" width="57.140625" style="2" customWidth="1"/>
    <col min="3586" max="3586" width="4.7109375" style="2" customWidth="1"/>
    <col min="3587" max="3587" width="5.28515625" style="2" customWidth="1"/>
    <col min="3588" max="3588" width="3.7109375" style="2" customWidth="1"/>
    <col min="3589" max="3589" width="13.5703125" style="2" customWidth="1"/>
    <col min="3590" max="3590" width="7.42578125" style="2" bestFit="1" customWidth="1"/>
    <col min="3591" max="3591" width="10.28515625" style="2" bestFit="1" customWidth="1"/>
    <col min="3592" max="3592" width="8.28515625" style="2" customWidth="1"/>
    <col min="3593" max="3593" width="9.42578125" style="2" bestFit="1" customWidth="1"/>
    <col min="3594" max="3840" width="9.140625" style="2"/>
    <col min="3841" max="3841" width="57.140625" style="2" customWidth="1"/>
    <col min="3842" max="3842" width="4.7109375" style="2" customWidth="1"/>
    <col min="3843" max="3843" width="5.28515625" style="2" customWidth="1"/>
    <col min="3844" max="3844" width="3.7109375" style="2" customWidth="1"/>
    <col min="3845" max="3845" width="13.5703125" style="2" customWidth="1"/>
    <col min="3846" max="3846" width="7.42578125" style="2" bestFit="1" customWidth="1"/>
    <col min="3847" max="3847" width="10.28515625" style="2" bestFit="1" customWidth="1"/>
    <col min="3848" max="3848" width="8.28515625" style="2" customWidth="1"/>
    <col min="3849" max="3849" width="9.42578125" style="2" bestFit="1" customWidth="1"/>
    <col min="3850" max="4096" width="9.140625" style="2"/>
    <col min="4097" max="4097" width="57.140625" style="2" customWidth="1"/>
    <col min="4098" max="4098" width="4.7109375" style="2" customWidth="1"/>
    <col min="4099" max="4099" width="5.28515625" style="2" customWidth="1"/>
    <col min="4100" max="4100" width="3.7109375" style="2" customWidth="1"/>
    <col min="4101" max="4101" width="13.5703125" style="2" customWidth="1"/>
    <col min="4102" max="4102" width="7.42578125" style="2" bestFit="1" customWidth="1"/>
    <col min="4103" max="4103" width="10.28515625" style="2" bestFit="1" customWidth="1"/>
    <col min="4104" max="4104" width="8.28515625" style="2" customWidth="1"/>
    <col min="4105" max="4105" width="9.42578125" style="2" bestFit="1" customWidth="1"/>
    <col min="4106" max="4352" width="9.140625" style="2"/>
    <col min="4353" max="4353" width="57.140625" style="2" customWidth="1"/>
    <col min="4354" max="4354" width="4.7109375" style="2" customWidth="1"/>
    <col min="4355" max="4355" width="5.28515625" style="2" customWidth="1"/>
    <col min="4356" max="4356" width="3.7109375" style="2" customWidth="1"/>
    <col min="4357" max="4357" width="13.5703125" style="2" customWidth="1"/>
    <col min="4358" max="4358" width="7.42578125" style="2" bestFit="1" customWidth="1"/>
    <col min="4359" max="4359" width="10.28515625" style="2" bestFit="1" customWidth="1"/>
    <col min="4360" max="4360" width="8.28515625" style="2" customWidth="1"/>
    <col min="4361" max="4361" width="9.42578125" style="2" bestFit="1" customWidth="1"/>
    <col min="4362" max="4608" width="9.140625" style="2"/>
    <col min="4609" max="4609" width="57.140625" style="2" customWidth="1"/>
    <col min="4610" max="4610" width="4.7109375" style="2" customWidth="1"/>
    <col min="4611" max="4611" width="5.28515625" style="2" customWidth="1"/>
    <col min="4612" max="4612" width="3.7109375" style="2" customWidth="1"/>
    <col min="4613" max="4613" width="13.5703125" style="2" customWidth="1"/>
    <col min="4614" max="4614" width="7.42578125" style="2" bestFit="1" customWidth="1"/>
    <col min="4615" max="4615" width="10.28515625" style="2" bestFit="1" customWidth="1"/>
    <col min="4616" max="4616" width="8.28515625" style="2" customWidth="1"/>
    <col min="4617" max="4617" width="9.42578125" style="2" bestFit="1" customWidth="1"/>
    <col min="4618" max="4864" width="9.140625" style="2"/>
    <col min="4865" max="4865" width="57.140625" style="2" customWidth="1"/>
    <col min="4866" max="4866" width="4.7109375" style="2" customWidth="1"/>
    <col min="4867" max="4867" width="5.28515625" style="2" customWidth="1"/>
    <col min="4868" max="4868" width="3.7109375" style="2" customWidth="1"/>
    <col min="4869" max="4869" width="13.5703125" style="2" customWidth="1"/>
    <col min="4870" max="4870" width="7.42578125" style="2" bestFit="1" customWidth="1"/>
    <col min="4871" max="4871" width="10.28515625" style="2" bestFit="1" customWidth="1"/>
    <col min="4872" max="4872" width="8.28515625" style="2" customWidth="1"/>
    <col min="4873" max="4873" width="9.42578125" style="2" bestFit="1" customWidth="1"/>
    <col min="4874" max="5120" width="9.140625" style="2"/>
    <col min="5121" max="5121" width="57.140625" style="2" customWidth="1"/>
    <col min="5122" max="5122" width="4.7109375" style="2" customWidth="1"/>
    <col min="5123" max="5123" width="5.28515625" style="2" customWidth="1"/>
    <col min="5124" max="5124" width="3.7109375" style="2" customWidth="1"/>
    <col min="5125" max="5125" width="13.5703125" style="2" customWidth="1"/>
    <col min="5126" max="5126" width="7.42578125" style="2" bestFit="1" customWidth="1"/>
    <col min="5127" max="5127" width="10.28515625" style="2" bestFit="1" customWidth="1"/>
    <col min="5128" max="5128" width="8.28515625" style="2" customWidth="1"/>
    <col min="5129" max="5129" width="9.42578125" style="2" bestFit="1" customWidth="1"/>
    <col min="5130" max="5376" width="9.140625" style="2"/>
    <col min="5377" max="5377" width="57.140625" style="2" customWidth="1"/>
    <col min="5378" max="5378" width="4.7109375" style="2" customWidth="1"/>
    <col min="5379" max="5379" width="5.28515625" style="2" customWidth="1"/>
    <col min="5380" max="5380" width="3.7109375" style="2" customWidth="1"/>
    <col min="5381" max="5381" width="13.5703125" style="2" customWidth="1"/>
    <col min="5382" max="5382" width="7.42578125" style="2" bestFit="1" customWidth="1"/>
    <col min="5383" max="5383" width="10.28515625" style="2" bestFit="1" customWidth="1"/>
    <col min="5384" max="5384" width="8.28515625" style="2" customWidth="1"/>
    <col min="5385" max="5385" width="9.42578125" style="2" bestFit="1" customWidth="1"/>
    <col min="5386" max="5632" width="9.140625" style="2"/>
    <col min="5633" max="5633" width="57.140625" style="2" customWidth="1"/>
    <col min="5634" max="5634" width="4.7109375" style="2" customWidth="1"/>
    <col min="5635" max="5635" width="5.28515625" style="2" customWidth="1"/>
    <col min="5636" max="5636" width="3.7109375" style="2" customWidth="1"/>
    <col min="5637" max="5637" width="13.5703125" style="2" customWidth="1"/>
    <col min="5638" max="5638" width="7.42578125" style="2" bestFit="1" customWidth="1"/>
    <col min="5639" max="5639" width="10.28515625" style="2" bestFit="1" customWidth="1"/>
    <col min="5640" max="5640" width="8.28515625" style="2" customWidth="1"/>
    <col min="5641" max="5641" width="9.42578125" style="2" bestFit="1" customWidth="1"/>
    <col min="5642" max="5888" width="9.140625" style="2"/>
    <col min="5889" max="5889" width="57.140625" style="2" customWidth="1"/>
    <col min="5890" max="5890" width="4.7109375" style="2" customWidth="1"/>
    <col min="5891" max="5891" width="5.28515625" style="2" customWidth="1"/>
    <col min="5892" max="5892" width="3.7109375" style="2" customWidth="1"/>
    <col min="5893" max="5893" width="13.5703125" style="2" customWidth="1"/>
    <col min="5894" max="5894" width="7.42578125" style="2" bestFit="1" customWidth="1"/>
    <col min="5895" max="5895" width="10.28515625" style="2" bestFit="1" customWidth="1"/>
    <col min="5896" max="5896" width="8.28515625" style="2" customWidth="1"/>
    <col min="5897" max="5897" width="9.42578125" style="2" bestFit="1" customWidth="1"/>
    <col min="5898" max="6144" width="9.140625" style="2"/>
    <col min="6145" max="6145" width="57.140625" style="2" customWidth="1"/>
    <col min="6146" max="6146" width="4.7109375" style="2" customWidth="1"/>
    <col min="6147" max="6147" width="5.28515625" style="2" customWidth="1"/>
    <col min="6148" max="6148" width="3.7109375" style="2" customWidth="1"/>
    <col min="6149" max="6149" width="13.5703125" style="2" customWidth="1"/>
    <col min="6150" max="6150" width="7.42578125" style="2" bestFit="1" customWidth="1"/>
    <col min="6151" max="6151" width="10.28515625" style="2" bestFit="1" customWidth="1"/>
    <col min="6152" max="6152" width="8.28515625" style="2" customWidth="1"/>
    <col min="6153" max="6153" width="9.42578125" style="2" bestFit="1" customWidth="1"/>
    <col min="6154" max="6400" width="9.140625" style="2"/>
    <col min="6401" max="6401" width="57.140625" style="2" customWidth="1"/>
    <col min="6402" max="6402" width="4.7109375" style="2" customWidth="1"/>
    <col min="6403" max="6403" width="5.28515625" style="2" customWidth="1"/>
    <col min="6404" max="6404" width="3.7109375" style="2" customWidth="1"/>
    <col min="6405" max="6405" width="13.5703125" style="2" customWidth="1"/>
    <col min="6406" max="6406" width="7.42578125" style="2" bestFit="1" customWidth="1"/>
    <col min="6407" max="6407" width="10.28515625" style="2" bestFit="1" customWidth="1"/>
    <col min="6408" max="6408" width="8.28515625" style="2" customWidth="1"/>
    <col min="6409" max="6409" width="9.42578125" style="2" bestFit="1" customWidth="1"/>
    <col min="6410" max="6656" width="9.140625" style="2"/>
    <col min="6657" max="6657" width="57.140625" style="2" customWidth="1"/>
    <col min="6658" max="6658" width="4.7109375" style="2" customWidth="1"/>
    <col min="6659" max="6659" width="5.28515625" style="2" customWidth="1"/>
    <col min="6660" max="6660" width="3.7109375" style="2" customWidth="1"/>
    <col min="6661" max="6661" width="13.5703125" style="2" customWidth="1"/>
    <col min="6662" max="6662" width="7.42578125" style="2" bestFit="1" customWidth="1"/>
    <col min="6663" max="6663" width="10.28515625" style="2" bestFit="1" customWidth="1"/>
    <col min="6664" max="6664" width="8.28515625" style="2" customWidth="1"/>
    <col min="6665" max="6665" width="9.42578125" style="2" bestFit="1" customWidth="1"/>
    <col min="6666" max="6912" width="9.140625" style="2"/>
    <col min="6913" max="6913" width="57.140625" style="2" customWidth="1"/>
    <col min="6914" max="6914" width="4.7109375" style="2" customWidth="1"/>
    <col min="6915" max="6915" width="5.28515625" style="2" customWidth="1"/>
    <col min="6916" max="6916" width="3.7109375" style="2" customWidth="1"/>
    <col min="6917" max="6917" width="13.5703125" style="2" customWidth="1"/>
    <col min="6918" max="6918" width="7.42578125" style="2" bestFit="1" customWidth="1"/>
    <col min="6919" max="6919" width="10.28515625" style="2" bestFit="1" customWidth="1"/>
    <col min="6920" max="6920" width="8.28515625" style="2" customWidth="1"/>
    <col min="6921" max="6921" width="9.42578125" style="2" bestFit="1" customWidth="1"/>
    <col min="6922" max="7168" width="9.140625" style="2"/>
    <col min="7169" max="7169" width="57.140625" style="2" customWidth="1"/>
    <col min="7170" max="7170" width="4.7109375" style="2" customWidth="1"/>
    <col min="7171" max="7171" width="5.28515625" style="2" customWidth="1"/>
    <col min="7172" max="7172" width="3.7109375" style="2" customWidth="1"/>
    <col min="7173" max="7173" width="13.5703125" style="2" customWidth="1"/>
    <col min="7174" max="7174" width="7.42578125" style="2" bestFit="1" customWidth="1"/>
    <col min="7175" max="7175" width="10.28515625" style="2" bestFit="1" customWidth="1"/>
    <col min="7176" max="7176" width="8.28515625" style="2" customWidth="1"/>
    <col min="7177" max="7177" width="9.42578125" style="2" bestFit="1" customWidth="1"/>
    <col min="7178" max="7424" width="9.140625" style="2"/>
    <col min="7425" max="7425" width="57.140625" style="2" customWidth="1"/>
    <col min="7426" max="7426" width="4.7109375" style="2" customWidth="1"/>
    <col min="7427" max="7427" width="5.28515625" style="2" customWidth="1"/>
    <col min="7428" max="7428" width="3.7109375" style="2" customWidth="1"/>
    <col min="7429" max="7429" width="13.5703125" style="2" customWidth="1"/>
    <col min="7430" max="7430" width="7.42578125" style="2" bestFit="1" customWidth="1"/>
    <col min="7431" max="7431" width="10.28515625" style="2" bestFit="1" customWidth="1"/>
    <col min="7432" max="7432" width="8.28515625" style="2" customWidth="1"/>
    <col min="7433" max="7433" width="9.42578125" style="2" bestFit="1" customWidth="1"/>
    <col min="7434" max="7680" width="9.140625" style="2"/>
    <col min="7681" max="7681" width="57.140625" style="2" customWidth="1"/>
    <col min="7682" max="7682" width="4.7109375" style="2" customWidth="1"/>
    <col min="7683" max="7683" width="5.28515625" style="2" customWidth="1"/>
    <col min="7684" max="7684" width="3.7109375" style="2" customWidth="1"/>
    <col min="7685" max="7685" width="13.5703125" style="2" customWidth="1"/>
    <col min="7686" max="7686" width="7.42578125" style="2" bestFit="1" customWidth="1"/>
    <col min="7687" max="7687" width="10.28515625" style="2" bestFit="1" customWidth="1"/>
    <col min="7688" max="7688" width="8.28515625" style="2" customWidth="1"/>
    <col min="7689" max="7689" width="9.42578125" style="2" bestFit="1" customWidth="1"/>
    <col min="7690" max="7936" width="9.140625" style="2"/>
    <col min="7937" max="7937" width="57.140625" style="2" customWidth="1"/>
    <col min="7938" max="7938" width="4.7109375" style="2" customWidth="1"/>
    <col min="7939" max="7939" width="5.28515625" style="2" customWidth="1"/>
    <col min="7940" max="7940" width="3.7109375" style="2" customWidth="1"/>
    <col min="7941" max="7941" width="13.5703125" style="2" customWidth="1"/>
    <col min="7942" max="7942" width="7.42578125" style="2" bestFit="1" customWidth="1"/>
    <col min="7943" max="7943" width="10.28515625" style="2" bestFit="1" customWidth="1"/>
    <col min="7944" max="7944" width="8.28515625" style="2" customWidth="1"/>
    <col min="7945" max="7945" width="9.42578125" style="2" bestFit="1" customWidth="1"/>
    <col min="7946" max="8192" width="9.140625" style="2"/>
    <col min="8193" max="8193" width="57.140625" style="2" customWidth="1"/>
    <col min="8194" max="8194" width="4.7109375" style="2" customWidth="1"/>
    <col min="8195" max="8195" width="5.28515625" style="2" customWidth="1"/>
    <col min="8196" max="8196" width="3.7109375" style="2" customWidth="1"/>
    <col min="8197" max="8197" width="13.5703125" style="2" customWidth="1"/>
    <col min="8198" max="8198" width="7.42578125" style="2" bestFit="1" customWidth="1"/>
    <col min="8199" max="8199" width="10.28515625" style="2" bestFit="1" customWidth="1"/>
    <col min="8200" max="8200" width="8.28515625" style="2" customWidth="1"/>
    <col min="8201" max="8201" width="9.42578125" style="2" bestFit="1" customWidth="1"/>
    <col min="8202" max="8448" width="9.140625" style="2"/>
    <col min="8449" max="8449" width="57.140625" style="2" customWidth="1"/>
    <col min="8450" max="8450" width="4.7109375" style="2" customWidth="1"/>
    <col min="8451" max="8451" width="5.28515625" style="2" customWidth="1"/>
    <col min="8452" max="8452" width="3.7109375" style="2" customWidth="1"/>
    <col min="8453" max="8453" width="13.5703125" style="2" customWidth="1"/>
    <col min="8454" max="8454" width="7.42578125" style="2" bestFit="1" customWidth="1"/>
    <col min="8455" max="8455" width="10.28515625" style="2" bestFit="1" customWidth="1"/>
    <col min="8456" max="8456" width="8.28515625" style="2" customWidth="1"/>
    <col min="8457" max="8457" width="9.42578125" style="2" bestFit="1" customWidth="1"/>
    <col min="8458" max="8704" width="9.140625" style="2"/>
    <col min="8705" max="8705" width="57.140625" style="2" customWidth="1"/>
    <col min="8706" max="8706" width="4.7109375" style="2" customWidth="1"/>
    <col min="8707" max="8707" width="5.28515625" style="2" customWidth="1"/>
    <col min="8708" max="8708" width="3.7109375" style="2" customWidth="1"/>
    <col min="8709" max="8709" width="13.5703125" style="2" customWidth="1"/>
    <col min="8710" max="8710" width="7.42578125" style="2" bestFit="1" customWidth="1"/>
    <col min="8711" max="8711" width="10.28515625" style="2" bestFit="1" customWidth="1"/>
    <col min="8712" max="8712" width="8.28515625" style="2" customWidth="1"/>
    <col min="8713" max="8713" width="9.42578125" style="2" bestFit="1" customWidth="1"/>
    <col min="8714" max="8960" width="9.140625" style="2"/>
    <col min="8961" max="8961" width="57.140625" style="2" customWidth="1"/>
    <col min="8962" max="8962" width="4.7109375" style="2" customWidth="1"/>
    <col min="8963" max="8963" width="5.28515625" style="2" customWidth="1"/>
    <col min="8964" max="8964" width="3.7109375" style="2" customWidth="1"/>
    <col min="8965" max="8965" width="13.5703125" style="2" customWidth="1"/>
    <col min="8966" max="8966" width="7.42578125" style="2" bestFit="1" customWidth="1"/>
    <col min="8967" max="8967" width="10.28515625" style="2" bestFit="1" customWidth="1"/>
    <col min="8968" max="8968" width="8.28515625" style="2" customWidth="1"/>
    <col min="8969" max="8969" width="9.42578125" style="2" bestFit="1" customWidth="1"/>
    <col min="8970" max="9216" width="9.140625" style="2"/>
    <col min="9217" max="9217" width="57.140625" style="2" customWidth="1"/>
    <col min="9218" max="9218" width="4.7109375" style="2" customWidth="1"/>
    <col min="9219" max="9219" width="5.28515625" style="2" customWidth="1"/>
    <col min="9220" max="9220" width="3.7109375" style="2" customWidth="1"/>
    <col min="9221" max="9221" width="13.5703125" style="2" customWidth="1"/>
    <col min="9222" max="9222" width="7.42578125" style="2" bestFit="1" customWidth="1"/>
    <col min="9223" max="9223" width="10.28515625" style="2" bestFit="1" customWidth="1"/>
    <col min="9224" max="9224" width="8.28515625" style="2" customWidth="1"/>
    <col min="9225" max="9225" width="9.42578125" style="2" bestFit="1" customWidth="1"/>
    <col min="9226" max="9472" width="9.140625" style="2"/>
    <col min="9473" max="9473" width="57.140625" style="2" customWidth="1"/>
    <col min="9474" max="9474" width="4.7109375" style="2" customWidth="1"/>
    <col min="9475" max="9475" width="5.28515625" style="2" customWidth="1"/>
    <col min="9476" max="9476" width="3.7109375" style="2" customWidth="1"/>
    <col min="9477" max="9477" width="13.5703125" style="2" customWidth="1"/>
    <col min="9478" max="9478" width="7.42578125" style="2" bestFit="1" customWidth="1"/>
    <col min="9479" max="9479" width="10.28515625" style="2" bestFit="1" customWidth="1"/>
    <col min="9480" max="9480" width="8.28515625" style="2" customWidth="1"/>
    <col min="9481" max="9481" width="9.42578125" style="2" bestFit="1" customWidth="1"/>
    <col min="9482" max="9728" width="9.140625" style="2"/>
    <col min="9729" max="9729" width="57.140625" style="2" customWidth="1"/>
    <col min="9730" max="9730" width="4.7109375" style="2" customWidth="1"/>
    <col min="9731" max="9731" width="5.28515625" style="2" customWidth="1"/>
    <col min="9732" max="9732" width="3.7109375" style="2" customWidth="1"/>
    <col min="9733" max="9733" width="13.5703125" style="2" customWidth="1"/>
    <col min="9734" max="9734" width="7.42578125" style="2" bestFit="1" customWidth="1"/>
    <col min="9735" max="9735" width="10.28515625" style="2" bestFit="1" customWidth="1"/>
    <col min="9736" max="9736" width="8.28515625" style="2" customWidth="1"/>
    <col min="9737" max="9737" width="9.42578125" style="2" bestFit="1" customWidth="1"/>
    <col min="9738" max="9984" width="9.140625" style="2"/>
    <col min="9985" max="9985" width="57.140625" style="2" customWidth="1"/>
    <col min="9986" max="9986" width="4.7109375" style="2" customWidth="1"/>
    <col min="9987" max="9987" width="5.28515625" style="2" customWidth="1"/>
    <col min="9988" max="9988" width="3.7109375" style="2" customWidth="1"/>
    <col min="9989" max="9989" width="13.5703125" style="2" customWidth="1"/>
    <col min="9990" max="9990" width="7.42578125" style="2" bestFit="1" customWidth="1"/>
    <col min="9991" max="9991" width="10.28515625" style="2" bestFit="1" customWidth="1"/>
    <col min="9992" max="9992" width="8.28515625" style="2" customWidth="1"/>
    <col min="9993" max="9993" width="9.42578125" style="2" bestFit="1" customWidth="1"/>
    <col min="9994" max="10240" width="9.140625" style="2"/>
    <col min="10241" max="10241" width="57.140625" style="2" customWidth="1"/>
    <col min="10242" max="10242" width="4.7109375" style="2" customWidth="1"/>
    <col min="10243" max="10243" width="5.28515625" style="2" customWidth="1"/>
    <col min="10244" max="10244" width="3.7109375" style="2" customWidth="1"/>
    <col min="10245" max="10245" width="13.5703125" style="2" customWidth="1"/>
    <col min="10246" max="10246" width="7.42578125" style="2" bestFit="1" customWidth="1"/>
    <col min="10247" max="10247" width="10.28515625" style="2" bestFit="1" customWidth="1"/>
    <col min="10248" max="10248" width="8.28515625" style="2" customWidth="1"/>
    <col min="10249" max="10249" width="9.42578125" style="2" bestFit="1" customWidth="1"/>
    <col min="10250" max="10496" width="9.140625" style="2"/>
    <col min="10497" max="10497" width="57.140625" style="2" customWidth="1"/>
    <col min="10498" max="10498" width="4.7109375" style="2" customWidth="1"/>
    <col min="10499" max="10499" width="5.28515625" style="2" customWidth="1"/>
    <col min="10500" max="10500" width="3.7109375" style="2" customWidth="1"/>
    <col min="10501" max="10501" width="13.5703125" style="2" customWidth="1"/>
    <col min="10502" max="10502" width="7.42578125" style="2" bestFit="1" customWidth="1"/>
    <col min="10503" max="10503" width="10.28515625" style="2" bestFit="1" customWidth="1"/>
    <col min="10504" max="10504" width="8.28515625" style="2" customWidth="1"/>
    <col min="10505" max="10505" width="9.42578125" style="2" bestFit="1" customWidth="1"/>
    <col min="10506" max="10752" width="9.140625" style="2"/>
    <col min="10753" max="10753" width="57.140625" style="2" customWidth="1"/>
    <col min="10754" max="10754" width="4.7109375" style="2" customWidth="1"/>
    <col min="10755" max="10755" width="5.28515625" style="2" customWidth="1"/>
    <col min="10756" max="10756" width="3.7109375" style="2" customWidth="1"/>
    <col min="10757" max="10757" width="13.5703125" style="2" customWidth="1"/>
    <col min="10758" max="10758" width="7.42578125" style="2" bestFit="1" customWidth="1"/>
    <col min="10759" max="10759" width="10.28515625" style="2" bestFit="1" customWidth="1"/>
    <col min="10760" max="10760" width="8.28515625" style="2" customWidth="1"/>
    <col min="10761" max="10761" width="9.42578125" style="2" bestFit="1" customWidth="1"/>
    <col min="10762" max="11008" width="9.140625" style="2"/>
    <col min="11009" max="11009" width="57.140625" style="2" customWidth="1"/>
    <col min="11010" max="11010" width="4.7109375" style="2" customWidth="1"/>
    <col min="11011" max="11011" width="5.28515625" style="2" customWidth="1"/>
    <col min="11012" max="11012" width="3.7109375" style="2" customWidth="1"/>
    <col min="11013" max="11013" width="13.5703125" style="2" customWidth="1"/>
    <col min="11014" max="11014" width="7.42578125" style="2" bestFit="1" customWidth="1"/>
    <col min="11015" max="11015" width="10.28515625" style="2" bestFit="1" customWidth="1"/>
    <col min="11016" max="11016" width="8.28515625" style="2" customWidth="1"/>
    <col min="11017" max="11017" width="9.42578125" style="2" bestFit="1" customWidth="1"/>
    <col min="11018" max="11264" width="9.140625" style="2"/>
    <col min="11265" max="11265" width="57.140625" style="2" customWidth="1"/>
    <col min="11266" max="11266" width="4.7109375" style="2" customWidth="1"/>
    <col min="11267" max="11267" width="5.28515625" style="2" customWidth="1"/>
    <col min="11268" max="11268" width="3.7109375" style="2" customWidth="1"/>
    <col min="11269" max="11269" width="13.5703125" style="2" customWidth="1"/>
    <col min="11270" max="11270" width="7.42578125" style="2" bestFit="1" customWidth="1"/>
    <col min="11271" max="11271" width="10.28515625" style="2" bestFit="1" customWidth="1"/>
    <col min="11272" max="11272" width="8.28515625" style="2" customWidth="1"/>
    <col min="11273" max="11273" width="9.42578125" style="2" bestFit="1" customWidth="1"/>
    <col min="11274" max="11520" width="9.140625" style="2"/>
    <col min="11521" max="11521" width="57.140625" style="2" customWidth="1"/>
    <col min="11522" max="11522" width="4.7109375" style="2" customWidth="1"/>
    <col min="11523" max="11523" width="5.28515625" style="2" customWidth="1"/>
    <col min="11524" max="11524" width="3.7109375" style="2" customWidth="1"/>
    <col min="11525" max="11525" width="13.5703125" style="2" customWidth="1"/>
    <col min="11526" max="11526" width="7.42578125" style="2" bestFit="1" customWidth="1"/>
    <col min="11527" max="11527" width="10.28515625" style="2" bestFit="1" customWidth="1"/>
    <col min="11528" max="11528" width="8.28515625" style="2" customWidth="1"/>
    <col min="11529" max="11529" width="9.42578125" style="2" bestFit="1" customWidth="1"/>
    <col min="11530" max="11776" width="9.140625" style="2"/>
    <col min="11777" max="11777" width="57.140625" style="2" customWidth="1"/>
    <col min="11778" max="11778" width="4.7109375" style="2" customWidth="1"/>
    <col min="11779" max="11779" width="5.28515625" style="2" customWidth="1"/>
    <col min="11780" max="11780" width="3.7109375" style="2" customWidth="1"/>
    <col min="11781" max="11781" width="13.5703125" style="2" customWidth="1"/>
    <col min="11782" max="11782" width="7.42578125" style="2" bestFit="1" customWidth="1"/>
    <col min="11783" max="11783" width="10.28515625" style="2" bestFit="1" customWidth="1"/>
    <col min="11784" max="11784" width="8.28515625" style="2" customWidth="1"/>
    <col min="11785" max="11785" width="9.42578125" style="2" bestFit="1" customWidth="1"/>
    <col min="11786" max="12032" width="9.140625" style="2"/>
    <col min="12033" max="12033" width="57.140625" style="2" customWidth="1"/>
    <col min="12034" max="12034" width="4.7109375" style="2" customWidth="1"/>
    <col min="12035" max="12035" width="5.28515625" style="2" customWidth="1"/>
    <col min="12036" max="12036" width="3.7109375" style="2" customWidth="1"/>
    <col min="12037" max="12037" width="13.5703125" style="2" customWidth="1"/>
    <col min="12038" max="12038" width="7.42578125" style="2" bestFit="1" customWidth="1"/>
    <col min="12039" max="12039" width="10.28515625" style="2" bestFit="1" customWidth="1"/>
    <col min="12040" max="12040" width="8.28515625" style="2" customWidth="1"/>
    <col min="12041" max="12041" width="9.42578125" style="2" bestFit="1" customWidth="1"/>
    <col min="12042" max="12288" width="9.140625" style="2"/>
    <col min="12289" max="12289" width="57.140625" style="2" customWidth="1"/>
    <col min="12290" max="12290" width="4.7109375" style="2" customWidth="1"/>
    <col min="12291" max="12291" width="5.28515625" style="2" customWidth="1"/>
    <col min="12292" max="12292" width="3.7109375" style="2" customWidth="1"/>
    <col min="12293" max="12293" width="13.5703125" style="2" customWidth="1"/>
    <col min="12294" max="12294" width="7.42578125" style="2" bestFit="1" customWidth="1"/>
    <col min="12295" max="12295" width="10.28515625" style="2" bestFit="1" customWidth="1"/>
    <col min="12296" max="12296" width="8.28515625" style="2" customWidth="1"/>
    <col min="12297" max="12297" width="9.42578125" style="2" bestFit="1" customWidth="1"/>
    <col min="12298" max="12544" width="9.140625" style="2"/>
    <col min="12545" max="12545" width="57.140625" style="2" customWidth="1"/>
    <col min="12546" max="12546" width="4.7109375" style="2" customWidth="1"/>
    <col min="12547" max="12547" width="5.28515625" style="2" customWidth="1"/>
    <col min="12548" max="12548" width="3.7109375" style="2" customWidth="1"/>
    <col min="12549" max="12549" width="13.5703125" style="2" customWidth="1"/>
    <col min="12550" max="12550" width="7.42578125" style="2" bestFit="1" customWidth="1"/>
    <col min="12551" max="12551" width="10.28515625" style="2" bestFit="1" customWidth="1"/>
    <col min="12552" max="12552" width="8.28515625" style="2" customWidth="1"/>
    <col min="12553" max="12553" width="9.42578125" style="2" bestFit="1" customWidth="1"/>
    <col min="12554" max="12800" width="9.140625" style="2"/>
    <col min="12801" max="12801" width="57.140625" style="2" customWidth="1"/>
    <col min="12802" max="12802" width="4.7109375" style="2" customWidth="1"/>
    <col min="12803" max="12803" width="5.28515625" style="2" customWidth="1"/>
    <col min="12804" max="12804" width="3.7109375" style="2" customWidth="1"/>
    <col min="12805" max="12805" width="13.5703125" style="2" customWidth="1"/>
    <col min="12806" max="12806" width="7.42578125" style="2" bestFit="1" customWidth="1"/>
    <col min="12807" max="12807" width="10.28515625" style="2" bestFit="1" customWidth="1"/>
    <col min="12808" max="12808" width="8.28515625" style="2" customWidth="1"/>
    <col min="12809" max="12809" width="9.42578125" style="2" bestFit="1" customWidth="1"/>
    <col min="12810" max="13056" width="9.140625" style="2"/>
    <col min="13057" max="13057" width="57.140625" style="2" customWidth="1"/>
    <col min="13058" max="13058" width="4.7109375" style="2" customWidth="1"/>
    <col min="13059" max="13059" width="5.28515625" style="2" customWidth="1"/>
    <col min="13060" max="13060" width="3.7109375" style="2" customWidth="1"/>
    <col min="13061" max="13061" width="13.5703125" style="2" customWidth="1"/>
    <col min="13062" max="13062" width="7.42578125" style="2" bestFit="1" customWidth="1"/>
    <col min="13063" max="13063" width="10.28515625" style="2" bestFit="1" customWidth="1"/>
    <col min="13064" max="13064" width="8.28515625" style="2" customWidth="1"/>
    <col min="13065" max="13065" width="9.42578125" style="2" bestFit="1" customWidth="1"/>
    <col min="13066" max="13312" width="9.140625" style="2"/>
    <col min="13313" max="13313" width="57.140625" style="2" customWidth="1"/>
    <col min="13314" max="13314" width="4.7109375" style="2" customWidth="1"/>
    <col min="13315" max="13315" width="5.28515625" style="2" customWidth="1"/>
    <col min="13316" max="13316" width="3.7109375" style="2" customWidth="1"/>
    <col min="13317" max="13317" width="13.5703125" style="2" customWidth="1"/>
    <col min="13318" max="13318" width="7.42578125" style="2" bestFit="1" customWidth="1"/>
    <col min="13319" max="13319" width="10.28515625" style="2" bestFit="1" customWidth="1"/>
    <col min="13320" max="13320" width="8.28515625" style="2" customWidth="1"/>
    <col min="13321" max="13321" width="9.42578125" style="2" bestFit="1" customWidth="1"/>
    <col min="13322" max="13568" width="9.140625" style="2"/>
    <col min="13569" max="13569" width="57.140625" style="2" customWidth="1"/>
    <col min="13570" max="13570" width="4.7109375" style="2" customWidth="1"/>
    <col min="13571" max="13571" width="5.28515625" style="2" customWidth="1"/>
    <col min="13572" max="13572" width="3.7109375" style="2" customWidth="1"/>
    <col min="13573" max="13573" width="13.5703125" style="2" customWidth="1"/>
    <col min="13574" max="13574" width="7.42578125" style="2" bestFit="1" customWidth="1"/>
    <col min="13575" max="13575" width="10.28515625" style="2" bestFit="1" customWidth="1"/>
    <col min="13576" max="13576" width="8.28515625" style="2" customWidth="1"/>
    <col min="13577" max="13577" width="9.42578125" style="2" bestFit="1" customWidth="1"/>
    <col min="13578" max="13824" width="9.140625" style="2"/>
    <col min="13825" max="13825" width="57.140625" style="2" customWidth="1"/>
    <col min="13826" max="13826" width="4.7109375" style="2" customWidth="1"/>
    <col min="13827" max="13827" width="5.28515625" style="2" customWidth="1"/>
    <col min="13828" max="13828" width="3.7109375" style="2" customWidth="1"/>
    <col min="13829" max="13829" width="13.5703125" style="2" customWidth="1"/>
    <col min="13830" max="13830" width="7.42578125" style="2" bestFit="1" customWidth="1"/>
    <col min="13831" max="13831" width="10.28515625" style="2" bestFit="1" customWidth="1"/>
    <col min="13832" max="13832" width="8.28515625" style="2" customWidth="1"/>
    <col min="13833" max="13833" width="9.42578125" style="2" bestFit="1" customWidth="1"/>
    <col min="13834" max="14080" width="9.140625" style="2"/>
    <col min="14081" max="14081" width="57.140625" style="2" customWidth="1"/>
    <col min="14082" max="14082" width="4.7109375" style="2" customWidth="1"/>
    <col min="14083" max="14083" width="5.28515625" style="2" customWidth="1"/>
    <col min="14084" max="14084" width="3.7109375" style="2" customWidth="1"/>
    <col min="14085" max="14085" width="13.5703125" style="2" customWidth="1"/>
    <col min="14086" max="14086" width="7.42578125" style="2" bestFit="1" customWidth="1"/>
    <col min="14087" max="14087" width="10.28515625" style="2" bestFit="1" customWidth="1"/>
    <col min="14088" max="14088" width="8.28515625" style="2" customWidth="1"/>
    <col min="14089" max="14089" width="9.42578125" style="2" bestFit="1" customWidth="1"/>
    <col min="14090" max="14336" width="9.140625" style="2"/>
    <col min="14337" max="14337" width="57.140625" style="2" customWidth="1"/>
    <col min="14338" max="14338" width="4.7109375" style="2" customWidth="1"/>
    <col min="14339" max="14339" width="5.28515625" style="2" customWidth="1"/>
    <col min="14340" max="14340" width="3.7109375" style="2" customWidth="1"/>
    <col min="14341" max="14341" width="13.5703125" style="2" customWidth="1"/>
    <col min="14342" max="14342" width="7.42578125" style="2" bestFit="1" customWidth="1"/>
    <col min="14343" max="14343" width="10.28515625" style="2" bestFit="1" customWidth="1"/>
    <col min="14344" max="14344" width="8.28515625" style="2" customWidth="1"/>
    <col min="14345" max="14345" width="9.42578125" style="2" bestFit="1" customWidth="1"/>
    <col min="14346" max="14592" width="9.140625" style="2"/>
    <col min="14593" max="14593" width="57.140625" style="2" customWidth="1"/>
    <col min="14594" max="14594" width="4.7109375" style="2" customWidth="1"/>
    <col min="14595" max="14595" width="5.28515625" style="2" customWidth="1"/>
    <col min="14596" max="14596" width="3.7109375" style="2" customWidth="1"/>
    <col min="14597" max="14597" width="13.5703125" style="2" customWidth="1"/>
    <col min="14598" max="14598" width="7.42578125" style="2" bestFit="1" customWidth="1"/>
    <col min="14599" max="14599" width="10.28515625" style="2" bestFit="1" customWidth="1"/>
    <col min="14600" max="14600" width="8.28515625" style="2" customWidth="1"/>
    <col min="14601" max="14601" width="9.42578125" style="2" bestFit="1" customWidth="1"/>
    <col min="14602" max="14848" width="9.140625" style="2"/>
    <col min="14849" max="14849" width="57.140625" style="2" customWidth="1"/>
    <col min="14850" max="14850" width="4.7109375" style="2" customWidth="1"/>
    <col min="14851" max="14851" width="5.28515625" style="2" customWidth="1"/>
    <col min="14852" max="14852" width="3.7109375" style="2" customWidth="1"/>
    <col min="14853" max="14853" width="13.5703125" style="2" customWidth="1"/>
    <col min="14854" max="14854" width="7.42578125" style="2" bestFit="1" customWidth="1"/>
    <col min="14855" max="14855" width="10.28515625" style="2" bestFit="1" customWidth="1"/>
    <col min="14856" max="14856" width="8.28515625" style="2" customWidth="1"/>
    <col min="14857" max="14857" width="9.42578125" style="2" bestFit="1" customWidth="1"/>
    <col min="14858" max="15104" width="9.140625" style="2"/>
    <col min="15105" max="15105" width="57.140625" style="2" customWidth="1"/>
    <col min="15106" max="15106" width="4.7109375" style="2" customWidth="1"/>
    <col min="15107" max="15107" width="5.28515625" style="2" customWidth="1"/>
    <col min="15108" max="15108" width="3.7109375" style="2" customWidth="1"/>
    <col min="15109" max="15109" width="13.5703125" style="2" customWidth="1"/>
    <col min="15110" max="15110" width="7.42578125" style="2" bestFit="1" customWidth="1"/>
    <col min="15111" max="15111" width="10.28515625" style="2" bestFit="1" customWidth="1"/>
    <col min="15112" max="15112" width="8.28515625" style="2" customWidth="1"/>
    <col min="15113" max="15113" width="9.42578125" style="2" bestFit="1" customWidth="1"/>
    <col min="15114" max="15360" width="9.140625" style="2"/>
    <col min="15361" max="15361" width="57.140625" style="2" customWidth="1"/>
    <col min="15362" max="15362" width="4.7109375" style="2" customWidth="1"/>
    <col min="15363" max="15363" width="5.28515625" style="2" customWidth="1"/>
    <col min="15364" max="15364" width="3.7109375" style="2" customWidth="1"/>
    <col min="15365" max="15365" width="13.5703125" style="2" customWidth="1"/>
    <col min="15366" max="15366" width="7.42578125" style="2" bestFit="1" customWidth="1"/>
    <col min="15367" max="15367" width="10.28515625" style="2" bestFit="1" customWidth="1"/>
    <col min="15368" max="15368" width="8.28515625" style="2" customWidth="1"/>
    <col min="15369" max="15369" width="9.42578125" style="2" bestFit="1" customWidth="1"/>
    <col min="15370" max="15616" width="9.140625" style="2"/>
    <col min="15617" max="15617" width="57.140625" style="2" customWidth="1"/>
    <col min="15618" max="15618" width="4.7109375" style="2" customWidth="1"/>
    <col min="15619" max="15619" width="5.28515625" style="2" customWidth="1"/>
    <col min="15620" max="15620" width="3.7109375" style="2" customWidth="1"/>
    <col min="15621" max="15621" width="13.5703125" style="2" customWidth="1"/>
    <col min="15622" max="15622" width="7.42578125" style="2" bestFit="1" customWidth="1"/>
    <col min="15623" max="15623" width="10.28515625" style="2" bestFit="1" customWidth="1"/>
    <col min="15624" max="15624" width="8.28515625" style="2" customWidth="1"/>
    <col min="15625" max="15625" width="9.42578125" style="2" bestFit="1" customWidth="1"/>
    <col min="15626" max="15872" width="9.140625" style="2"/>
    <col min="15873" max="15873" width="57.140625" style="2" customWidth="1"/>
    <col min="15874" max="15874" width="4.7109375" style="2" customWidth="1"/>
    <col min="15875" max="15875" width="5.28515625" style="2" customWidth="1"/>
    <col min="15876" max="15876" width="3.7109375" style="2" customWidth="1"/>
    <col min="15877" max="15877" width="13.5703125" style="2" customWidth="1"/>
    <col min="15878" max="15878" width="7.42578125" style="2" bestFit="1" customWidth="1"/>
    <col min="15879" max="15879" width="10.28515625" style="2" bestFit="1" customWidth="1"/>
    <col min="15880" max="15880" width="8.28515625" style="2" customWidth="1"/>
    <col min="15881" max="15881" width="9.42578125" style="2" bestFit="1" customWidth="1"/>
    <col min="15882" max="16128" width="9.140625" style="2"/>
    <col min="16129" max="16129" width="57.140625" style="2" customWidth="1"/>
    <col min="16130" max="16130" width="4.7109375" style="2" customWidth="1"/>
    <col min="16131" max="16131" width="5.28515625" style="2" customWidth="1"/>
    <col min="16132" max="16132" width="3.7109375" style="2" customWidth="1"/>
    <col min="16133" max="16133" width="13.5703125" style="2" customWidth="1"/>
    <col min="16134" max="16134" width="7.42578125" style="2" bestFit="1" customWidth="1"/>
    <col min="16135" max="16135" width="10.28515625" style="2" bestFit="1" customWidth="1"/>
    <col min="16136" max="16136" width="8.28515625" style="2" customWidth="1"/>
    <col min="16137" max="16137" width="9.42578125" style="2" bestFit="1" customWidth="1"/>
    <col min="16138" max="16384" width="9.140625" style="2"/>
  </cols>
  <sheetData>
    <row r="1" spans="1:16" ht="12.75" customHeight="1" x14ac:dyDescent="0.2">
      <c r="A1" s="1"/>
      <c r="B1" s="306" t="s">
        <v>406</v>
      </c>
      <c r="C1" s="306"/>
      <c r="D1" s="306"/>
      <c r="E1" s="306"/>
      <c r="F1" s="306"/>
      <c r="G1" s="306"/>
      <c r="H1" s="306"/>
      <c r="I1" s="306"/>
    </row>
    <row r="2" spans="1:16" ht="12.75" customHeight="1" x14ac:dyDescent="0.2">
      <c r="A2" s="1"/>
      <c r="B2" s="306" t="s">
        <v>409</v>
      </c>
      <c r="C2" s="306"/>
      <c r="D2" s="306"/>
      <c r="E2" s="306"/>
      <c r="F2" s="306"/>
      <c r="G2" s="306"/>
      <c r="H2" s="306"/>
      <c r="I2" s="306"/>
    </row>
    <row r="3" spans="1:16" ht="12.75" customHeight="1" x14ac:dyDescent="0.2">
      <c r="A3" s="1"/>
      <c r="B3" s="306" t="s">
        <v>10</v>
      </c>
      <c r="C3" s="306"/>
      <c r="D3" s="306"/>
      <c r="E3" s="306"/>
      <c r="F3" s="306"/>
      <c r="G3" s="306"/>
      <c r="H3" s="306"/>
      <c r="I3" s="306"/>
    </row>
    <row r="4" spans="1:16" ht="12.75" customHeight="1" x14ac:dyDescent="0.2">
      <c r="A4" s="1"/>
      <c r="B4" s="306" t="s">
        <v>11</v>
      </c>
      <c r="C4" s="306"/>
      <c r="D4" s="306"/>
      <c r="E4" s="306"/>
      <c r="F4" s="306"/>
      <c r="G4" s="306"/>
      <c r="H4" s="306"/>
      <c r="I4" s="306"/>
    </row>
    <row r="5" spans="1:16" ht="12.75" customHeight="1" x14ac:dyDescent="0.2">
      <c r="A5" s="1"/>
      <c r="B5" s="306" t="s">
        <v>407</v>
      </c>
      <c r="C5" s="306"/>
      <c r="D5" s="306"/>
      <c r="E5" s="306"/>
      <c r="F5" s="306"/>
      <c r="G5" s="306"/>
      <c r="H5" s="306"/>
      <c r="I5" s="306"/>
    </row>
    <row r="6" spans="1:16" ht="12.75" customHeight="1" x14ac:dyDescent="0.2">
      <c r="A6" s="1"/>
      <c r="B6" s="306" t="s">
        <v>530</v>
      </c>
      <c r="C6" s="306"/>
      <c r="D6" s="306"/>
      <c r="E6" s="306"/>
      <c r="F6" s="306"/>
      <c r="G6" s="306"/>
      <c r="H6" s="306"/>
      <c r="I6" s="306"/>
    </row>
    <row r="7" spans="1:16" ht="12.75" customHeight="1" x14ac:dyDescent="0.2">
      <c r="A7" s="1"/>
      <c r="B7" s="306" t="s">
        <v>11</v>
      </c>
      <c r="C7" s="306"/>
      <c r="D7" s="306"/>
      <c r="E7" s="306"/>
      <c r="F7" s="306"/>
      <c r="G7" s="306"/>
      <c r="H7" s="306"/>
      <c r="I7" s="306"/>
    </row>
    <row r="8" spans="1:16" ht="12.75" customHeight="1" x14ac:dyDescent="0.2">
      <c r="A8" s="1"/>
      <c r="B8" s="306" t="s">
        <v>371</v>
      </c>
      <c r="C8" s="306"/>
      <c r="D8" s="306"/>
      <c r="E8" s="306"/>
      <c r="F8" s="306"/>
      <c r="G8" s="306"/>
      <c r="H8" s="306"/>
      <c r="I8" s="306"/>
    </row>
    <row r="9" spans="1:16" x14ac:dyDescent="0.2">
      <c r="A9" s="1"/>
      <c r="B9" s="309"/>
      <c r="C9" s="309"/>
      <c r="D9" s="309"/>
      <c r="E9" s="309"/>
      <c r="F9" s="309"/>
      <c r="G9" s="309"/>
      <c r="H9" s="80"/>
    </row>
    <row r="10" spans="1:16" x14ac:dyDescent="0.2">
      <c r="C10" s="7"/>
      <c r="D10" s="8"/>
      <c r="E10" s="7"/>
      <c r="F10" s="7"/>
      <c r="G10" s="4"/>
      <c r="H10" s="80"/>
    </row>
    <row r="11" spans="1:16" x14ac:dyDescent="0.2">
      <c r="A11" s="310" t="s">
        <v>370</v>
      </c>
      <c r="B11" s="310"/>
      <c r="C11" s="310"/>
      <c r="D11" s="310"/>
      <c r="E11" s="310"/>
      <c r="F11" s="310"/>
      <c r="G11" s="310"/>
      <c r="H11" s="81"/>
    </row>
    <row r="12" spans="1:16" x14ac:dyDescent="0.2">
      <c r="A12" s="9"/>
      <c r="G12" s="4" t="s">
        <v>12</v>
      </c>
      <c r="H12" s="80"/>
    </row>
    <row r="13" spans="1:16" ht="12.75" customHeight="1" x14ac:dyDescent="0.2">
      <c r="A13" s="34" t="s">
        <v>13</v>
      </c>
      <c r="B13" s="17" t="s">
        <v>14</v>
      </c>
      <c r="C13" s="18" t="s">
        <v>15</v>
      </c>
      <c r="D13" s="17" t="s">
        <v>16</v>
      </c>
      <c r="E13" s="18" t="s">
        <v>17</v>
      </c>
      <c r="F13" s="18" t="s">
        <v>18</v>
      </c>
      <c r="G13" s="313" t="s">
        <v>451</v>
      </c>
      <c r="H13" s="307" t="s">
        <v>528</v>
      </c>
      <c r="I13" s="313" t="s">
        <v>664</v>
      </c>
      <c r="J13" s="307" t="s">
        <v>528</v>
      </c>
      <c r="K13" s="311" t="s">
        <v>665</v>
      </c>
      <c r="L13" s="307" t="s">
        <v>528</v>
      </c>
      <c r="M13" s="311" t="s">
        <v>665</v>
      </c>
      <c r="N13" s="307" t="s">
        <v>528</v>
      </c>
      <c r="O13" s="308" t="s">
        <v>529</v>
      </c>
    </row>
    <row r="14" spans="1:16" ht="27" customHeight="1" x14ac:dyDescent="0.2">
      <c r="A14" s="11" t="s">
        <v>19</v>
      </c>
      <c r="B14" s="45"/>
      <c r="C14" s="88"/>
      <c r="D14" s="45"/>
      <c r="E14" s="88"/>
      <c r="F14" s="88"/>
      <c r="G14" s="314"/>
      <c r="H14" s="307"/>
      <c r="I14" s="314"/>
      <c r="J14" s="307"/>
      <c r="K14" s="312"/>
      <c r="L14" s="307"/>
      <c r="M14" s="312"/>
      <c r="N14" s="307"/>
      <c r="O14" s="308"/>
    </row>
    <row r="15" spans="1:16" ht="15.75" customHeight="1" x14ac:dyDescent="0.2">
      <c r="A15" s="11" t="s">
        <v>533</v>
      </c>
      <c r="B15" s="45"/>
      <c r="C15" s="88"/>
      <c r="D15" s="45"/>
      <c r="E15" s="88"/>
      <c r="F15" s="88"/>
      <c r="G15" s="173" t="e">
        <f>G16+G104+G194+G345+G407+G470+G711+G736</f>
        <v>#REF!</v>
      </c>
      <c r="H15" s="174" t="e">
        <f>H16+H104+H194+H345+H407+H470+H711+H736</f>
        <v>#REF!</v>
      </c>
      <c r="I15" s="235" t="e">
        <f>I16+I104+I194+I345+I407+I470+I711+I736</f>
        <v>#REF!</v>
      </c>
      <c r="J15" s="234" t="e">
        <f>J16+J104+J194+J345+J407+J470+J711+J736</f>
        <v>#REF!</v>
      </c>
      <c r="K15" s="235" t="e">
        <f>I15+J15</f>
        <v>#REF!</v>
      </c>
      <c r="L15" s="280" t="e">
        <f>L16+L104+L194+L345+L407+L470+L711+L736</f>
        <v>#REF!</v>
      </c>
      <c r="M15" s="288">
        <f>M16+M104+M194+M345+M407+M470+M711+M736</f>
        <v>529612.20000000019</v>
      </c>
      <c r="N15" s="288">
        <f>N16+N104+N194+N345+N407+N470+N711+N736</f>
        <v>40796.026000000013</v>
      </c>
      <c r="O15" s="288">
        <f>O16+O104+O194+O345+O407+O470+O711+O736</f>
        <v>570408.22599999991</v>
      </c>
      <c r="P15" s="291"/>
    </row>
    <row r="16" spans="1:16" ht="32.25" customHeight="1" x14ac:dyDescent="0.2">
      <c r="A16" s="62" t="s">
        <v>20</v>
      </c>
      <c r="B16" s="58" t="s">
        <v>21</v>
      </c>
      <c r="C16" s="74"/>
      <c r="D16" s="58"/>
      <c r="E16" s="74"/>
      <c r="F16" s="74"/>
      <c r="G16" s="97">
        <f>G17+G29</f>
        <v>51293.2</v>
      </c>
      <c r="H16" s="97">
        <f t="shared" ref="H16" si="0">H17+H29</f>
        <v>216</v>
      </c>
      <c r="I16" s="236">
        <f t="shared" ref="I16:I95" si="1">G16+H16</f>
        <v>51509.2</v>
      </c>
      <c r="J16" s="97">
        <f>J17+J29</f>
        <v>0</v>
      </c>
      <c r="K16" s="108">
        <f>I16+J16</f>
        <v>51509.2</v>
      </c>
      <c r="L16" s="279">
        <f t="shared" ref="L16:N16" si="2">L17+L29</f>
        <v>1254.268</v>
      </c>
      <c r="M16" s="97">
        <f t="shared" ref="M16:M79" si="3">K16+L16</f>
        <v>52763.467999999993</v>
      </c>
      <c r="N16" s="97">
        <f t="shared" si="2"/>
        <v>10006.324000000001</v>
      </c>
      <c r="O16" s="108">
        <f>O17+O29</f>
        <v>62769.792000000001</v>
      </c>
    </row>
    <row r="17" spans="1:17" ht="14.25" customHeight="1" x14ac:dyDescent="0.2">
      <c r="A17" s="48" t="s">
        <v>140</v>
      </c>
      <c r="B17" s="56" t="s">
        <v>21</v>
      </c>
      <c r="C17" s="49" t="s">
        <v>141</v>
      </c>
      <c r="D17" s="49"/>
      <c r="E17" s="71"/>
      <c r="F17" s="71"/>
      <c r="G17" s="98">
        <f>G18</f>
        <v>12075</v>
      </c>
      <c r="H17" s="98">
        <f t="shared" ref="H17" si="4">H18</f>
        <v>0</v>
      </c>
      <c r="I17" s="102">
        <f>G17+H17</f>
        <v>12075</v>
      </c>
      <c r="J17" s="98">
        <f>J18</f>
        <v>0</v>
      </c>
      <c r="K17" s="235">
        <f t="shared" ref="K17:K88" si="5">I17+J17</f>
        <v>12075</v>
      </c>
      <c r="L17" s="98">
        <f t="shared" ref="L17:O17" si="6">L18</f>
        <v>1192</v>
      </c>
      <c r="M17" s="255">
        <f t="shared" si="3"/>
        <v>13267</v>
      </c>
      <c r="N17" s="98">
        <f t="shared" si="6"/>
        <v>3282.7919999999999</v>
      </c>
      <c r="O17" s="98">
        <f t="shared" si="6"/>
        <v>16549.792000000001</v>
      </c>
      <c r="Q17" s="291">
        <f>O17-P17</f>
        <v>16549.792000000001</v>
      </c>
    </row>
    <row r="18" spans="1:17" ht="14.25" customHeight="1" x14ac:dyDescent="0.2">
      <c r="A18" s="66" t="s">
        <v>322</v>
      </c>
      <c r="B18" s="56" t="s">
        <v>21</v>
      </c>
      <c r="C18" s="47" t="s">
        <v>141</v>
      </c>
      <c r="D18" s="49" t="s">
        <v>88</v>
      </c>
      <c r="E18" s="47"/>
      <c r="F18" s="47"/>
      <c r="G18" s="98">
        <f>G19+G24</f>
        <v>12075</v>
      </c>
      <c r="H18" s="98">
        <f t="shared" ref="H18" si="7">H19+H24</f>
        <v>0</v>
      </c>
      <c r="I18" s="102">
        <f t="shared" si="1"/>
        <v>12075</v>
      </c>
      <c r="J18" s="98">
        <f>J19+J24</f>
        <v>0</v>
      </c>
      <c r="K18" s="235">
        <f t="shared" si="5"/>
        <v>12075</v>
      </c>
      <c r="L18" s="98">
        <f t="shared" ref="L18:N18" si="8">L19+L24</f>
        <v>1192</v>
      </c>
      <c r="M18" s="255">
        <f>K18+L18</f>
        <v>13267</v>
      </c>
      <c r="N18" s="98">
        <f t="shared" si="8"/>
        <v>3282.7919999999999</v>
      </c>
      <c r="O18" s="98">
        <f t="shared" ref="O18" si="9">O19+O24</f>
        <v>16549.792000000001</v>
      </c>
    </row>
    <row r="19" spans="1:17" ht="14.25" customHeight="1" x14ac:dyDescent="0.2">
      <c r="A19" s="50" t="s">
        <v>323</v>
      </c>
      <c r="B19" s="61" t="s">
        <v>21</v>
      </c>
      <c r="C19" s="52" t="s">
        <v>141</v>
      </c>
      <c r="D19" s="54" t="s">
        <v>88</v>
      </c>
      <c r="E19" s="52" t="s">
        <v>324</v>
      </c>
      <c r="F19" s="52" t="s">
        <v>84</v>
      </c>
      <c r="G19" s="99">
        <f>G20</f>
        <v>11995.8</v>
      </c>
      <c r="H19" s="99">
        <f t="shared" ref="H19:H22" si="10">H20</f>
        <v>0</v>
      </c>
      <c r="I19" s="102">
        <f>G19+H19</f>
        <v>11995.8</v>
      </c>
      <c r="J19" s="99">
        <f t="shared" ref="J19:O22" si="11">J20</f>
        <v>0</v>
      </c>
      <c r="K19" s="235">
        <f t="shared" si="5"/>
        <v>11995.8</v>
      </c>
      <c r="L19" s="99">
        <f t="shared" si="11"/>
        <v>1192</v>
      </c>
      <c r="M19" s="255">
        <f t="shared" si="3"/>
        <v>13187.8</v>
      </c>
      <c r="N19" s="99">
        <f t="shared" si="11"/>
        <v>3335.5920000000001</v>
      </c>
      <c r="O19" s="99">
        <f t="shared" si="11"/>
        <v>16523.392</v>
      </c>
    </row>
    <row r="20" spans="1:17" ht="16.5" customHeight="1" x14ac:dyDescent="0.2">
      <c r="A20" s="33" t="s">
        <v>325</v>
      </c>
      <c r="B20" s="55" t="s">
        <v>21</v>
      </c>
      <c r="C20" s="34" t="s">
        <v>141</v>
      </c>
      <c r="D20" s="37" t="s">
        <v>88</v>
      </c>
      <c r="E20" s="34" t="s">
        <v>326</v>
      </c>
      <c r="F20" s="34" t="s">
        <v>84</v>
      </c>
      <c r="G20" s="100">
        <f>G21</f>
        <v>11995.8</v>
      </c>
      <c r="H20" s="100">
        <f t="shared" si="10"/>
        <v>0</v>
      </c>
      <c r="I20" s="102">
        <f t="shared" si="1"/>
        <v>11995.8</v>
      </c>
      <c r="J20" s="100">
        <f t="shared" si="11"/>
        <v>0</v>
      </c>
      <c r="K20" s="235">
        <f t="shared" si="5"/>
        <v>11995.8</v>
      </c>
      <c r="L20" s="100">
        <f t="shared" si="11"/>
        <v>1192</v>
      </c>
      <c r="M20" s="255">
        <f t="shared" si="3"/>
        <v>13187.8</v>
      </c>
      <c r="N20" s="100">
        <f t="shared" si="11"/>
        <v>3335.5920000000001</v>
      </c>
      <c r="O20" s="100">
        <f t="shared" si="11"/>
        <v>16523.392</v>
      </c>
    </row>
    <row r="21" spans="1:17" ht="24.75" customHeight="1" x14ac:dyDescent="0.2">
      <c r="A21" s="33" t="s">
        <v>31</v>
      </c>
      <c r="B21" s="55" t="s">
        <v>21</v>
      </c>
      <c r="C21" s="34" t="s">
        <v>141</v>
      </c>
      <c r="D21" s="37" t="s">
        <v>88</v>
      </c>
      <c r="E21" s="34" t="s">
        <v>326</v>
      </c>
      <c r="F21" s="34">
        <v>600</v>
      </c>
      <c r="G21" s="100">
        <f>G22</f>
        <v>11995.8</v>
      </c>
      <c r="H21" s="100">
        <f t="shared" si="10"/>
        <v>0</v>
      </c>
      <c r="I21" s="102">
        <f t="shared" si="1"/>
        <v>11995.8</v>
      </c>
      <c r="J21" s="100">
        <f t="shared" si="11"/>
        <v>0</v>
      </c>
      <c r="K21" s="235">
        <f t="shared" si="5"/>
        <v>11995.8</v>
      </c>
      <c r="L21" s="100">
        <f t="shared" si="11"/>
        <v>1192</v>
      </c>
      <c r="M21" s="255">
        <f t="shared" si="3"/>
        <v>13187.8</v>
      </c>
      <c r="N21" s="100">
        <f t="shared" si="11"/>
        <v>3335.5920000000001</v>
      </c>
      <c r="O21" s="100">
        <f t="shared" si="11"/>
        <v>16523.392</v>
      </c>
    </row>
    <row r="22" spans="1:17" ht="14.25" customHeight="1" x14ac:dyDescent="0.2">
      <c r="A22" s="33" t="s">
        <v>33</v>
      </c>
      <c r="B22" s="55" t="s">
        <v>21</v>
      </c>
      <c r="C22" s="34" t="s">
        <v>141</v>
      </c>
      <c r="D22" s="37" t="s">
        <v>88</v>
      </c>
      <c r="E22" s="34" t="s">
        <v>326</v>
      </c>
      <c r="F22" s="34">
        <v>610</v>
      </c>
      <c r="G22" s="100">
        <f>G23</f>
        <v>11995.8</v>
      </c>
      <c r="H22" s="100">
        <f t="shared" si="10"/>
        <v>0</v>
      </c>
      <c r="I22" s="102">
        <f t="shared" si="1"/>
        <v>11995.8</v>
      </c>
      <c r="J22" s="100">
        <f t="shared" si="11"/>
        <v>0</v>
      </c>
      <c r="K22" s="235">
        <f t="shared" si="5"/>
        <v>11995.8</v>
      </c>
      <c r="L22" s="100">
        <f t="shared" si="11"/>
        <v>1192</v>
      </c>
      <c r="M22" s="255">
        <f t="shared" si="3"/>
        <v>13187.8</v>
      </c>
      <c r="N22" s="100">
        <f t="shared" si="11"/>
        <v>3335.5920000000001</v>
      </c>
      <c r="O22" s="100">
        <f t="shared" si="11"/>
        <v>16523.392</v>
      </c>
    </row>
    <row r="23" spans="1:17" ht="33" customHeight="1" x14ac:dyDescent="0.2">
      <c r="A23" s="33" t="s">
        <v>35</v>
      </c>
      <c r="B23" s="55" t="s">
        <v>21</v>
      </c>
      <c r="C23" s="34" t="s">
        <v>141</v>
      </c>
      <c r="D23" s="37" t="s">
        <v>88</v>
      </c>
      <c r="E23" s="34" t="s">
        <v>326</v>
      </c>
      <c r="F23" s="34">
        <v>611</v>
      </c>
      <c r="G23" s="100">
        <v>11995.8</v>
      </c>
      <c r="H23" s="100"/>
      <c r="I23" s="102">
        <f t="shared" si="1"/>
        <v>11995.8</v>
      </c>
      <c r="J23" s="102"/>
      <c r="K23" s="235">
        <f t="shared" si="5"/>
        <v>11995.8</v>
      </c>
      <c r="L23" s="102">
        <v>1192</v>
      </c>
      <c r="M23" s="235">
        <f t="shared" si="3"/>
        <v>13187.8</v>
      </c>
      <c r="N23" s="102">
        <v>3335.5920000000001</v>
      </c>
      <c r="O23" s="289">
        <f>M23+N23</f>
        <v>16523.392</v>
      </c>
    </row>
    <row r="24" spans="1:17" ht="39.75" customHeight="1" x14ac:dyDescent="0.2">
      <c r="A24" s="33" t="s">
        <v>148</v>
      </c>
      <c r="B24" s="55" t="s">
        <v>21</v>
      </c>
      <c r="C24" s="34" t="s">
        <v>141</v>
      </c>
      <c r="D24" s="37" t="s">
        <v>88</v>
      </c>
      <c r="E24" s="34" t="s">
        <v>149</v>
      </c>
      <c r="F24" s="34"/>
      <c r="G24" s="100">
        <f>G25</f>
        <v>79.2</v>
      </c>
      <c r="H24" s="100">
        <f t="shared" ref="H24:H25" si="12">H25</f>
        <v>0</v>
      </c>
      <c r="I24" s="102">
        <f t="shared" si="1"/>
        <v>79.2</v>
      </c>
      <c r="J24" s="100">
        <f>J25</f>
        <v>0</v>
      </c>
      <c r="K24" s="235">
        <f t="shared" si="5"/>
        <v>79.2</v>
      </c>
      <c r="L24" s="100">
        <f>L25</f>
        <v>0</v>
      </c>
      <c r="M24" s="255">
        <f t="shared" si="3"/>
        <v>79.2</v>
      </c>
      <c r="N24" s="100">
        <f>N25</f>
        <v>-52.8</v>
      </c>
      <c r="O24" s="100">
        <f>O25</f>
        <v>26.400000000000006</v>
      </c>
    </row>
    <row r="25" spans="1:17" ht="32.25" customHeight="1" x14ac:dyDescent="0.2">
      <c r="A25" s="118" t="s">
        <v>401</v>
      </c>
      <c r="B25" s="55" t="s">
        <v>21</v>
      </c>
      <c r="C25" s="34" t="s">
        <v>141</v>
      </c>
      <c r="D25" s="37" t="s">
        <v>88</v>
      </c>
      <c r="E25" s="34" t="s">
        <v>150</v>
      </c>
      <c r="F25" s="34"/>
      <c r="G25" s="100">
        <f>G26</f>
        <v>79.2</v>
      </c>
      <c r="H25" s="100">
        <f t="shared" si="12"/>
        <v>0</v>
      </c>
      <c r="I25" s="102">
        <f t="shared" si="1"/>
        <v>79.2</v>
      </c>
      <c r="J25" s="100">
        <f>J26</f>
        <v>0</v>
      </c>
      <c r="K25" s="235">
        <f t="shared" si="5"/>
        <v>79.2</v>
      </c>
      <c r="L25" s="100">
        <f t="shared" ref="L25:O25" si="13">L26</f>
        <v>0</v>
      </c>
      <c r="M25" s="255">
        <f t="shared" si="3"/>
        <v>79.2</v>
      </c>
      <c r="N25" s="100">
        <f t="shared" si="13"/>
        <v>-52.8</v>
      </c>
      <c r="O25" s="100">
        <f t="shared" si="13"/>
        <v>26.400000000000006</v>
      </c>
    </row>
    <row r="26" spans="1:17" ht="21" customHeight="1" x14ac:dyDescent="0.2">
      <c r="A26" s="33" t="s">
        <v>31</v>
      </c>
      <c r="B26" s="55" t="s">
        <v>21</v>
      </c>
      <c r="C26" s="34" t="s">
        <v>141</v>
      </c>
      <c r="D26" s="37" t="s">
        <v>88</v>
      </c>
      <c r="E26" s="34" t="s">
        <v>150</v>
      </c>
      <c r="F26" s="34">
        <v>600</v>
      </c>
      <c r="G26" s="100">
        <f>G28</f>
        <v>79.2</v>
      </c>
      <c r="H26" s="100">
        <f t="shared" ref="H26" si="14">H28</f>
        <v>0</v>
      </c>
      <c r="I26" s="102">
        <f t="shared" si="1"/>
        <v>79.2</v>
      </c>
      <c r="J26" s="100">
        <f>J28</f>
        <v>0</v>
      </c>
      <c r="K26" s="235">
        <f t="shared" si="5"/>
        <v>79.2</v>
      </c>
      <c r="L26" s="100">
        <f t="shared" ref="L26:N26" si="15">L28</f>
        <v>0</v>
      </c>
      <c r="M26" s="255">
        <f t="shared" si="3"/>
        <v>79.2</v>
      </c>
      <c r="N26" s="100">
        <f t="shared" si="15"/>
        <v>-52.8</v>
      </c>
      <c r="O26" s="100">
        <f t="shared" ref="O26" si="16">O28</f>
        <v>26.400000000000006</v>
      </c>
    </row>
    <row r="27" spans="1:17" ht="17.25" customHeight="1" x14ac:dyDescent="0.2">
      <c r="A27" s="33" t="s">
        <v>33</v>
      </c>
      <c r="B27" s="55" t="s">
        <v>21</v>
      </c>
      <c r="C27" s="34" t="s">
        <v>141</v>
      </c>
      <c r="D27" s="37" t="s">
        <v>88</v>
      </c>
      <c r="E27" s="34" t="s">
        <v>150</v>
      </c>
      <c r="F27" s="34">
        <v>610</v>
      </c>
      <c r="G27" s="100">
        <f>G28</f>
        <v>79.2</v>
      </c>
      <c r="H27" s="100">
        <f t="shared" ref="H27" si="17">H28</f>
        <v>0</v>
      </c>
      <c r="I27" s="102">
        <f t="shared" si="1"/>
        <v>79.2</v>
      </c>
      <c r="J27" s="100">
        <f>J28</f>
        <v>0</v>
      </c>
      <c r="K27" s="235">
        <f t="shared" si="5"/>
        <v>79.2</v>
      </c>
      <c r="L27" s="100">
        <f t="shared" ref="L27:O27" si="18">L28</f>
        <v>0</v>
      </c>
      <c r="M27" s="255">
        <f t="shared" si="3"/>
        <v>79.2</v>
      </c>
      <c r="N27" s="100">
        <f t="shared" si="18"/>
        <v>-52.8</v>
      </c>
      <c r="O27" s="100">
        <f t="shared" si="18"/>
        <v>26.400000000000006</v>
      </c>
    </row>
    <row r="28" spans="1:17" ht="28.5" customHeight="1" x14ac:dyDescent="0.2">
      <c r="A28" s="33" t="s">
        <v>35</v>
      </c>
      <c r="B28" s="55" t="s">
        <v>21</v>
      </c>
      <c r="C28" s="34" t="s">
        <v>141</v>
      </c>
      <c r="D28" s="37" t="s">
        <v>88</v>
      </c>
      <c r="E28" s="34" t="s">
        <v>150</v>
      </c>
      <c r="F28" s="34">
        <v>611</v>
      </c>
      <c r="G28" s="100">
        <v>79.2</v>
      </c>
      <c r="H28" s="100"/>
      <c r="I28" s="102">
        <f t="shared" si="1"/>
        <v>79.2</v>
      </c>
      <c r="J28" s="102"/>
      <c r="K28" s="235">
        <f t="shared" si="5"/>
        <v>79.2</v>
      </c>
      <c r="L28" s="102"/>
      <c r="M28" s="255">
        <f t="shared" si="3"/>
        <v>79.2</v>
      </c>
      <c r="N28" s="102">
        <v>-52.8</v>
      </c>
      <c r="O28" s="102">
        <f>M28+N28</f>
        <v>26.400000000000006</v>
      </c>
    </row>
    <row r="29" spans="1:17" x14ac:dyDescent="0.2">
      <c r="A29" s="75" t="s">
        <v>22</v>
      </c>
      <c r="B29" s="56" t="s">
        <v>21</v>
      </c>
      <c r="C29" s="49" t="s">
        <v>23</v>
      </c>
      <c r="D29" s="56"/>
      <c r="E29" s="71"/>
      <c r="F29" s="71"/>
      <c r="G29" s="98">
        <f>G30+G79</f>
        <v>39218.199999999997</v>
      </c>
      <c r="H29" s="98">
        <f>H30+H79</f>
        <v>216</v>
      </c>
      <c r="I29" s="102">
        <f t="shared" si="1"/>
        <v>39434.199999999997</v>
      </c>
      <c r="J29" s="98">
        <f>J30+J79</f>
        <v>0</v>
      </c>
      <c r="K29" s="235">
        <f t="shared" si="5"/>
        <v>39434.199999999997</v>
      </c>
      <c r="L29" s="98">
        <f>L30+L79</f>
        <v>62.268000000000001</v>
      </c>
      <c r="M29" s="255">
        <f t="shared" si="3"/>
        <v>39496.467999999993</v>
      </c>
      <c r="N29" s="98">
        <f>N30+N79</f>
        <v>6723.5320000000011</v>
      </c>
      <c r="O29" s="98">
        <f>O30+O79</f>
        <v>46220</v>
      </c>
    </row>
    <row r="30" spans="1:17" x14ac:dyDescent="0.2">
      <c r="A30" s="48" t="s">
        <v>24</v>
      </c>
      <c r="B30" s="56" t="s">
        <v>21</v>
      </c>
      <c r="C30" s="49" t="s">
        <v>23</v>
      </c>
      <c r="D30" s="49" t="s">
        <v>25</v>
      </c>
      <c r="E30" s="47"/>
      <c r="F30" s="47"/>
      <c r="G30" s="98">
        <f>G31+G62</f>
        <v>28966.9</v>
      </c>
      <c r="H30" s="98">
        <f>H31+H62</f>
        <v>216</v>
      </c>
      <c r="I30" s="102">
        <f t="shared" si="1"/>
        <v>29182.9</v>
      </c>
      <c r="J30" s="98">
        <f>J31+J62</f>
        <v>0</v>
      </c>
      <c r="K30" s="235">
        <f t="shared" si="5"/>
        <v>29182.9</v>
      </c>
      <c r="L30" s="98">
        <f>L31+L62</f>
        <v>62.268000000000001</v>
      </c>
      <c r="M30" s="255">
        <f t="shared" si="3"/>
        <v>29245.168000000001</v>
      </c>
      <c r="N30" s="98">
        <f>N31+N62</f>
        <v>1586.7970000000003</v>
      </c>
      <c r="O30" s="98">
        <f>O31+O62</f>
        <v>30831.965</v>
      </c>
    </row>
    <row r="31" spans="1:17" ht="12" customHeight="1" x14ac:dyDescent="0.2">
      <c r="A31" s="48" t="s">
        <v>410</v>
      </c>
      <c r="B31" s="56" t="s">
        <v>21</v>
      </c>
      <c r="C31" s="49" t="s">
        <v>23</v>
      </c>
      <c r="D31" s="49" t="s">
        <v>25</v>
      </c>
      <c r="E31" s="47" t="s">
        <v>26</v>
      </c>
      <c r="F31" s="47"/>
      <c r="G31" s="98">
        <f>G32+G41+G54</f>
        <v>28856.9</v>
      </c>
      <c r="H31" s="98">
        <f>H32+H41+H54</f>
        <v>0</v>
      </c>
      <c r="I31" s="102">
        <f t="shared" si="1"/>
        <v>28856.9</v>
      </c>
      <c r="J31" s="98">
        <f>J32+J41+J54</f>
        <v>0</v>
      </c>
      <c r="K31" s="235">
        <f t="shared" si="5"/>
        <v>28856.9</v>
      </c>
      <c r="L31" s="98">
        <f>L32+L41+L54</f>
        <v>50</v>
      </c>
      <c r="M31" s="255">
        <f t="shared" si="3"/>
        <v>28906.9</v>
      </c>
      <c r="N31" s="98">
        <f>N32+N41+N54</f>
        <v>1586.5220000000002</v>
      </c>
      <c r="O31" s="98">
        <f>O32+O41+O54</f>
        <v>30493.421999999999</v>
      </c>
    </row>
    <row r="32" spans="1:17" x14ac:dyDescent="0.2">
      <c r="A32" s="50" t="s">
        <v>27</v>
      </c>
      <c r="B32" s="61" t="s">
        <v>21</v>
      </c>
      <c r="C32" s="54" t="s">
        <v>23</v>
      </c>
      <c r="D32" s="54" t="s">
        <v>25</v>
      </c>
      <c r="E32" s="52" t="s">
        <v>28</v>
      </c>
      <c r="F32" s="52"/>
      <c r="G32" s="99">
        <f>G33+G37</f>
        <v>10699.4</v>
      </c>
      <c r="H32" s="99">
        <f t="shared" ref="H32:L32" si="19">H33+H37</f>
        <v>135</v>
      </c>
      <c r="I32" s="99">
        <f t="shared" si="19"/>
        <v>10834.4</v>
      </c>
      <c r="J32" s="99">
        <f t="shared" si="19"/>
        <v>0</v>
      </c>
      <c r="K32" s="99">
        <f t="shared" si="19"/>
        <v>10834.4</v>
      </c>
      <c r="L32" s="99">
        <f t="shared" si="19"/>
        <v>0</v>
      </c>
      <c r="M32" s="255">
        <f t="shared" si="3"/>
        <v>10834.4</v>
      </c>
      <c r="N32" s="99">
        <f t="shared" ref="N32:O32" si="20">N33+N37</f>
        <v>503.55500000000001</v>
      </c>
      <c r="O32" s="99">
        <f t="shared" si="20"/>
        <v>11337.955</v>
      </c>
    </row>
    <row r="33" spans="1:15" x14ac:dyDescent="0.2">
      <c r="A33" s="33" t="s">
        <v>29</v>
      </c>
      <c r="B33" s="55" t="s">
        <v>21</v>
      </c>
      <c r="C33" s="37" t="s">
        <v>23</v>
      </c>
      <c r="D33" s="37" t="s">
        <v>25</v>
      </c>
      <c r="E33" s="34" t="s">
        <v>30</v>
      </c>
      <c r="F33" s="34"/>
      <c r="G33" s="100">
        <f>G34</f>
        <v>10699.4</v>
      </c>
      <c r="H33" s="100">
        <f t="shared" ref="H33:H35" si="21">H34</f>
        <v>135</v>
      </c>
      <c r="I33" s="102">
        <f t="shared" si="1"/>
        <v>10834.4</v>
      </c>
      <c r="J33" s="100">
        <f t="shared" ref="J33:O35" si="22">J34</f>
        <v>0</v>
      </c>
      <c r="K33" s="235">
        <f t="shared" si="5"/>
        <v>10834.4</v>
      </c>
      <c r="L33" s="100">
        <f t="shared" si="22"/>
        <v>0</v>
      </c>
      <c r="M33" s="255">
        <f t="shared" si="3"/>
        <v>10834.4</v>
      </c>
      <c r="N33" s="100">
        <f t="shared" si="22"/>
        <v>503.55500000000001</v>
      </c>
      <c r="O33" s="100">
        <f t="shared" si="22"/>
        <v>11337.955</v>
      </c>
    </row>
    <row r="34" spans="1:15" ht="22.5" x14ac:dyDescent="0.2">
      <c r="A34" s="33" t="s">
        <v>31</v>
      </c>
      <c r="B34" s="55" t="s">
        <v>21</v>
      </c>
      <c r="C34" s="34" t="s">
        <v>23</v>
      </c>
      <c r="D34" s="37" t="s">
        <v>25</v>
      </c>
      <c r="E34" s="34" t="s">
        <v>30</v>
      </c>
      <c r="F34" s="34" t="s">
        <v>32</v>
      </c>
      <c r="G34" s="100">
        <f>G35</f>
        <v>10699.4</v>
      </c>
      <c r="H34" s="100">
        <f t="shared" si="21"/>
        <v>135</v>
      </c>
      <c r="I34" s="102">
        <f t="shared" si="1"/>
        <v>10834.4</v>
      </c>
      <c r="J34" s="100">
        <f t="shared" si="22"/>
        <v>0</v>
      </c>
      <c r="K34" s="235">
        <f t="shared" si="5"/>
        <v>10834.4</v>
      </c>
      <c r="L34" s="100">
        <f t="shared" si="22"/>
        <v>0</v>
      </c>
      <c r="M34" s="255">
        <f t="shared" si="3"/>
        <v>10834.4</v>
      </c>
      <c r="N34" s="100">
        <f t="shared" si="22"/>
        <v>503.55500000000001</v>
      </c>
      <c r="O34" s="100">
        <f t="shared" si="22"/>
        <v>11337.955</v>
      </c>
    </row>
    <row r="35" spans="1:15" x14ac:dyDescent="0.2">
      <c r="A35" s="33" t="s">
        <v>33</v>
      </c>
      <c r="B35" s="55" t="s">
        <v>21</v>
      </c>
      <c r="C35" s="34" t="s">
        <v>23</v>
      </c>
      <c r="D35" s="37" t="s">
        <v>25</v>
      </c>
      <c r="E35" s="34" t="s">
        <v>30</v>
      </c>
      <c r="F35" s="34" t="s">
        <v>34</v>
      </c>
      <c r="G35" s="100">
        <f>G36</f>
        <v>10699.4</v>
      </c>
      <c r="H35" s="100">
        <f t="shared" si="21"/>
        <v>135</v>
      </c>
      <c r="I35" s="102">
        <f t="shared" si="1"/>
        <v>10834.4</v>
      </c>
      <c r="J35" s="100">
        <f t="shared" si="22"/>
        <v>0</v>
      </c>
      <c r="K35" s="235">
        <f t="shared" si="5"/>
        <v>10834.4</v>
      </c>
      <c r="L35" s="100">
        <f t="shared" si="22"/>
        <v>0</v>
      </c>
      <c r="M35" s="255">
        <f t="shared" si="3"/>
        <v>10834.4</v>
      </c>
      <c r="N35" s="100">
        <f t="shared" si="22"/>
        <v>503.55500000000001</v>
      </c>
      <c r="O35" s="100">
        <f t="shared" si="22"/>
        <v>11337.955</v>
      </c>
    </row>
    <row r="36" spans="1:15" ht="33.75" x14ac:dyDescent="0.2">
      <c r="A36" s="33" t="s">
        <v>35</v>
      </c>
      <c r="B36" s="55" t="s">
        <v>21</v>
      </c>
      <c r="C36" s="34" t="s">
        <v>23</v>
      </c>
      <c r="D36" s="37" t="s">
        <v>25</v>
      </c>
      <c r="E36" s="34" t="s">
        <v>30</v>
      </c>
      <c r="F36" s="34" t="s">
        <v>36</v>
      </c>
      <c r="G36" s="100">
        <v>10699.4</v>
      </c>
      <c r="H36" s="100">
        <v>135</v>
      </c>
      <c r="I36" s="102">
        <f t="shared" si="1"/>
        <v>10834.4</v>
      </c>
      <c r="J36" s="102"/>
      <c r="K36" s="235">
        <f t="shared" si="5"/>
        <v>10834.4</v>
      </c>
      <c r="L36" s="102"/>
      <c r="M36" s="235">
        <f t="shared" si="3"/>
        <v>10834.4</v>
      </c>
      <c r="N36" s="102">
        <v>503.55500000000001</v>
      </c>
      <c r="O36" s="102">
        <f>M36+N36</f>
        <v>11337.955</v>
      </c>
    </row>
    <row r="37" spans="1:15" hidden="1" x14ac:dyDescent="0.2">
      <c r="A37" s="33" t="s">
        <v>439</v>
      </c>
      <c r="B37" s="55" t="s">
        <v>21</v>
      </c>
      <c r="C37" s="37" t="s">
        <v>23</v>
      </c>
      <c r="D37" s="37" t="s">
        <v>25</v>
      </c>
      <c r="E37" s="34" t="s">
        <v>671</v>
      </c>
      <c r="F37" s="34"/>
      <c r="G37" s="100">
        <f>G38</f>
        <v>0</v>
      </c>
      <c r="H37" s="100">
        <f t="shared" ref="H37:O39" si="23">H38</f>
        <v>0</v>
      </c>
      <c r="I37" s="100">
        <f t="shared" si="23"/>
        <v>0</v>
      </c>
      <c r="J37" s="100">
        <f t="shared" si="23"/>
        <v>0</v>
      </c>
      <c r="K37" s="100">
        <f t="shared" si="23"/>
        <v>0</v>
      </c>
      <c r="L37" s="100">
        <f t="shared" si="23"/>
        <v>0</v>
      </c>
      <c r="M37" s="255">
        <f t="shared" si="3"/>
        <v>0</v>
      </c>
      <c r="N37" s="100">
        <f t="shared" si="23"/>
        <v>0</v>
      </c>
      <c r="O37" s="100">
        <f t="shared" si="23"/>
        <v>0</v>
      </c>
    </row>
    <row r="38" spans="1:15" ht="22.5" hidden="1" x14ac:dyDescent="0.2">
      <c r="A38" s="33" t="s">
        <v>31</v>
      </c>
      <c r="B38" s="55" t="s">
        <v>21</v>
      </c>
      <c r="C38" s="37" t="s">
        <v>23</v>
      </c>
      <c r="D38" s="37" t="s">
        <v>25</v>
      </c>
      <c r="E38" s="34" t="s">
        <v>671</v>
      </c>
      <c r="F38" s="34">
        <v>600</v>
      </c>
      <c r="G38" s="100">
        <f>G39</f>
        <v>0</v>
      </c>
      <c r="H38" s="100">
        <f t="shared" si="23"/>
        <v>0</v>
      </c>
      <c r="I38" s="100">
        <f t="shared" si="23"/>
        <v>0</v>
      </c>
      <c r="J38" s="100">
        <f t="shared" si="23"/>
        <v>0</v>
      </c>
      <c r="K38" s="100">
        <f t="shared" si="23"/>
        <v>0</v>
      </c>
      <c r="L38" s="100">
        <f t="shared" si="23"/>
        <v>0</v>
      </c>
      <c r="M38" s="255">
        <f t="shared" si="3"/>
        <v>0</v>
      </c>
      <c r="N38" s="100">
        <f t="shared" si="23"/>
        <v>0</v>
      </c>
      <c r="O38" s="100">
        <f t="shared" si="23"/>
        <v>0</v>
      </c>
    </row>
    <row r="39" spans="1:15" hidden="1" x14ac:dyDescent="0.2">
      <c r="A39" s="33" t="s">
        <v>33</v>
      </c>
      <c r="B39" s="55" t="s">
        <v>21</v>
      </c>
      <c r="C39" s="37" t="s">
        <v>23</v>
      </c>
      <c r="D39" s="37" t="s">
        <v>25</v>
      </c>
      <c r="E39" s="34" t="s">
        <v>671</v>
      </c>
      <c r="F39" s="34">
        <v>610</v>
      </c>
      <c r="G39" s="100">
        <f>G40</f>
        <v>0</v>
      </c>
      <c r="H39" s="100">
        <f t="shared" si="23"/>
        <v>0</v>
      </c>
      <c r="I39" s="100">
        <f t="shared" si="23"/>
        <v>0</v>
      </c>
      <c r="J39" s="100">
        <f t="shared" si="23"/>
        <v>0</v>
      </c>
      <c r="K39" s="100">
        <f t="shared" si="23"/>
        <v>0</v>
      </c>
      <c r="L39" s="100">
        <f t="shared" si="23"/>
        <v>0</v>
      </c>
      <c r="M39" s="255">
        <f t="shared" si="3"/>
        <v>0</v>
      </c>
      <c r="N39" s="100">
        <f t="shared" si="23"/>
        <v>0</v>
      </c>
      <c r="O39" s="100">
        <f t="shared" si="23"/>
        <v>0</v>
      </c>
    </row>
    <row r="40" spans="1:15" hidden="1" x14ac:dyDescent="0.2">
      <c r="A40" s="33" t="s">
        <v>382</v>
      </c>
      <c r="B40" s="55" t="s">
        <v>21</v>
      </c>
      <c r="C40" s="37" t="s">
        <v>23</v>
      </c>
      <c r="D40" s="37" t="s">
        <v>25</v>
      </c>
      <c r="E40" s="34" t="s">
        <v>671</v>
      </c>
      <c r="F40" s="34">
        <v>612</v>
      </c>
      <c r="G40" s="100">
        <v>0</v>
      </c>
      <c r="H40" s="100">
        <v>0</v>
      </c>
      <c r="I40" s="102">
        <f t="shared" ref="I40" si="24">G40+H40</f>
        <v>0</v>
      </c>
      <c r="J40" s="102"/>
      <c r="K40" s="235">
        <v>0</v>
      </c>
      <c r="L40" s="102"/>
      <c r="M40" s="255">
        <f t="shared" si="3"/>
        <v>0</v>
      </c>
      <c r="N40" s="102"/>
      <c r="O40" s="102"/>
    </row>
    <row r="41" spans="1:15" ht="22.5" x14ac:dyDescent="0.2">
      <c r="A41" s="33" t="s">
        <v>37</v>
      </c>
      <c r="B41" s="55" t="s">
        <v>21</v>
      </c>
      <c r="C41" s="37" t="s">
        <v>23</v>
      </c>
      <c r="D41" s="37" t="s">
        <v>25</v>
      </c>
      <c r="E41" s="34" t="s">
        <v>38</v>
      </c>
      <c r="F41" s="34"/>
      <c r="G41" s="100">
        <f>G42</f>
        <v>17777.5</v>
      </c>
      <c r="H41" s="100">
        <f t="shared" ref="H41" si="25">H42</f>
        <v>0</v>
      </c>
      <c r="I41" s="102">
        <f t="shared" si="1"/>
        <v>17777.5</v>
      </c>
      <c r="J41" s="100">
        <f>J42</f>
        <v>0</v>
      </c>
      <c r="K41" s="235">
        <f t="shared" si="5"/>
        <v>17777.5</v>
      </c>
      <c r="L41" s="100">
        <f t="shared" ref="L41:O41" si="26">L42</f>
        <v>50</v>
      </c>
      <c r="M41" s="276">
        <f t="shared" si="3"/>
        <v>17827.5</v>
      </c>
      <c r="N41" s="100">
        <f t="shared" si="26"/>
        <v>1101.9670000000001</v>
      </c>
      <c r="O41" s="100">
        <f t="shared" si="26"/>
        <v>18929.467000000001</v>
      </c>
    </row>
    <row r="42" spans="1:15" x14ac:dyDescent="0.2">
      <c r="A42" s="33" t="s">
        <v>39</v>
      </c>
      <c r="B42" s="55" t="s">
        <v>21</v>
      </c>
      <c r="C42" s="37" t="s">
        <v>23</v>
      </c>
      <c r="D42" s="37" t="s">
        <v>25</v>
      </c>
      <c r="E42" s="34" t="s">
        <v>40</v>
      </c>
      <c r="F42" s="34"/>
      <c r="G42" s="100">
        <f>G43+G47+G50</f>
        <v>17777.5</v>
      </c>
      <c r="H42" s="100">
        <f t="shared" ref="H42:L42" si="27">H43+H47+H50</f>
        <v>0</v>
      </c>
      <c r="I42" s="100">
        <f t="shared" si="27"/>
        <v>17777.5</v>
      </c>
      <c r="J42" s="100">
        <f t="shared" si="27"/>
        <v>0</v>
      </c>
      <c r="K42" s="100">
        <f t="shared" si="27"/>
        <v>17777.5</v>
      </c>
      <c r="L42" s="100">
        <f t="shared" si="27"/>
        <v>50</v>
      </c>
      <c r="M42" s="255">
        <f t="shared" si="3"/>
        <v>17827.5</v>
      </c>
      <c r="N42" s="100">
        <f t="shared" ref="N42:O42" si="28">N43+N47+N50</f>
        <v>1101.9670000000001</v>
      </c>
      <c r="O42" s="100">
        <f t="shared" si="28"/>
        <v>18929.467000000001</v>
      </c>
    </row>
    <row r="43" spans="1:15" ht="33.75" x14ac:dyDescent="0.2">
      <c r="A43" s="33" t="s">
        <v>41</v>
      </c>
      <c r="B43" s="55" t="s">
        <v>21</v>
      </c>
      <c r="C43" s="37" t="s">
        <v>23</v>
      </c>
      <c r="D43" s="37" t="s">
        <v>25</v>
      </c>
      <c r="E43" s="34" t="s">
        <v>40</v>
      </c>
      <c r="F43" s="34" t="s">
        <v>42</v>
      </c>
      <c r="G43" s="100">
        <f>G44</f>
        <v>2648.3</v>
      </c>
      <c r="H43" s="100">
        <f t="shared" ref="H43" si="29">H44</f>
        <v>0</v>
      </c>
      <c r="I43" s="102">
        <f t="shared" si="1"/>
        <v>2648.3</v>
      </c>
      <c r="J43" s="100">
        <f>J44</f>
        <v>0</v>
      </c>
      <c r="K43" s="235">
        <f t="shared" si="5"/>
        <v>2648.3</v>
      </c>
      <c r="L43" s="100">
        <f t="shared" ref="L43:O43" si="30">L44</f>
        <v>0</v>
      </c>
      <c r="M43" s="255">
        <f t="shared" si="3"/>
        <v>2648.3</v>
      </c>
      <c r="N43" s="100">
        <f t="shared" si="30"/>
        <v>286.166</v>
      </c>
      <c r="O43" s="100">
        <f t="shared" si="30"/>
        <v>2934.4659999999999</v>
      </c>
    </row>
    <row r="44" spans="1:15" x14ac:dyDescent="0.2">
      <c r="A44" s="33" t="s">
        <v>43</v>
      </c>
      <c r="B44" s="55" t="s">
        <v>21</v>
      </c>
      <c r="C44" s="37" t="s">
        <v>23</v>
      </c>
      <c r="D44" s="37" t="s">
        <v>25</v>
      </c>
      <c r="E44" s="34" t="s">
        <v>40</v>
      </c>
      <c r="F44" s="34">
        <v>110</v>
      </c>
      <c r="G44" s="100">
        <f>G45+G46</f>
        <v>2648.3</v>
      </c>
      <c r="H44" s="100">
        <f t="shared" ref="H44" si="31">H45+H46</f>
        <v>0</v>
      </c>
      <c r="I44" s="102">
        <f t="shared" si="1"/>
        <v>2648.3</v>
      </c>
      <c r="J44" s="100">
        <f>J45+J46</f>
        <v>0</v>
      </c>
      <c r="K44" s="235">
        <f t="shared" si="5"/>
        <v>2648.3</v>
      </c>
      <c r="L44" s="100">
        <f t="shared" ref="L44:N44" si="32">L45+L46</f>
        <v>0</v>
      </c>
      <c r="M44" s="255">
        <f t="shared" si="3"/>
        <v>2648.3</v>
      </c>
      <c r="N44" s="100">
        <f t="shared" si="32"/>
        <v>286.166</v>
      </c>
      <c r="O44" s="100">
        <f t="shared" ref="O44" si="33">O45+O46</f>
        <v>2934.4659999999999</v>
      </c>
    </row>
    <row r="45" spans="1:15" x14ac:dyDescent="0.2">
      <c r="A45" s="33" t="s">
        <v>44</v>
      </c>
      <c r="B45" s="55" t="s">
        <v>21</v>
      </c>
      <c r="C45" s="37" t="s">
        <v>23</v>
      </c>
      <c r="D45" s="37" t="s">
        <v>25</v>
      </c>
      <c r="E45" s="34" t="s">
        <v>40</v>
      </c>
      <c r="F45" s="34">
        <v>111</v>
      </c>
      <c r="G45" s="100">
        <v>2034</v>
      </c>
      <c r="H45" s="100"/>
      <c r="I45" s="102">
        <f t="shared" si="1"/>
        <v>2034</v>
      </c>
      <c r="J45" s="102"/>
      <c r="K45" s="235">
        <f t="shared" si="5"/>
        <v>2034</v>
      </c>
      <c r="L45" s="102"/>
      <c r="M45" s="255">
        <f t="shared" si="3"/>
        <v>2034</v>
      </c>
      <c r="N45" s="102">
        <v>265.34100000000001</v>
      </c>
      <c r="O45" s="102">
        <f t="shared" ref="O45:O46" si="34">M45+N45</f>
        <v>2299.3409999999999</v>
      </c>
    </row>
    <row r="46" spans="1:15" ht="22.5" x14ac:dyDescent="0.2">
      <c r="A46" s="64" t="s">
        <v>45</v>
      </c>
      <c r="B46" s="55" t="s">
        <v>21</v>
      </c>
      <c r="C46" s="37" t="s">
        <v>23</v>
      </c>
      <c r="D46" s="37" t="s">
        <v>25</v>
      </c>
      <c r="E46" s="34" t="s">
        <v>40</v>
      </c>
      <c r="F46" s="34">
        <v>119</v>
      </c>
      <c r="G46" s="100">
        <v>614.29999999999995</v>
      </c>
      <c r="H46" s="100"/>
      <c r="I46" s="102">
        <f t="shared" si="1"/>
        <v>614.29999999999995</v>
      </c>
      <c r="J46" s="102"/>
      <c r="K46" s="235">
        <f t="shared" si="5"/>
        <v>614.29999999999995</v>
      </c>
      <c r="L46" s="102"/>
      <c r="M46" s="235">
        <f t="shared" si="3"/>
        <v>614.29999999999995</v>
      </c>
      <c r="N46" s="102">
        <v>20.824999999999999</v>
      </c>
      <c r="O46" s="102">
        <f t="shared" si="34"/>
        <v>635.125</v>
      </c>
    </row>
    <row r="47" spans="1:15" ht="22.5" x14ac:dyDescent="0.2">
      <c r="A47" s="33" t="s">
        <v>31</v>
      </c>
      <c r="B47" s="55" t="s">
        <v>21</v>
      </c>
      <c r="C47" s="34" t="s">
        <v>23</v>
      </c>
      <c r="D47" s="37" t="s">
        <v>25</v>
      </c>
      <c r="E47" s="34" t="s">
        <v>40</v>
      </c>
      <c r="F47" s="34" t="s">
        <v>32</v>
      </c>
      <c r="G47" s="100">
        <f>G48</f>
        <v>15129.2</v>
      </c>
      <c r="H47" s="100">
        <f t="shared" ref="H47:H48" si="35">H48</f>
        <v>0</v>
      </c>
      <c r="I47" s="102">
        <f t="shared" si="1"/>
        <v>15129.2</v>
      </c>
      <c r="J47" s="100">
        <f t="shared" ref="J47:O48" si="36">J48</f>
        <v>0</v>
      </c>
      <c r="K47" s="235">
        <f t="shared" si="5"/>
        <v>15129.2</v>
      </c>
      <c r="L47" s="100">
        <f t="shared" si="36"/>
        <v>50</v>
      </c>
      <c r="M47" s="255">
        <f t="shared" si="3"/>
        <v>15179.2</v>
      </c>
      <c r="N47" s="100">
        <f t="shared" si="36"/>
        <v>815.80100000000004</v>
      </c>
      <c r="O47" s="100">
        <f t="shared" si="36"/>
        <v>15995.001</v>
      </c>
    </row>
    <row r="48" spans="1:15" x14ac:dyDescent="0.2">
      <c r="A48" s="33" t="s">
        <v>33</v>
      </c>
      <c r="B48" s="55" t="s">
        <v>21</v>
      </c>
      <c r="C48" s="34" t="s">
        <v>23</v>
      </c>
      <c r="D48" s="37" t="s">
        <v>25</v>
      </c>
      <c r="E48" s="34" t="s">
        <v>40</v>
      </c>
      <c r="F48" s="34" t="s">
        <v>34</v>
      </c>
      <c r="G48" s="100">
        <f>G49</f>
        <v>15129.2</v>
      </c>
      <c r="H48" s="100">
        <f t="shared" si="35"/>
        <v>0</v>
      </c>
      <c r="I48" s="102">
        <f t="shared" si="1"/>
        <v>15129.2</v>
      </c>
      <c r="J48" s="100">
        <f t="shared" si="36"/>
        <v>0</v>
      </c>
      <c r="K48" s="235">
        <f t="shared" si="5"/>
        <v>15129.2</v>
      </c>
      <c r="L48" s="100">
        <f t="shared" si="36"/>
        <v>50</v>
      </c>
      <c r="M48" s="255">
        <f t="shared" si="3"/>
        <v>15179.2</v>
      </c>
      <c r="N48" s="100">
        <f t="shared" si="36"/>
        <v>815.80100000000004</v>
      </c>
      <c r="O48" s="100">
        <f t="shared" si="36"/>
        <v>15995.001</v>
      </c>
    </row>
    <row r="49" spans="1:15" ht="33.75" x14ac:dyDescent="0.2">
      <c r="A49" s="33" t="s">
        <v>35</v>
      </c>
      <c r="B49" s="55" t="s">
        <v>21</v>
      </c>
      <c r="C49" s="34" t="s">
        <v>23</v>
      </c>
      <c r="D49" s="37" t="s">
        <v>25</v>
      </c>
      <c r="E49" s="34" t="s">
        <v>40</v>
      </c>
      <c r="F49" s="34" t="s">
        <v>36</v>
      </c>
      <c r="G49" s="100">
        <v>15129.2</v>
      </c>
      <c r="H49" s="100"/>
      <c r="I49" s="102">
        <f t="shared" si="1"/>
        <v>15129.2</v>
      </c>
      <c r="J49" s="102"/>
      <c r="K49" s="235">
        <f t="shared" si="5"/>
        <v>15129.2</v>
      </c>
      <c r="L49" s="102">
        <v>50</v>
      </c>
      <c r="M49" s="235">
        <f t="shared" si="3"/>
        <v>15179.2</v>
      </c>
      <c r="N49" s="102">
        <v>815.80100000000004</v>
      </c>
      <c r="O49" s="102">
        <f>M49+N49</f>
        <v>15995.001</v>
      </c>
    </row>
    <row r="50" spans="1:15" ht="33.75" hidden="1" x14ac:dyDescent="0.2">
      <c r="A50" s="33" t="s">
        <v>438</v>
      </c>
      <c r="B50" s="55" t="s">
        <v>21</v>
      </c>
      <c r="C50" s="37" t="s">
        <v>23</v>
      </c>
      <c r="D50" s="37" t="s">
        <v>25</v>
      </c>
      <c r="E50" s="34" t="s">
        <v>670</v>
      </c>
      <c r="F50" s="34"/>
      <c r="G50" s="100">
        <f>G51</f>
        <v>0</v>
      </c>
      <c r="H50" s="100">
        <f t="shared" ref="H50:I52" si="37">H51</f>
        <v>0</v>
      </c>
      <c r="I50" s="100">
        <f t="shared" si="37"/>
        <v>0</v>
      </c>
      <c r="J50" s="100">
        <f t="shared" ref="J50:O52" si="38">J51</f>
        <v>0</v>
      </c>
      <c r="K50" s="235">
        <f t="shared" ref="K50:K51" si="39">I50+J50</f>
        <v>0</v>
      </c>
      <c r="L50" s="100">
        <f t="shared" si="38"/>
        <v>0</v>
      </c>
      <c r="M50" s="255">
        <f t="shared" si="3"/>
        <v>0</v>
      </c>
      <c r="N50" s="100">
        <f t="shared" si="38"/>
        <v>0</v>
      </c>
      <c r="O50" s="100">
        <f t="shared" si="38"/>
        <v>0</v>
      </c>
    </row>
    <row r="51" spans="1:15" ht="22.5" hidden="1" x14ac:dyDescent="0.2">
      <c r="A51" s="33" t="s">
        <v>31</v>
      </c>
      <c r="B51" s="55" t="s">
        <v>21</v>
      </c>
      <c r="C51" s="37" t="s">
        <v>23</v>
      </c>
      <c r="D51" s="37" t="s">
        <v>25</v>
      </c>
      <c r="E51" s="34" t="s">
        <v>670</v>
      </c>
      <c r="F51" s="34">
        <v>600</v>
      </c>
      <c r="G51" s="100">
        <f>G52</f>
        <v>0</v>
      </c>
      <c r="H51" s="100">
        <f t="shared" si="37"/>
        <v>0</v>
      </c>
      <c r="I51" s="100">
        <f t="shared" si="37"/>
        <v>0</v>
      </c>
      <c r="J51" s="100">
        <f t="shared" si="38"/>
        <v>0</v>
      </c>
      <c r="K51" s="235">
        <f t="shared" si="39"/>
        <v>0</v>
      </c>
      <c r="L51" s="100">
        <f t="shared" si="38"/>
        <v>0</v>
      </c>
      <c r="M51" s="255">
        <f t="shared" si="3"/>
        <v>0</v>
      </c>
      <c r="N51" s="100">
        <f t="shared" si="38"/>
        <v>0</v>
      </c>
      <c r="O51" s="100">
        <f t="shared" si="38"/>
        <v>0</v>
      </c>
    </row>
    <row r="52" spans="1:15" hidden="1" x14ac:dyDescent="0.2">
      <c r="A52" s="33" t="s">
        <v>33</v>
      </c>
      <c r="B52" s="55" t="s">
        <v>21</v>
      </c>
      <c r="C52" s="37" t="s">
        <v>23</v>
      </c>
      <c r="D52" s="37" t="s">
        <v>25</v>
      </c>
      <c r="E52" s="34" t="s">
        <v>670</v>
      </c>
      <c r="F52" s="34">
        <v>610</v>
      </c>
      <c r="G52" s="100">
        <f>G53</f>
        <v>0</v>
      </c>
      <c r="H52" s="100">
        <f t="shared" si="37"/>
        <v>0</v>
      </c>
      <c r="I52" s="100">
        <f t="shared" si="37"/>
        <v>0</v>
      </c>
      <c r="J52" s="100">
        <f t="shared" si="38"/>
        <v>0</v>
      </c>
      <c r="K52" s="100">
        <f t="shared" si="38"/>
        <v>0</v>
      </c>
      <c r="L52" s="100">
        <f t="shared" si="38"/>
        <v>0</v>
      </c>
      <c r="M52" s="255">
        <f t="shared" si="3"/>
        <v>0</v>
      </c>
      <c r="N52" s="100">
        <f t="shared" si="38"/>
        <v>0</v>
      </c>
      <c r="O52" s="100">
        <f t="shared" si="38"/>
        <v>0</v>
      </c>
    </row>
    <row r="53" spans="1:15" hidden="1" x14ac:dyDescent="0.2">
      <c r="A53" s="33" t="s">
        <v>382</v>
      </c>
      <c r="B53" s="55" t="s">
        <v>21</v>
      </c>
      <c r="C53" s="37" t="s">
        <v>23</v>
      </c>
      <c r="D53" s="37" t="s">
        <v>25</v>
      </c>
      <c r="E53" s="34" t="s">
        <v>670</v>
      </c>
      <c r="F53" s="34">
        <v>612</v>
      </c>
      <c r="G53" s="100">
        <v>0</v>
      </c>
      <c r="H53" s="100">
        <v>0</v>
      </c>
      <c r="I53" s="102">
        <v>0</v>
      </c>
      <c r="J53" s="102"/>
      <c r="K53" s="235">
        <v>0</v>
      </c>
      <c r="L53" s="102"/>
      <c r="M53" s="255">
        <f t="shared" si="3"/>
        <v>0</v>
      </c>
      <c r="N53" s="102"/>
      <c r="O53" s="102"/>
    </row>
    <row r="54" spans="1:15" ht="22.5" x14ac:dyDescent="0.2">
      <c r="A54" s="33" t="s">
        <v>46</v>
      </c>
      <c r="B54" s="55" t="s">
        <v>21</v>
      </c>
      <c r="C54" s="37" t="s">
        <v>23</v>
      </c>
      <c r="D54" s="37" t="s">
        <v>25</v>
      </c>
      <c r="E54" s="34" t="s">
        <v>47</v>
      </c>
      <c r="F54" s="34"/>
      <c r="G54" s="100">
        <f>G55</f>
        <v>380</v>
      </c>
      <c r="H54" s="100">
        <f t="shared" ref="H54" si="40">H55</f>
        <v>-135</v>
      </c>
      <c r="I54" s="102">
        <f t="shared" si="1"/>
        <v>245</v>
      </c>
      <c r="J54" s="100">
        <f t="shared" ref="J54:O54" si="41">J55</f>
        <v>0</v>
      </c>
      <c r="K54" s="235">
        <f t="shared" si="5"/>
        <v>245</v>
      </c>
      <c r="L54" s="100">
        <f t="shared" si="41"/>
        <v>0</v>
      </c>
      <c r="M54" s="255">
        <f t="shared" si="3"/>
        <v>245</v>
      </c>
      <c r="N54" s="100">
        <f t="shared" si="41"/>
        <v>-19</v>
      </c>
      <c r="O54" s="100">
        <f t="shared" si="41"/>
        <v>226</v>
      </c>
    </row>
    <row r="55" spans="1:15" ht="22.5" x14ac:dyDescent="0.2">
      <c r="A55" s="33" t="s">
        <v>48</v>
      </c>
      <c r="B55" s="55" t="s">
        <v>21</v>
      </c>
      <c r="C55" s="37" t="s">
        <v>23</v>
      </c>
      <c r="D55" s="37" t="s">
        <v>25</v>
      </c>
      <c r="E55" s="34" t="s">
        <v>49</v>
      </c>
      <c r="F55" s="34"/>
      <c r="G55" s="100">
        <f>G56+G59</f>
        <v>380</v>
      </c>
      <c r="H55" s="100">
        <f t="shared" ref="H55" si="42">H56+H59</f>
        <v>-135</v>
      </c>
      <c r="I55" s="102">
        <f t="shared" si="1"/>
        <v>245</v>
      </c>
      <c r="J55" s="100">
        <f t="shared" ref="J55:L55" si="43">J56+J59</f>
        <v>0</v>
      </c>
      <c r="K55" s="235">
        <f t="shared" si="5"/>
        <v>245</v>
      </c>
      <c r="L55" s="100">
        <f t="shared" si="43"/>
        <v>0</v>
      </c>
      <c r="M55" s="255">
        <f t="shared" si="3"/>
        <v>245</v>
      </c>
      <c r="N55" s="100">
        <f t="shared" ref="N55:O55" si="44">N56+N59</f>
        <v>-19</v>
      </c>
      <c r="O55" s="100">
        <f t="shared" si="44"/>
        <v>226</v>
      </c>
    </row>
    <row r="56" spans="1:15" ht="33.75" x14ac:dyDescent="0.2">
      <c r="A56" s="33" t="s">
        <v>41</v>
      </c>
      <c r="B56" s="55" t="s">
        <v>21</v>
      </c>
      <c r="C56" s="37" t="s">
        <v>23</v>
      </c>
      <c r="D56" s="37" t="s">
        <v>25</v>
      </c>
      <c r="E56" s="34" t="s">
        <v>49</v>
      </c>
      <c r="F56" s="34">
        <v>100</v>
      </c>
      <c r="G56" s="100">
        <f>G57</f>
        <v>84</v>
      </c>
      <c r="H56" s="100">
        <f t="shared" ref="H56" si="45">H57</f>
        <v>-84</v>
      </c>
      <c r="I56" s="102">
        <f t="shared" si="1"/>
        <v>0</v>
      </c>
      <c r="J56" s="100">
        <f t="shared" ref="J56:O56" si="46">J57</f>
        <v>0</v>
      </c>
      <c r="K56" s="235">
        <f t="shared" si="5"/>
        <v>0</v>
      </c>
      <c r="L56" s="100">
        <f t="shared" si="46"/>
        <v>85</v>
      </c>
      <c r="M56" s="255">
        <f t="shared" si="3"/>
        <v>85</v>
      </c>
      <c r="N56" s="100">
        <f t="shared" si="46"/>
        <v>0</v>
      </c>
      <c r="O56" s="100">
        <f t="shared" si="46"/>
        <v>85</v>
      </c>
    </row>
    <row r="57" spans="1:15" x14ac:dyDescent="0.2">
      <c r="A57" s="33" t="s">
        <v>43</v>
      </c>
      <c r="B57" s="55" t="s">
        <v>21</v>
      </c>
      <c r="C57" s="37" t="s">
        <v>23</v>
      </c>
      <c r="D57" s="37" t="s">
        <v>25</v>
      </c>
      <c r="E57" s="34" t="s">
        <v>49</v>
      </c>
      <c r="F57" s="34">
        <v>110</v>
      </c>
      <c r="G57" s="100">
        <f>+G58</f>
        <v>84</v>
      </c>
      <c r="H57" s="100">
        <f t="shared" ref="H57" si="47">+H58</f>
        <v>-84</v>
      </c>
      <c r="I57" s="102">
        <f t="shared" si="1"/>
        <v>0</v>
      </c>
      <c r="J57" s="100">
        <f t="shared" ref="J57:O57" si="48">+J58</f>
        <v>0</v>
      </c>
      <c r="K57" s="235">
        <f t="shared" si="5"/>
        <v>0</v>
      </c>
      <c r="L57" s="100">
        <f t="shared" si="48"/>
        <v>85</v>
      </c>
      <c r="M57" s="255">
        <f t="shared" si="3"/>
        <v>85</v>
      </c>
      <c r="N57" s="100">
        <f t="shared" si="48"/>
        <v>0</v>
      </c>
      <c r="O57" s="100">
        <f t="shared" si="48"/>
        <v>85</v>
      </c>
    </row>
    <row r="58" spans="1:15" x14ac:dyDescent="0.2">
      <c r="A58" s="65" t="s">
        <v>380</v>
      </c>
      <c r="B58" s="55" t="s">
        <v>21</v>
      </c>
      <c r="C58" s="37" t="s">
        <v>23</v>
      </c>
      <c r="D58" s="37" t="s">
        <v>25</v>
      </c>
      <c r="E58" s="34" t="s">
        <v>49</v>
      </c>
      <c r="F58" s="34">
        <v>112</v>
      </c>
      <c r="G58" s="100">
        <v>84</v>
      </c>
      <c r="H58" s="100">
        <v>-84</v>
      </c>
      <c r="I58" s="102">
        <f t="shared" si="1"/>
        <v>0</v>
      </c>
      <c r="J58" s="102"/>
      <c r="K58" s="235">
        <f t="shared" si="5"/>
        <v>0</v>
      </c>
      <c r="L58" s="102">
        <v>85</v>
      </c>
      <c r="M58" s="255">
        <f t="shared" si="3"/>
        <v>85</v>
      </c>
      <c r="N58" s="102"/>
      <c r="O58" s="102">
        <f>M58+N58</f>
        <v>85</v>
      </c>
    </row>
    <row r="59" spans="1:15" x14ac:dyDescent="0.2">
      <c r="A59" s="33" t="s">
        <v>388</v>
      </c>
      <c r="B59" s="55" t="s">
        <v>21</v>
      </c>
      <c r="C59" s="37" t="s">
        <v>23</v>
      </c>
      <c r="D59" s="37" t="s">
        <v>25</v>
      </c>
      <c r="E59" s="34" t="s">
        <v>49</v>
      </c>
      <c r="F59" s="34" t="s">
        <v>50</v>
      </c>
      <c r="G59" s="100">
        <f>G60</f>
        <v>296</v>
      </c>
      <c r="H59" s="100">
        <f t="shared" ref="H59:H60" si="49">H60</f>
        <v>-51</v>
      </c>
      <c r="I59" s="102">
        <f t="shared" si="1"/>
        <v>245</v>
      </c>
      <c r="J59" s="100">
        <f t="shared" ref="J59:O60" si="50">J60</f>
        <v>0</v>
      </c>
      <c r="K59" s="235">
        <f t="shared" si="5"/>
        <v>245</v>
      </c>
      <c r="L59" s="100">
        <f t="shared" si="50"/>
        <v>-85</v>
      </c>
      <c r="M59" s="255">
        <f t="shared" si="3"/>
        <v>160</v>
      </c>
      <c r="N59" s="100">
        <f t="shared" si="50"/>
        <v>-19</v>
      </c>
      <c r="O59" s="100">
        <f t="shared" si="50"/>
        <v>141</v>
      </c>
    </row>
    <row r="60" spans="1:15" ht="22.5" x14ac:dyDescent="0.2">
      <c r="A60" s="33" t="s">
        <v>51</v>
      </c>
      <c r="B60" s="55" t="s">
        <v>21</v>
      </c>
      <c r="C60" s="37" t="s">
        <v>23</v>
      </c>
      <c r="D60" s="37" t="s">
        <v>25</v>
      </c>
      <c r="E60" s="34" t="s">
        <v>49</v>
      </c>
      <c r="F60" s="34" t="s">
        <v>52</v>
      </c>
      <c r="G60" s="100">
        <f>G61</f>
        <v>296</v>
      </c>
      <c r="H60" s="100">
        <f t="shared" si="49"/>
        <v>-51</v>
      </c>
      <c r="I60" s="102">
        <f t="shared" si="1"/>
        <v>245</v>
      </c>
      <c r="J60" s="100">
        <f t="shared" si="50"/>
        <v>0</v>
      </c>
      <c r="K60" s="235">
        <f t="shared" si="5"/>
        <v>245</v>
      </c>
      <c r="L60" s="100">
        <f t="shared" si="50"/>
        <v>-85</v>
      </c>
      <c r="M60" s="255">
        <f t="shared" si="3"/>
        <v>160</v>
      </c>
      <c r="N60" s="100">
        <f t="shared" si="50"/>
        <v>-19</v>
      </c>
      <c r="O60" s="100">
        <f t="shared" si="50"/>
        <v>141</v>
      </c>
    </row>
    <row r="61" spans="1:15" x14ac:dyDescent="0.2">
      <c r="A61" s="65" t="s">
        <v>408</v>
      </c>
      <c r="B61" s="55" t="s">
        <v>21</v>
      </c>
      <c r="C61" s="37" t="s">
        <v>23</v>
      </c>
      <c r="D61" s="37" t="s">
        <v>25</v>
      </c>
      <c r="E61" s="34" t="s">
        <v>49</v>
      </c>
      <c r="F61" s="34" t="s">
        <v>54</v>
      </c>
      <c r="G61" s="100">
        <v>296</v>
      </c>
      <c r="H61" s="100">
        <v>-51</v>
      </c>
      <c r="I61" s="102">
        <f t="shared" si="1"/>
        <v>245</v>
      </c>
      <c r="J61" s="102"/>
      <c r="K61" s="254">
        <f t="shared" si="5"/>
        <v>245</v>
      </c>
      <c r="L61" s="102">
        <v>-85</v>
      </c>
      <c r="M61" s="282">
        <f t="shared" si="3"/>
        <v>160</v>
      </c>
      <c r="N61" s="102">
        <v>-19</v>
      </c>
      <c r="O61" s="102">
        <f>M61+N61</f>
        <v>141</v>
      </c>
    </row>
    <row r="62" spans="1:15" x14ac:dyDescent="0.2">
      <c r="A62" s="50" t="s">
        <v>55</v>
      </c>
      <c r="B62" s="54" t="s">
        <v>21</v>
      </c>
      <c r="C62" s="54" t="s">
        <v>23</v>
      </c>
      <c r="D62" s="54" t="s">
        <v>25</v>
      </c>
      <c r="E62" s="94" t="s">
        <v>56</v>
      </c>
      <c r="F62" s="52"/>
      <c r="G62" s="99">
        <f>G67+G71+G63+G75</f>
        <v>110</v>
      </c>
      <c r="H62" s="99">
        <f t="shared" ref="H62:K62" si="51">H67+H71+H63+H75</f>
        <v>216</v>
      </c>
      <c r="I62" s="99">
        <f t="shared" si="51"/>
        <v>326</v>
      </c>
      <c r="J62" s="99">
        <f t="shared" si="51"/>
        <v>0</v>
      </c>
      <c r="K62" s="99">
        <f t="shared" si="51"/>
        <v>326</v>
      </c>
      <c r="L62" s="281">
        <f>L67+L71+L63+L75</f>
        <v>12.268000000000001</v>
      </c>
      <c r="M62" s="255">
        <f t="shared" si="3"/>
        <v>338.26800000000003</v>
      </c>
      <c r="N62" s="281">
        <f>N67+N71+N63+N75</f>
        <v>0.27500000000000124</v>
      </c>
      <c r="O62" s="281">
        <f>O67+O71+O63+O75</f>
        <v>338.54300000000001</v>
      </c>
    </row>
    <row r="63" spans="1:15" x14ac:dyDescent="0.2">
      <c r="A63" s="33" t="s">
        <v>439</v>
      </c>
      <c r="B63" s="55" t="s">
        <v>21</v>
      </c>
      <c r="C63" s="37" t="s">
        <v>23</v>
      </c>
      <c r="D63" s="37" t="s">
        <v>25</v>
      </c>
      <c r="E63" s="34" t="s">
        <v>437</v>
      </c>
      <c r="F63" s="34"/>
      <c r="G63" s="100">
        <f>G64</f>
        <v>0</v>
      </c>
      <c r="H63" s="100">
        <f t="shared" ref="H63:O65" si="52">H64</f>
        <v>76</v>
      </c>
      <c r="I63" s="100">
        <f t="shared" si="52"/>
        <v>76</v>
      </c>
      <c r="J63" s="100">
        <f t="shared" si="52"/>
        <v>0</v>
      </c>
      <c r="K63" s="100">
        <f t="shared" si="52"/>
        <v>76</v>
      </c>
      <c r="L63" s="100">
        <f t="shared" si="52"/>
        <v>4.9000000000000004</v>
      </c>
      <c r="M63" s="255">
        <f t="shared" si="3"/>
        <v>80.900000000000006</v>
      </c>
      <c r="N63" s="100">
        <f t="shared" si="52"/>
        <v>1.5940000000000001</v>
      </c>
      <c r="O63" s="100">
        <f t="shared" si="52"/>
        <v>82.494</v>
      </c>
    </row>
    <row r="64" spans="1:15" ht="22.5" x14ac:dyDescent="0.2">
      <c r="A64" s="33" t="s">
        <v>31</v>
      </c>
      <c r="B64" s="55" t="s">
        <v>21</v>
      </c>
      <c r="C64" s="37" t="s">
        <v>23</v>
      </c>
      <c r="D64" s="37" t="s">
        <v>25</v>
      </c>
      <c r="E64" s="34" t="s">
        <v>437</v>
      </c>
      <c r="F64" s="34">
        <v>600</v>
      </c>
      <c r="G64" s="100">
        <f>G65</f>
        <v>0</v>
      </c>
      <c r="H64" s="100">
        <f t="shared" si="52"/>
        <v>76</v>
      </c>
      <c r="I64" s="100">
        <f t="shared" si="52"/>
        <v>76</v>
      </c>
      <c r="J64" s="100">
        <f t="shared" si="52"/>
        <v>0</v>
      </c>
      <c r="K64" s="100">
        <f t="shared" si="52"/>
        <v>76</v>
      </c>
      <c r="L64" s="100">
        <f t="shared" si="52"/>
        <v>4.9000000000000004</v>
      </c>
      <c r="M64" s="255">
        <f t="shared" si="3"/>
        <v>80.900000000000006</v>
      </c>
      <c r="N64" s="100">
        <f t="shared" si="52"/>
        <v>1.5940000000000001</v>
      </c>
      <c r="O64" s="100">
        <f t="shared" si="52"/>
        <v>82.494</v>
      </c>
    </row>
    <row r="65" spans="1:15" x14ac:dyDescent="0.2">
      <c r="A65" s="33" t="s">
        <v>33</v>
      </c>
      <c r="B65" s="55" t="s">
        <v>21</v>
      </c>
      <c r="C65" s="37" t="s">
        <v>23</v>
      </c>
      <c r="D65" s="37" t="s">
        <v>25</v>
      </c>
      <c r="E65" s="34" t="s">
        <v>437</v>
      </c>
      <c r="F65" s="34">
        <v>610</v>
      </c>
      <c r="G65" s="100">
        <f>G66</f>
        <v>0</v>
      </c>
      <c r="H65" s="100">
        <f t="shared" si="52"/>
        <v>76</v>
      </c>
      <c r="I65" s="100">
        <f t="shared" si="52"/>
        <v>76</v>
      </c>
      <c r="J65" s="100">
        <f t="shared" si="52"/>
        <v>0</v>
      </c>
      <c r="K65" s="100">
        <f t="shared" si="52"/>
        <v>76</v>
      </c>
      <c r="L65" s="100">
        <f t="shared" si="52"/>
        <v>4.9000000000000004</v>
      </c>
      <c r="M65" s="255">
        <f t="shared" si="3"/>
        <v>80.900000000000006</v>
      </c>
      <c r="N65" s="100">
        <f t="shared" si="52"/>
        <v>1.5940000000000001</v>
      </c>
      <c r="O65" s="100">
        <f t="shared" si="52"/>
        <v>82.494</v>
      </c>
    </row>
    <row r="66" spans="1:15" ht="33.75" x14ac:dyDescent="0.2">
      <c r="A66" s="33" t="s">
        <v>35</v>
      </c>
      <c r="B66" s="55" t="s">
        <v>21</v>
      </c>
      <c r="C66" s="37" t="s">
        <v>23</v>
      </c>
      <c r="D66" s="37" t="s">
        <v>25</v>
      </c>
      <c r="E66" s="34" t="s">
        <v>437</v>
      </c>
      <c r="F66" s="34">
        <v>611</v>
      </c>
      <c r="G66" s="100">
        <v>0</v>
      </c>
      <c r="H66" s="100">
        <v>76</v>
      </c>
      <c r="I66" s="102">
        <f t="shared" si="1"/>
        <v>76</v>
      </c>
      <c r="J66" s="102"/>
      <c r="K66" s="235">
        <f t="shared" si="5"/>
        <v>76</v>
      </c>
      <c r="L66" s="102">
        <v>4.9000000000000004</v>
      </c>
      <c r="M66" s="235">
        <f t="shared" si="3"/>
        <v>80.900000000000006</v>
      </c>
      <c r="N66" s="102">
        <v>1.5940000000000001</v>
      </c>
      <c r="O66" s="102">
        <f>M66+N66</f>
        <v>82.494</v>
      </c>
    </row>
    <row r="67" spans="1:15" x14ac:dyDescent="0.2">
      <c r="A67" s="65" t="s">
        <v>57</v>
      </c>
      <c r="B67" s="55" t="s">
        <v>21</v>
      </c>
      <c r="C67" s="37" t="s">
        <v>23</v>
      </c>
      <c r="D67" s="37" t="s">
        <v>25</v>
      </c>
      <c r="E67" s="34" t="s">
        <v>58</v>
      </c>
      <c r="F67" s="34"/>
      <c r="G67" s="100">
        <f>G68</f>
        <v>6.6</v>
      </c>
      <c r="H67" s="100">
        <f t="shared" ref="H67:H69" si="53">H68</f>
        <v>0</v>
      </c>
      <c r="I67" s="102">
        <f>G67+H67</f>
        <v>6.6</v>
      </c>
      <c r="J67" s="100">
        <f t="shared" ref="J67:O69" si="54">J68</f>
        <v>0</v>
      </c>
      <c r="K67" s="235">
        <f t="shared" si="5"/>
        <v>6.6</v>
      </c>
      <c r="L67" s="100">
        <f t="shared" si="54"/>
        <v>0</v>
      </c>
      <c r="M67" s="255">
        <f t="shared" si="3"/>
        <v>6.6</v>
      </c>
      <c r="N67" s="100">
        <f t="shared" si="54"/>
        <v>-3.3</v>
      </c>
      <c r="O67" s="100">
        <f t="shared" si="54"/>
        <v>3.3</v>
      </c>
    </row>
    <row r="68" spans="1:15" ht="33.75" x14ac:dyDescent="0.2">
      <c r="A68" s="33" t="s">
        <v>41</v>
      </c>
      <c r="B68" s="55" t="s">
        <v>21</v>
      </c>
      <c r="C68" s="37" t="s">
        <v>23</v>
      </c>
      <c r="D68" s="37" t="s">
        <v>25</v>
      </c>
      <c r="E68" s="34" t="s">
        <v>58</v>
      </c>
      <c r="F68" s="34">
        <v>100</v>
      </c>
      <c r="G68" s="100">
        <f>G69</f>
        <v>6.6</v>
      </c>
      <c r="H68" s="100">
        <f t="shared" si="53"/>
        <v>0</v>
      </c>
      <c r="I68" s="102">
        <f>G68+H68</f>
        <v>6.6</v>
      </c>
      <c r="J68" s="100">
        <f t="shared" si="54"/>
        <v>0</v>
      </c>
      <c r="K68" s="235">
        <f t="shared" si="5"/>
        <v>6.6</v>
      </c>
      <c r="L68" s="100">
        <f t="shared" si="54"/>
        <v>0</v>
      </c>
      <c r="M68" s="255">
        <f t="shared" si="3"/>
        <v>6.6</v>
      </c>
      <c r="N68" s="100">
        <f t="shared" si="54"/>
        <v>-3.3</v>
      </c>
      <c r="O68" s="100">
        <f t="shared" si="54"/>
        <v>3.3</v>
      </c>
    </row>
    <row r="69" spans="1:15" x14ac:dyDescent="0.2">
      <c r="A69" s="33" t="s">
        <v>43</v>
      </c>
      <c r="B69" s="55" t="s">
        <v>21</v>
      </c>
      <c r="C69" s="37" t="s">
        <v>23</v>
      </c>
      <c r="D69" s="37" t="s">
        <v>25</v>
      </c>
      <c r="E69" s="34" t="s">
        <v>58</v>
      </c>
      <c r="F69" s="34">
        <v>110</v>
      </c>
      <c r="G69" s="100">
        <f>G70</f>
        <v>6.6</v>
      </c>
      <c r="H69" s="100">
        <f t="shared" si="53"/>
        <v>0</v>
      </c>
      <c r="I69" s="102">
        <f>G69+H69</f>
        <v>6.6</v>
      </c>
      <c r="J69" s="100">
        <f t="shared" si="54"/>
        <v>0</v>
      </c>
      <c r="K69" s="235">
        <f t="shared" si="5"/>
        <v>6.6</v>
      </c>
      <c r="L69" s="100">
        <f t="shared" si="54"/>
        <v>0</v>
      </c>
      <c r="M69" s="255">
        <f t="shared" si="3"/>
        <v>6.6</v>
      </c>
      <c r="N69" s="100">
        <f t="shared" si="54"/>
        <v>-3.3</v>
      </c>
      <c r="O69" s="100">
        <f t="shared" si="54"/>
        <v>3.3</v>
      </c>
    </row>
    <row r="70" spans="1:15" x14ac:dyDescent="0.2">
      <c r="A70" s="65" t="s">
        <v>380</v>
      </c>
      <c r="B70" s="55" t="s">
        <v>21</v>
      </c>
      <c r="C70" s="37" t="s">
        <v>23</v>
      </c>
      <c r="D70" s="37" t="s">
        <v>25</v>
      </c>
      <c r="E70" s="34" t="s">
        <v>58</v>
      </c>
      <c r="F70" s="34">
        <v>112</v>
      </c>
      <c r="G70" s="100">
        <v>6.6</v>
      </c>
      <c r="H70" s="100"/>
      <c r="I70" s="102">
        <f>G70+H70</f>
        <v>6.6</v>
      </c>
      <c r="J70" s="102"/>
      <c r="K70" s="235">
        <f t="shared" si="5"/>
        <v>6.6</v>
      </c>
      <c r="L70" s="102"/>
      <c r="M70" s="255">
        <f t="shared" si="3"/>
        <v>6.6</v>
      </c>
      <c r="N70" s="102">
        <v>-3.3</v>
      </c>
      <c r="O70" s="102">
        <f>M70+N70</f>
        <v>3.3</v>
      </c>
    </row>
    <row r="71" spans="1:15" x14ac:dyDescent="0.2">
      <c r="A71" s="65" t="s">
        <v>57</v>
      </c>
      <c r="B71" s="55" t="s">
        <v>21</v>
      </c>
      <c r="C71" s="37" t="s">
        <v>23</v>
      </c>
      <c r="D71" s="37" t="s">
        <v>25</v>
      </c>
      <c r="E71" s="34" t="s">
        <v>58</v>
      </c>
      <c r="F71" s="34"/>
      <c r="G71" s="100">
        <f>G72</f>
        <v>103.4</v>
      </c>
      <c r="H71" s="100">
        <f t="shared" ref="H71:H73" si="55">H72</f>
        <v>0</v>
      </c>
      <c r="I71" s="102">
        <f t="shared" si="1"/>
        <v>103.4</v>
      </c>
      <c r="J71" s="100">
        <f t="shared" ref="J71:O73" si="56">J72</f>
        <v>0</v>
      </c>
      <c r="K71" s="235">
        <f t="shared" si="5"/>
        <v>103.4</v>
      </c>
      <c r="L71" s="100">
        <f t="shared" si="56"/>
        <v>0</v>
      </c>
      <c r="M71" s="255">
        <f t="shared" si="3"/>
        <v>103.4</v>
      </c>
      <c r="N71" s="100">
        <f t="shared" si="56"/>
        <v>-5.7750000000000004</v>
      </c>
      <c r="O71" s="100">
        <f t="shared" si="56"/>
        <v>97.625</v>
      </c>
    </row>
    <row r="72" spans="1:15" ht="22.5" x14ac:dyDescent="0.2">
      <c r="A72" s="33" t="s">
        <v>31</v>
      </c>
      <c r="B72" s="55" t="s">
        <v>21</v>
      </c>
      <c r="C72" s="37" t="s">
        <v>23</v>
      </c>
      <c r="D72" s="37" t="s">
        <v>25</v>
      </c>
      <c r="E72" s="34" t="s">
        <v>58</v>
      </c>
      <c r="F72" s="34">
        <v>600</v>
      </c>
      <c r="G72" s="100">
        <f>G73</f>
        <v>103.4</v>
      </c>
      <c r="H72" s="100">
        <f t="shared" si="55"/>
        <v>0</v>
      </c>
      <c r="I72" s="102">
        <f t="shared" si="1"/>
        <v>103.4</v>
      </c>
      <c r="J72" s="100">
        <f t="shared" si="56"/>
        <v>0</v>
      </c>
      <c r="K72" s="235">
        <f t="shared" si="5"/>
        <v>103.4</v>
      </c>
      <c r="L72" s="100">
        <f t="shared" si="56"/>
        <v>0</v>
      </c>
      <c r="M72" s="255">
        <f t="shared" si="3"/>
        <v>103.4</v>
      </c>
      <c r="N72" s="100">
        <f t="shared" si="56"/>
        <v>-5.7750000000000004</v>
      </c>
      <c r="O72" s="100">
        <f t="shared" si="56"/>
        <v>97.625</v>
      </c>
    </row>
    <row r="73" spans="1:15" x14ac:dyDescent="0.2">
      <c r="A73" s="33" t="s">
        <v>33</v>
      </c>
      <c r="B73" s="55" t="s">
        <v>21</v>
      </c>
      <c r="C73" s="37" t="s">
        <v>23</v>
      </c>
      <c r="D73" s="37" t="s">
        <v>25</v>
      </c>
      <c r="E73" s="34" t="s">
        <v>58</v>
      </c>
      <c r="F73" s="34">
        <v>610</v>
      </c>
      <c r="G73" s="100">
        <f>G74</f>
        <v>103.4</v>
      </c>
      <c r="H73" s="100">
        <f t="shared" si="55"/>
        <v>0</v>
      </c>
      <c r="I73" s="102">
        <f t="shared" si="1"/>
        <v>103.4</v>
      </c>
      <c r="J73" s="100">
        <f t="shared" si="56"/>
        <v>0</v>
      </c>
      <c r="K73" s="235">
        <f t="shared" si="5"/>
        <v>103.4</v>
      </c>
      <c r="L73" s="100">
        <f t="shared" si="56"/>
        <v>0</v>
      </c>
      <c r="M73" s="255">
        <f t="shared" si="3"/>
        <v>103.4</v>
      </c>
      <c r="N73" s="100">
        <f t="shared" si="56"/>
        <v>-5.7750000000000004</v>
      </c>
      <c r="O73" s="100">
        <f t="shared" si="56"/>
        <v>97.625</v>
      </c>
    </row>
    <row r="74" spans="1:15" ht="33.75" x14ac:dyDescent="0.2">
      <c r="A74" s="33" t="s">
        <v>35</v>
      </c>
      <c r="B74" s="55" t="s">
        <v>21</v>
      </c>
      <c r="C74" s="37" t="s">
        <v>23</v>
      </c>
      <c r="D74" s="37" t="s">
        <v>25</v>
      </c>
      <c r="E74" s="34" t="s">
        <v>58</v>
      </c>
      <c r="F74" s="34">
        <v>611</v>
      </c>
      <c r="G74" s="100">
        <v>103.4</v>
      </c>
      <c r="H74" s="100"/>
      <c r="I74" s="102">
        <f t="shared" si="1"/>
        <v>103.4</v>
      </c>
      <c r="J74" s="102"/>
      <c r="K74" s="235">
        <f t="shared" si="5"/>
        <v>103.4</v>
      </c>
      <c r="L74" s="102"/>
      <c r="M74" s="235">
        <f t="shared" si="3"/>
        <v>103.4</v>
      </c>
      <c r="N74" s="102">
        <v>-5.7750000000000004</v>
      </c>
      <c r="O74" s="102">
        <f>M74+N74</f>
        <v>97.625</v>
      </c>
    </row>
    <row r="75" spans="1:15" ht="33.75" x14ac:dyDescent="0.2">
      <c r="A75" s="33" t="s">
        <v>438</v>
      </c>
      <c r="B75" s="55" t="s">
        <v>21</v>
      </c>
      <c r="C75" s="37" t="s">
        <v>23</v>
      </c>
      <c r="D75" s="37" t="s">
        <v>25</v>
      </c>
      <c r="E75" s="34" t="s">
        <v>436</v>
      </c>
      <c r="F75" s="34"/>
      <c r="G75" s="100">
        <f>G76</f>
        <v>0</v>
      </c>
      <c r="H75" s="100">
        <f t="shared" ref="H75:O77" si="57">H76</f>
        <v>140</v>
      </c>
      <c r="I75" s="100">
        <f t="shared" si="57"/>
        <v>140</v>
      </c>
      <c r="J75" s="100">
        <f t="shared" si="57"/>
        <v>0</v>
      </c>
      <c r="K75" s="100">
        <f t="shared" si="57"/>
        <v>140</v>
      </c>
      <c r="L75" s="100">
        <f t="shared" si="57"/>
        <v>7.3680000000000003</v>
      </c>
      <c r="M75" s="255">
        <f t="shared" si="3"/>
        <v>147.36799999999999</v>
      </c>
      <c r="N75" s="100">
        <f t="shared" si="57"/>
        <v>7.7560000000000002</v>
      </c>
      <c r="O75" s="100">
        <f t="shared" si="57"/>
        <v>155.124</v>
      </c>
    </row>
    <row r="76" spans="1:15" ht="22.5" x14ac:dyDescent="0.2">
      <c r="A76" s="33" t="s">
        <v>31</v>
      </c>
      <c r="B76" s="55" t="s">
        <v>21</v>
      </c>
      <c r="C76" s="37" t="s">
        <v>23</v>
      </c>
      <c r="D76" s="37" t="s">
        <v>25</v>
      </c>
      <c r="E76" s="34" t="s">
        <v>436</v>
      </c>
      <c r="F76" s="34">
        <v>600</v>
      </c>
      <c r="G76" s="100">
        <f>G77</f>
        <v>0</v>
      </c>
      <c r="H76" s="100">
        <f t="shared" si="57"/>
        <v>140</v>
      </c>
      <c r="I76" s="100">
        <f t="shared" si="57"/>
        <v>140</v>
      </c>
      <c r="J76" s="100">
        <f t="shared" si="57"/>
        <v>0</v>
      </c>
      <c r="K76" s="100">
        <f t="shared" si="57"/>
        <v>140</v>
      </c>
      <c r="L76" s="100">
        <f t="shared" si="57"/>
        <v>7.3680000000000003</v>
      </c>
      <c r="M76" s="255">
        <f t="shared" si="3"/>
        <v>147.36799999999999</v>
      </c>
      <c r="N76" s="100">
        <f t="shared" si="57"/>
        <v>7.7560000000000002</v>
      </c>
      <c r="O76" s="100">
        <f t="shared" si="57"/>
        <v>155.124</v>
      </c>
    </row>
    <row r="77" spans="1:15" x14ac:dyDescent="0.2">
      <c r="A77" s="33" t="s">
        <v>33</v>
      </c>
      <c r="B77" s="55" t="s">
        <v>21</v>
      </c>
      <c r="C77" s="37" t="s">
        <v>23</v>
      </c>
      <c r="D77" s="37" t="s">
        <v>25</v>
      </c>
      <c r="E77" s="34" t="s">
        <v>436</v>
      </c>
      <c r="F77" s="34">
        <v>610</v>
      </c>
      <c r="G77" s="100">
        <f>G78</f>
        <v>0</v>
      </c>
      <c r="H77" s="100">
        <f t="shared" si="57"/>
        <v>140</v>
      </c>
      <c r="I77" s="100">
        <f t="shared" si="57"/>
        <v>140</v>
      </c>
      <c r="J77" s="100">
        <f t="shared" si="57"/>
        <v>0</v>
      </c>
      <c r="K77" s="100">
        <f t="shared" si="57"/>
        <v>140</v>
      </c>
      <c r="L77" s="100">
        <f t="shared" si="57"/>
        <v>7.3680000000000003</v>
      </c>
      <c r="M77" s="255">
        <f t="shared" si="3"/>
        <v>147.36799999999999</v>
      </c>
      <c r="N77" s="100">
        <f t="shared" si="57"/>
        <v>7.7560000000000002</v>
      </c>
      <c r="O77" s="100">
        <f t="shared" si="57"/>
        <v>155.124</v>
      </c>
    </row>
    <row r="78" spans="1:15" ht="33.75" x14ac:dyDescent="0.2">
      <c r="A78" s="33" t="s">
        <v>35</v>
      </c>
      <c r="B78" s="55" t="s">
        <v>21</v>
      </c>
      <c r="C78" s="37" t="s">
        <v>23</v>
      </c>
      <c r="D78" s="37" t="s">
        <v>25</v>
      </c>
      <c r="E78" s="34" t="s">
        <v>436</v>
      </c>
      <c r="F78" s="34">
        <v>611</v>
      </c>
      <c r="G78" s="100">
        <v>0</v>
      </c>
      <c r="H78" s="100">
        <v>140</v>
      </c>
      <c r="I78" s="102">
        <f t="shared" si="1"/>
        <v>140</v>
      </c>
      <c r="J78" s="102"/>
      <c r="K78" s="254">
        <f t="shared" si="5"/>
        <v>140</v>
      </c>
      <c r="L78" s="102">
        <v>7.3680000000000003</v>
      </c>
      <c r="M78" s="290">
        <f t="shared" si="3"/>
        <v>147.36799999999999</v>
      </c>
      <c r="N78" s="102">
        <v>7.7560000000000002</v>
      </c>
      <c r="O78" s="102">
        <f>M78+N78</f>
        <v>155.124</v>
      </c>
    </row>
    <row r="79" spans="1:15" x14ac:dyDescent="0.2">
      <c r="A79" s="48" t="s">
        <v>59</v>
      </c>
      <c r="B79" s="56" t="s">
        <v>21</v>
      </c>
      <c r="C79" s="47" t="s">
        <v>23</v>
      </c>
      <c r="D79" s="49" t="s">
        <v>60</v>
      </c>
      <c r="E79" s="47"/>
      <c r="F79" s="47"/>
      <c r="G79" s="98">
        <f>G85+G80</f>
        <v>10251.299999999999</v>
      </c>
      <c r="H79" s="98">
        <f t="shared" ref="H79" si="58">H85+H80</f>
        <v>0</v>
      </c>
      <c r="I79" s="102">
        <f t="shared" si="1"/>
        <v>10251.299999999999</v>
      </c>
      <c r="J79" s="98">
        <f t="shared" ref="J79:L79" si="59">J85+J80</f>
        <v>0</v>
      </c>
      <c r="K79" s="235">
        <f t="shared" si="5"/>
        <v>10251.299999999999</v>
      </c>
      <c r="L79" s="98">
        <f t="shared" si="59"/>
        <v>0</v>
      </c>
      <c r="M79" s="255">
        <f t="shared" si="3"/>
        <v>10251.299999999999</v>
      </c>
      <c r="N79" s="98">
        <f t="shared" ref="N79:O79" si="60">N85+N80</f>
        <v>5136.7350000000006</v>
      </c>
      <c r="O79" s="98">
        <f t="shared" si="60"/>
        <v>15388.035</v>
      </c>
    </row>
    <row r="80" spans="1:15" x14ac:dyDescent="0.2">
      <c r="A80" s="64" t="s">
        <v>61</v>
      </c>
      <c r="B80" s="55" t="s">
        <v>21</v>
      </c>
      <c r="C80" s="37" t="s">
        <v>23</v>
      </c>
      <c r="D80" s="37" t="s">
        <v>60</v>
      </c>
      <c r="E80" s="34" t="s">
        <v>62</v>
      </c>
      <c r="F80" s="34"/>
      <c r="G80" s="100">
        <f>G81</f>
        <v>220</v>
      </c>
      <c r="H80" s="100">
        <f t="shared" ref="H80:H83" si="61">H81</f>
        <v>0</v>
      </c>
      <c r="I80" s="102">
        <f t="shared" si="1"/>
        <v>220</v>
      </c>
      <c r="J80" s="100">
        <f t="shared" ref="J80:O83" si="62">J81</f>
        <v>0</v>
      </c>
      <c r="K80" s="235">
        <f t="shared" si="5"/>
        <v>220</v>
      </c>
      <c r="L80" s="100">
        <f t="shared" si="62"/>
        <v>0</v>
      </c>
      <c r="M80" s="255">
        <f t="shared" ref="M80:M143" si="63">K80+L80</f>
        <v>220</v>
      </c>
      <c r="N80" s="100">
        <f t="shared" si="62"/>
        <v>520</v>
      </c>
      <c r="O80" s="100">
        <f t="shared" si="62"/>
        <v>740</v>
      </c>
    </row>
    <row r="81" spans="1:15" ht="24" x14ac:dyDescent="0.2">
      <c r="A81" s="76" t="s">
        <v>63</v>
      </c>
      <c r="B81" s="55" t="s">
        <v>21</v>
      </c>
      <c r="C81" s="37" t="s">
        <v>23</v>
      </c>
      <c r="D81" s="37" t="s">
        <v>60</v>
      </c>
      <c r="E81" s="34" t="s">
        <v>64</v>
      </c>
      <c r="F81" s="34"/>
      <c r="G81" s="100">
        <f>G82</f>
        <v>220</v>
      </c>
      <c r="H81" s="100">
        <f t="shared" si="61"/>
        <v>0</v>
      </c>
      <c r="I81" s="102">
        <f t="shared" si="1"/>
        <v>220</v>
      </c>
      <c r="J81" s="100">
        <f t="shared" si="62"/>
        <v>0</v>
      </c>
      <c r="K81" s="235">
        <f t="shared" si="5"/>
        <v>220</v>
      </c>
      <c r="L81" s="100">
        <f t="shared" si="62"/>
        <v>0</v>
      </c>
      <c r="M81" s="255">
        <f t="shared" si="63"/>
        <v>220</v>
      </c>
      <c r="N81" s="100">
        <f t="shared" si="62"/>
        <v>520</v>
      </c>
      <c r="O81" s="100">
        <f t="shared" si="62"/>
        <v>740</v>
      </c>
    </row>
    <row r="82" spans="1:15" x14ac:dyDescent="0.2">
      <c r="A82" s="33" t="s">
        <v>388</v>
      </c>
      <c r="B82" s="55" t="s">
        <v>21</v>
      </c>
      <c r="C82" s="37" t="s">
        <v>23</v>
      </c>
      <c r="D82" s="37" t="s">
        <v>60</v>
      </c>
      <c r="E82" s="34" t="s">
        <v>64</v>
      </c>
      <c r="F82" s="34" t="s">
        <v>50</v>
      </c>
      <c r="G82" s="100">
        <f>G83</f>
        <v>220</v>
      </c>
      <c r="H82" s="100">
        <f t="shared" si="61"/>
        <v>0</v>
      </c>
      <c r="I82" s="102">
        <f t="shared" si="1"/>
        <v>220</v>
      </c>
      <c r="J82" s="100">
        <f t="shared" si="62"/>
        <v>0</v>
      </c>
      <c r="K82" s="235">
        <f t="shared" si="5"/>
        <v>220</v>
      </c>
      <c r="L82" s="100">
        <f t="shared" si="62"/>
        <v>0</v>
      </c>
      <c r="M82" s="255">
        <f t="shared" si="63"/>
        <v>220</v>
      </c>
      <c r="N82" s="100">
        <f t="shared" si="62"/>
        <v>520</v>
      </c>
      <c r="O82" s="100">
        <f t="shared" si="62"/>
        <v>740</v>
      </c>
    </row>
    <row r="83" spans="1:15" ht="22.5" x14ac:dyDescent="0.2">
      <c r="A83" s="33" t="s">
        <v>51</v>
      </c>
      <c r="B83" s="55" t="s">
        <v>21</v>
      </c>
      <c r="C83" s="37" t="s">
        <v>23</v>
      </c>
      <c r="D83" s="37" t="s">
        <v>60</v>
      </c>
      <c r="E83" s="34" t="s">
        <v>64</v>
      </c>
      <c r="F83" s="34" t="s">
        <v>52</v>
      </c>
      <c r="G83" s="100">
        <f>G84</f>
        <v>220</v>
      </c>
      <c r="H83" s="100">
        <f t="shared" si="61"/>
        <v>0</v>
      </c>
      <c r="I83" s="102">
        <f t="shared" si="1"/>
        <v>220</v>
      </c>
      <c r="J83" s="100">
        <f t="shared" si="62"/>
        <v>0</v>
      </c>
      <c r="K83" s="235">
        <f t="shared" si="5"/>
        <v>220</v>
      </c>
      <c r="L83" s="100">
        <f t="shared" si="62"/>
        <v>0</v>
      </c>
      <c r="M83" s="255">
        <f t="shared" si="63"/>
        <v>220</v>
      </c>
      <c r="N83" s="100">
        <f t="shared" si="62"/>
        <v>520</v>
      </c>
      <c r="O83" s="100">
        <f t="shared" si="62"/>
        <v>740</v>
      </c>
    </row>
    <row r="84" spans="1:15" x14ac:dyDescent="0.2">
      <c r="A84" s="65" t="s">
        <v>408</v>
      </c>
      <c r="B84" s="55" t="s">
        <v>21</v>
      </c>
      <c r="C84" s="37" t="s">
        <v>23</v>
      </c>
      <c r="D84" s="37" t="s">
        <v>60</v>
      </c>
      <c r="E84" s="34" t="s">
        <v>64</v>
      </c>
      <c r="F84" s="34" t="s">
        <v>54</v>
      </c>
      <c r="G84" s="100">
        <v>220</v>
      </c>
      <c r="H84" s="100"/>
      <c r="I84" s="102">
        <f t="shared" si="1"/>
        <v>220</v>
      </c>
      <c r="J84" s="102"/>
      <c r="K84" s="235">
        <f t="shared" si="5"/>
        <v>220</v>
      </c>
      <c r="L84" s="102"/>
      <c r="M84" s="255">
        <f t="shared" si="63"/>
        <v>220</v>
      </c>
      <c r="N84" s="102">
        <v>520</v>
      </c>
      <c r="O84" s="102">
        <f>M84+N84</f>
        <v>740</v>
      </c>
    </row>
    <row r="85" spans="1:15" ht="22.5" x14ac:dyDescent="0.2">
      <c r="A85" s="33" t="s">
        <v>46</v>
      </c>
      <c r="B85" s="55" t="s">
        <v>21</v>
      </c>
      <c r="C85" s="37" t="s">
        <v>23</v>
      </c>
      <c r="D85" s="37" t="s">
        <v>60</v>
      </c>
      <c r="E85" s="34" t="s">
        <v>47</v>
      </c>
      <c r="F85" s="34"/>
      <c r="G85" s="100">
        <f>G86+G91</f>
        <v>10031.299999999999</v>
      </c>
      <c r="H85" s="100">
        <f t="shared" ref="H85" si="64">H86+H91</f>
        <v>0</v>
      </c>
      <c r="I85" s="102">
        <f t="shared" si="1"/>
        <v>10031.299999999999</v>
      </c>
      <c r="J85" s="100">
        <f t="shared" ref="J85:L85" si="65">J86+J91</f>
        <v>0</v>
      </c>
      <c r="K85" s="235">
        <f t="shared" si="5"/>
        <v>10031.299999999999</v>
      </c>
      <c r="L85" s="100">
        <f t="shared" si="65"/>
        <v>0</v>
      </c>
      <c r="M85" s="235">
        <f t="shared" si="63"/>
        <v>10031.299999999999</v>
      </c>
      <c r="N85" s="100">
        <f t="shared" ref="N85:O85" si="66">N86+N91</f>
        <v>4616.7350000000006</v>
      </c>
      <c r="O85" s="100">
        <f t="shared" si="66"/>
        <v>14648.035</v>
      </c>
    </row>
    <row r="86" spans="1:15" ht="22.5" x14ac:dyDescent="0.2">
      <c r="A86" s="50" t="s">
        <v>65</v>
      </c>
      <c r="B86" s="61" t="s">
        <v>21</v>
      </c>
      <c r="C86" s="52" t="s">
        <v>23</v>
      </c>
      <c r="D86" s="54" t="s">
        <v>60</v>
      </c>
      <c r="E86" s="52" t="s">
        <v>66</v>
      </c>
      <c r="F86" s="52"/>
      <c r="G86" s="99">
        <f>G87</f>
        <v>490.3</v>
      </c>
      <c r="H86" s="99">
        <f t="shared" ref="H86:H87" si="67">H87</f>
        <v>0</v>
      </c>
      <c r="I86" s="102">
        <f t="shared" si="1"/>
        <v>490.3</v>
      </c>
      <c r="J86" s="99">
        <f t="shared" ref="J86:O87" si="68">J87</f>
        <v>0</v>
      </c>
      <c r="K86" s="235">
        <f t="shared" si="5"/>
        <v>490.3</v>
      </c>
      <c r="L86" s="99">
        <f t="shared" si="68"/>
        <v>0</v>
      </c>
      <c r="M86" s="255">
        <f t="shared" si="63"/>
        <v>490.3</v>
      </c>
      <c r="N86" s="99">
        <f t="shared" si="68"/>
        <v>179.83700000000002</v>
      </c>
      <c r="O86" s="99">
        <f t="shared" si="68"/>
        <v>670.13700000000006</v>
      </c>
    </row>
    <row r="87" spans="1:15" ht="33.75" x14ac:dyDescent="0.2">
      <c r="A87" s="33" t="s">
        <v>41</v>
      </c>
      <c r="B87" s="55" t="s">
        <v>21</v>
      </c>
      <c r="C87" s="34" t="s">
        <v>23</v>
      </c>
      <c r="D87" s="37" t="s">
        <v>60</v>
      </c>
      <c r="E87" s="34" t="s">
        <v>67</v>
      </c>
      <c r="F87" s="34">
        <v>100</v>
      </c>
      <c r="G87" s="100">
        <f>G88</f>
        <v>490.3</v>
      </c>
      <c r="H87" s="100">
        <f t="shared" si="67"/>
        <v>0</v>
      </c>
      <c r="I87" s="102">
        <f t="shared" si="1"/>
        <v>490.3</v>
      </c>
      <c r="J87" s="100">
        <f t="shared" si="68"/>
        <v>0</v>
      </c>
      <c r="K87" s="235">
        <f t="shared" si="5"/>
        <v>490.3</v>
      </c>
      <c r="L87" s="100">
        <f t="shared" si="68"/>
        <v>0</v>
      </c>
      <c r="M87" s="255">
        <f t="shared" si="63"/>
        <v>490.3</v>
      </c>
      <c r="N87" s="100">
        <f t="shared" si="68"/>
        <v>179.83700000000002</v>
      </c>
      <c r="O87" s="100">
        <f t="shared" si="68"/>
        <v>670.13700000000006</v>
      </c>
    </row>
    <row r="88" spans="1:15" x14ac:dyDescent="0.2">
      <c r="A88" s="33" t="s">
        <v>68</v>
      </c>
      <c r="B88" s="55" t="s">
        <v>21</v>
      </c>
      <c r="C88" s="34" t="s">
        <v>23</v>
      </c>
      <c r="D88" s="37" t="s">
        <v>60</v>
      </c>
      <c r="E88" s="34" t="s">
        <v>67</v>
      </c>
      <c r="F88" s="34">
        <v>120</v>
      </c>
      <c r="G88" s="100">
        <f>G89+G90</f>
        <v>490.3</v>
      </c>
      <c r="H88" s="100">
        <f t="shared" ref="H88" si="69">H89+H90</f>
        <v>0</v>
      </c>
      <c r="I88" s="102">
        <f t="shared" si="1"/>
        <v>490.3</v>
      </c>
      <c r="J88" s="100">
        <f t="shared" ref="J88:L88" si="70">J89+J90</f>
        <v>0</v>
      </c>
      <c r="K88" s="235">
        <f t="shared" si="5"/>
        <v>490.3</v>
      </c>
      <c r="L88" s="100">
        <f t="shared" si="70"/>
        <v>0</v>
      </c>
      <c r="M88" s="255">
        <f t="shared" si="63"/>
        <v>490.3</v>
      </c>
      <c r="N88" s="100">
        <f t="shared" ref="N88:O88" si="71">N89+N90</f>
        <v>179.83700000000002</v>
      </c>
      <c r="O88" s="100">
        <f t="shared" si="71"/>
        <v>670.13700000000006</v>
      </c>
    </row>
    <row r="89" spans="1:15" x14ac:dyDescent="0.2">
      <c r="A89" s="64" t="s">
        <v>69</v>
      </c>
      <c r="B89" s="55" t="s">
        <v>21</v>
      </c>
      <c r="C89" s="34" t="s">
        <v>23</v>
      </c>
      <c r="D89" s="37" t="s">
        <v>60</v>
      </c>
      <c r="E89" s="34" t="s">
        <v>67</v>
      </c>
      <c r="F89" s="34">
        <v>121</v>
      </c>
      <c r="G89" s="100">
        <v>376.6</v>
      </c>
      <c r="H89" s="100"/>
      <c r="I89" s="102">
        <f t="shared" si="1"/>
        <v>376.6</v>
      </c>
      <c r="J89" s="102"/>
      <c r="K89" s="235">
        <f t="shared" ref="K89:K152" si="72">I89+J89</f>
        <v>376.6</v>
      </c>
      <c r="L89" s="102"/>
      <c r="M89" s="255">
        <f t="shared" si="63"/>
        <v>376.6</v>
      </c>
      <c r="N89" s="102">
        <v>145.80000000000001</v>
      </c>
      <c r="O89" s="102">
        <f t="shared" ref="O89:O90" si="73">M89+N89</f>
        <v>522.40000000000009</v>
      </c>
    </row>
    <row r="90" spans="1:15" ht="33.75" x14ac:dyDescent="0.2">
      <c r="A90" s="64" t="s">
        <v>70</v>
      </c>
      <c r="B90" s="55" t="s">
        <v>21</v>
      </c>
      <c r="C90" s="34" t="s">
        <v>23</v>
      </c>
      <c r="D90" s="37" t="s">
        <v>60</v>
      </c>
      <c r="E90" s="34" t="s">
        <v>67</v>
      </c>
      <c r="F90" s="34">
        <v>129</v>
      </c>
      <c r="G90" s="100">
        <v>113.7</v>
      </c>
      <c r="H90" s="100"/>
      <c r="I90" s="102">
        <f t="shared" si="1"/>
        <v>113.7</v>
      </c>
      <c r="J90" s="102"/>
      <c r="K90" s="235">
        <f t="shared" si="72"/>
        <v>113.7</v>
      </c>
      <c r="L90" s="102"/>
      <c r="M90" s="235">
        <f t="shared" si="63"/>
        <v>113.7</v>
      </c>
      <c r="N90" s="102">
        <v>34.036999999999999</v>
      </c>
      <c r="O90" s="289">
        <f t="shared" si="73"/>
        <v>147.73699999999999</v>
      </c>
    </row>
    <row r="91" spans="1:15" ht="22.5" x14ac:dyDescent="0.2">
      <c r="A91" s="50" t="s">
        <v>48</v>
      </c>
      <c r="B91" s="61" t="s">
        <v>21</v>
      </c>
      <c r="C91" s="52" t="s">
        <v>23</v>
      </c>
      <c r="D91" s="54" t="s">
        <v>60</v>
      </c>
      <c r="E91" s="52" t="s">
        <v>77</v>
      </c>
      <c r="F91" s="52"/>
      <c r="G91" s="99">
        <f>G92+G96+G100</f>
        <v>9541</v>
      </c>
      <c r="H91" s="99">
        <f>H92+H96+H100</f>
        <v>0</v>
      </c>
      <c r="I91" s="99">
        <f t="shared" ref="I91:J91" si="74">I92+I96+I100</f>
        <v>9541</v>
      </c>
      <c r="J91" s="99">
        <f t="shared" si="74"/>
        <v>0</v>
      </c>
      <c r="K91" s="235">
        <f t="shared" si="72"/>
        <v>9541</v>
      </c>
      <c r="L91" s="99">
        <f t="shared" ref="L91:N91" si="75">L92+L96+L100</f>
        <v>0</v>
      </c>
      <c r="M91" s="255">
        <f t="shared" si="63"/>
        <v>9541</v>
      </c>
      <c r="N91" s="99">
        <f t="shared" si="75"/>
        <v>4436.8980000000001</v>
      </c>
      <c r="O91" s="99">
        <f t="shared" ref="O91" si="76">O92+O96+O100</f>
        <v>13977.897999999999</v>
      </c>
    </row>
    <row r="92" spans="1:15" ht="33.75" x14ac:dyDescent="0.2">
      <c r="A92" s="33" t="s">
        <v>41</v>
      </c>
      <c r="B92" s="55" t="s">
        <v>21</v>
      </c>
      <c r="C92" s="34" t="s">
        <v>23</v>
      </c>
      <c r="D92" s="37" t="s">
        <v>60</v>
      </c>
      <c r="E92" s="34" t="s">
        <v>78</v>
      </c>
      <c r="F92" s="34">
        <v>100</v>
      </c>
      <c r="G92" s="100">
        <f>G93</f>
        <v>9401</v>
      </c>
      <c r="H92" s="100">
        <f t="shared" ref="H92" si="77">H93</f>
        <v>0</v>
      </c>
      <c r="I92" s="102">
        <f t="shared" si="1"/>
        <v>9401</v>
      </c>
      <c r="J92" s="100">
        <f t="shared" ref="J92:O92" si="78">J93</f>
        <v>0</v>
      </c>
      <c r="K92" s="235">
        <f t="shared" si="72"/>
        <v>9401</v>
      </c>
      <c r="L92" s="100">
        <f t="shared" si="78"/>
        <v>0</v>
      </c>
      <c r="M92" s="255">
        <f t="shared" si="63"/>
        <v>9401</v>
      </c>
      <c r="N92" s="100">
        <f t="shared" si="78"/>
        <v>4366.21</v>
      </c>
      <c r="O92" s="100">
        <f t="shared" si="78"/>
        <v>13767.21</v>
      </c>
    </row>
    <row r="93" spans="1:15" x14ac:dyDescent="0.2">
      <c r="A93" s="33" t="s">
        <v>43</v>
      </c>
      <c r="B93" s="55" t="s">
        <v>21</v>
      </c>
      <c r="C93" s="34" t="s">
        <v>23</v>
      </c>
      <c r="D93" s="37" t="s">
        <v>60</v>
      </c>
      <c r="E93" s="34" t="s">
        <v>78</v>
      </c>
      <c r="F93" s="34">
        <v>110</v>
      </c>
      <c r="G93" s="100">
        <f>G94+G95</f>
        <v>9401</v>
      </c>
      <c r="H93" s="100">
        <f t="shared" ref="H93" si="79">H94+H95</f>
        <v>0</v>
      </c>
      <c r="I93" s="102">
        <f t="shared" si="1"/>
        <v>9401</v>
      </c>
      <c r="J93" s="100">
        <f t="shared" ref="J93:L93" si="80">J94+J95</f>
        <v>0</v>
      </c>
      <c r="K93" s="235">
        <f t="shared" si="72"/>
        <v>9401</v>
      </c>
      <c r="L93" s="100">
        <f t="shared" si="80"/>
        <v>0</v>
      </c>
      <c r="M93" s="255">
        <f t="shared" si="63"/>
        <v>9401</v>
      </c>
      <c r="N93" s="100">
        <f t="shared" ref="N93:O93" si="81">N94+N95</f>
        <v>4366.21</v>
      </c>
      <c r="O93" s="100">
        <f t="shared" si="81"/>
        <v>13767.21</v>
      </c>
    </row>
    <row r="94" spans="1:15" x14ac:dyDescent="0.2">
      <c r="A94" s="33" t="s">
        <v>44</v>
      </c>
      <c r="B94" s="55" t="s">
        <v>21</v>
      </c>
      <c r="C94" s="34" t="s">
        <v>23</v>
      </c>
      <c r="D94" s="37" t="s">
        <v>60</v>
      </c>
      <c r="E94" s="34" t="s">
        <v>78</v>
      </c>
      <c r="F94" s="34">
        <v>111</v>
      </c>
      <c r="G94" s="100">
        <v>7220.5</v>
      </c>
      <c r="H94" s="100"/>
      <c r="I94" s="102">
        <f t="shared" si="1"/>
        <v>7220.5</v>
      </c>
      <c r="J94" s="102"/>
      <c r="K94" s="235">
        <f t="shared" si="72"/>
        <v>7220.5</v>
      </c>
      <c r="L94" s="102"/>
      <c r="M94" s="235">
        <f t="shared" si="63"/>
        <v>7220.5</v>
      </c>
      <c r="N94" s="102">
        <v>3616.0630000000001</v>
      </c>
      <c r="O94" s="102">
        <f t="shared" ref="O94:O95" si="82">M94+N94</f>
        <v>10836.563</v>
      </c>
    </row>
    <row r="95" spans="1:15" ht="22.5" x14ac:dyDescent="0.2">
      <c r="A95" s="64" t="s">
        <v>45</v>
      </c>
      <c r="B95" s="55" t="s">
        <v>21</v>
      </c>
      <c r="C95" s="34" t="s">
        <v>23</v>
      </c>
      <c r="D95" s="37" t="s">
        <v>60</v>
      </c>
      <c r="E95" s="34" t="s">
        <v>78</v>
      </c>
      <c r="F95" s="34">
        <v>119</v>
      </c>
      <c r="G95" s="100">
        <v>2180.5</v>
      </c>
      <c r="H95" s="100"/>
      <c r="I95" s="102">
        <f t="shared" si="1"/>
        <v>2180.5</v>
      </c>
      <c r="J95" s="102"/>
      <c r="K95" s="235">
        <f t="shared" si="72"/>
        <v>2180.5</v>
      </c>
      <c r="L95" s="102"/>
      <c r="M95" s="235">
        <f t="shared" si="63"/>
        <v>2180.5</v>
      </c>
      <c r="N95" s="102">
        <v>750.14700000000005</v>
      </c>
      <c r="O95" s="102">
        <f t="shared" si="82"/>
        <v>2930.6469999999999</v>
      </c>
    </row>
    <row r="96" spans="1:15" x14ac:dyDescent="0.2">
      <c r="A96" s="33" t="s">
        <v>388</v>
      </c>
      <c r="B96" s="55" t="s">
        <v>21</v>
      </c>
      <c r="C96" s="34" t="s">
        <v>23</v>
      </c>
      <c r="D96" s="37" t="s">
        <v>60</v>
      </c>
      <c r="E96" s="34" t="s">
        <v>79</v>
      </c>
      <c r="F96" s="34" t="s">
        <v>50</v>
      </c>
      <c r="G96" s="100">
        <f>SUM(G97)</f>
        <v>140</v>
      </c>
      <c r="H96" s="100">
        <f t="shared" ref="H96" si="83">SUM(H97)</f>
        <v>-5</v>
      </c>
      <c r="I96" s="102">
        <f t="shared" ref="I96:I172" si="84">G96+H96</f>
        <v>135</v>
      </c>
      <c r="J96" s="100">
        <f t="shared" ref="J96:O96" si="85">SUM(J97)</f>
        <v>0</v>
      </c>
      <c r="K96" s="235">
        <f t="shared" si="72"/>
        <v>135</v>
      </c>
      <c r="L96" s="100">
        <f t="shared" si="85"/>
        <v>0</v>
      </c>
      <c r="M96" s="255">
        <f t="shared" si="63"/>
        <v>135</v>
      </c>
      <c r="N96" s="100">
        <f t="shared" si="85"/>
        <v>71.688000000000002</v>
      </c>
      <c r="O96" s="100">
        <f t="shared" si="85"/>
        <v>206.68799999999999</v>
      </c>
    </row>
    <row r="97" spans="1:15" ht="22.5" x14ac:dyDescent="0.2">
      <c r="A97" s="33" t="s">
        <v>51</v>
      </c>
      <c r="B97" s="55" t="s">
        <v>21</v>
      </c>
      <c r="C97" s="34" t="s">
        <v>23</v>
      </c>
      <c r="D97" s="37" t="s">
        <v>60</v>
      </c>
      <c r="E97" s="34" t="s">
        <v>79</v>
      </c>
      <c r="F97" s="34" t="s">
        <v>52</v>
      </c>
      <c r="G97" s="100">
        <f>G99+G98</f>
        <v>140</v>
      </c>
      <c r="H97" s="100">
        <f t="shared" ref="H97" si="86">H99+H98</f>
        <v>-5</v>
      </c>
      <c r="I97" s="102">
        <f t="shared" si="84"/>
        <v>135</v>
      </c>
      <c r="J97" s="100">
        <f t="shared" ref="J97:L97" si="87">J99+J98</f>
        <v>0</v>
      </c>
      <c r="K97" s="235">
        <f t="shared" si="72"/>
        <v>135</v>
      </c>
      <c r="L97" s="100">
        <f t="shared" si="87"/>
        <v>0</v>
      </c>
      <c r="M97" s="255">
        <f t="shared" si="63"/>
        <v>135</v>
      </c>
      <c r="N97" s="100">
        <f t="shared" ref="N97:O97" si="88">N99+N98</f>
        <v>71.688000000000002</v>
      </c>
      <c r="O97" s="100">
        <f t="shared" si="88"/>
        <v>206.68799999999999</v>
      </c>
    </row>
    <row r="98" spans="1:15" ht="22.5" x14ac:dyDescent="0.2">
      <c r="A98" s="65" t="s">
        <v>71</v>
      </c>
      <c r="B98" s="55" t="s">
        <v>21</v>
      </c>
      <c r="C98" s="34" t="s">
        <v>23</v>
      </c>
      <c r="D98" s="37" t="s">
        <v>60</v>
      </c>
      <c r="E98" s="34" t="s">
        <v>79</v>
      </c>
      <c r="F98" s="34">
        <v>242</v>
      </c>
      <c r="G98" s="100">
        <v>110</v>
      </c>
      <c r="H98" s="100"/>
      <c r="I98" s="102">
        <f>G98+H98</f>
        <v>110</v>
      </c>
      <c r="J98" s="102"/>
      <c r="K98" s="235">
        <f t="shared" si="72"/>
        <v>110</v>
      </c>
      <c r="L98" s="102"/>
      <c r="M98" s="255">
        <f t="shared" si="63"/>
        <v>110</v>
      </c>
      <c r="N98" s="102">
        <v>-34.012</v>
      </c>
      <c r="O98" s="102">
        <f t="shared" ref="O98:O99" si="89">M98+N98</f>
        <v>75.988</v>
      </c>
    </row>
    <row r="99" spans="1:15" x14ac:dyDescent="0.2">
      <c r="A99" s="65" t="s">
        <v>408</v>
      </c>
      <c r="B99" s="55" t="s">
        <v>21</v>
      </c>
      <c r="C99" s="34" t="s">
        <v>23</v>
      </c>
      <c r="D99" s="37" t="s">
        <v>60</v>
      </c>
      <c r="E99" s="34" t="s">
        <v>79</v>
      </c>
      <c r="F99" s="34" t="s">
        <v>54</v>
      </c>
      <c r="G99" s="100">
        <v>30</v>
      </c>
      <c r="H99" s="100">
        <v>-5</v>
      </c>
      <c r="I99" s="102">
        <f t="shared" ref="I99:I103" si="90">G99+H99</f>
        <v>25</v>
      </c>
      <c r="J99" s="102"/>
      <c r="K99" s="235">
        <f t="shared" si="72"/>
        <v>25</v>
      </c>
      <c r="L99" s="102"/>
      <c r="M99" s="255">
        <f t="shared" si="63"/>
        <v>25</v>
      </c>
      <c r="N99" s="102">
        <v>105.7</v>
      </c>
      <c r="O99" s="102">
        <f t="shared" si="89"/>
        <v>130.69999999999999</v>
      </c>
    </row>
    <row r="100" spans="1:15" x14ac:dyDescent="0.2">
      <c r="A100" s="20" t="s">
        <v>72</v>
      </c>
      <c r="B100" s="55" t="s">
        <v>21</v>
      </c>
      <c r="C100" s="34" t="s">
        <v>23</v>
      </c>
      <c r="D100" s="37" t="s">
        <v>60</v>
      </c>
      <c r="E100" s="34" t="s">
        <v>79</v>
      </c>
      <c r="F100" s="18" t="s">
        <v>134</v>
      </c>
      <c r="G100" s="100">
        <f>G101</f>
        <v>0</v>
      </c>
      <c r="H100" s="100">
        <f t="shared" ref="H100" si="91">H101</f>
        <v>5</v>
      </c>
      <c r="I100" s="102">
        <f t="shared" si="90"/>
        <v>5</v>
      </c>
      <c r="J100" s="100">
        <f t="shared" ref="J100:O100" si="92">J101</f>
        <v>0</v>
      </c>
      <c r="K100" s="235">
        <f t="shared" si="72"/>
        <v>5</v>
      </c>
      <c r="L100" s="100">
        <f t="shared" si="92"/>
        <v>0</v>
      </c>
      <c r="M100" s="255">
        <f t="shared" si="63"/>
        <v>5</v>
      </c>
      <c r="N100" s="100">
        <f t="shared" si="92"/>
        <v>-1</v>
      </c>
      <c r="O100" s="100">
        <f t="shared" si="92"/>
        <v>4</v>
      </c>
    </row>
    <row r="101" spans="1:15" x14ac:dyDescent="0.2">
      <c r="A101" s="20" t="s">
        <v>73</v>
      </c>
      <c r="B101" s="55" t="s">
        <v>21</v>
      </c>
      <c r="C101" s="34" t="s">
        <v>23</v>
      </c>
      <c r="D101" s="37" t="s">
        <v>60</v>
      </c>
      <c r="E101" s="34" t="s">
        <v>79</v>
      </c>
      <c r="F101" s="18" t="s">
        <v>74</v>
      </c>
      <c r="G101" s="100">
        <f>G102+G103</f>
        <v>0</v>
      </c>
      <c r="H101" s="100">
        <f t="shared" ref="H101" si="93">H102+H103</f>
        <v>5</v>
      </c>
      <c r="I101" s="102">
        <f t="shared" si="90"/>
        <v>5</v>
      </c>
      <c r="J101" s="100">
        <f t="shared" ref="J101:L101" si="94">J102+J103</f>
        <v>0</v>
      </c>
      <c r="K101" s="235">
        <f t="shared" si="72"/>
        <v>5</v>
      </c>
      <c r="L101" s="100">
        <f t="shared" si="94"/>
        <v>0</v>
      </c>
      <c r="M101" s="255">
        <f t="shared" si="63"/>
        <v>5</v>
      </c>
      <c r="N101" s="100">
        <f t="shared" ref="N101:O101" si="95">N102+N103</f>
        <v>-1</v>
      </c>
      <c r="O101" s="100">
        <f t="shared" si="95"/>
        <v>4</v>
      </c>
    </row>
    <row r="102" spans="1:15" x14ac:dyDescent="0.2">
      <c r="A102" s="25" t="s">
        <v>75</v>
      </c>
      <c r="B102" s="55" t="s">
        <v>21</v>
      </c>
      <c r="C102" s="34" t="s">
        <v>23</v>
      </c>
      <c r="D102" s="37" t="s">
        <v>60</v>
      </c>
      <c r="E102" s="34" t="s">
        <v>79</v>
      </c>
      <c r="F102" s="18" t="s">
        <v>76</v>
      </c>
      <c r="G102" s="100">
        <v>0</v>
      </c>
      <c r="H102" s="100">
        <v>1</v>
      </c>
      <c r="I102" s="102">
        <f t="shared" si="90"/>
        <v>1</v>
      </c>
      <c r="J102" s="102"/>
      <c r="K102" s="235">
        <f t="shared" si="72"/>
        <v>1</v>
      </c>
      <c r="L102" s="102"/>
      <c r="M102" s="255">
        <f t="shared" si="63"/>
        <v>1</v>
      </c>
      <c r="N102" s="102">
        <v>-1</v>
      </c>
      <c r="O102" s="102">
        <f>M102+N102</f>
        <v>0</v>
      </c>
    </row>
    <row r="103" spans="1:15" x14ac:dyDescent="0.2">
      <c r="A103" s="20" t="s">
        <v>379</v>
      </c>
      <c r="B103" s="55" t="s">
        <v>21</v>
      </c>
      <c r="C103" s="34" t="s">
        <v>23</v>
      </c>
      <c r="D103" s="37" t="s">
        <v>60</v>
      </c>
      <c r="E103" s="34" t="s">
        <v>79</v>
      </c>
      <c r="F103" s="18">
        <v>853</v>
      </c>
      <c r="G103" s="100">
        <v>0</v>
      </c>
      <c r="H103" s="100">
        <v>4</v>
      </c>
      <c r="I103" s="102">
        <f t="shared" si="90"/>
        <v>4</v>
      </c>
      <c r="J103" s="102"/>
      <c r="K103" s="235">
        <f t="shared" si="72"/>
        <v>4</v>
      </c>
      <c r="L103" s="102"/>
      <c r="M103" s="255">
        <f t="shared" si="63"/>
        <v>4</v>
      </c>
      <c r="N103" s="102">
        <v>0</v>
      </c>
      <c r="O103" s="102">
        <f>M103+N103</f>
        <v>4</v>
      </c>
    </row>
    <row r="104" spans="1:15" ht="21" x14ac:dyDescent="0.2">
      <c r="A104" s="62" t="s">
        <v>80</v>
      </c>
      <c r="B104" s="60" t="s">
        <v>81</v>
      </c>
      <c r="C104" s="59" t="s">
        <v>82</v>
      </c>
      <c r="D104" s="60" t="s">
        <v>82</v>
      </c>
      <c r="E104" s="59" t="s">
        <v>83</v>
      </c>
      <c r="F104" s="59" t="s">
        <v>84</v>
      </c>
      <c r="G104" s="97">
        <f>G105</f>
        <v>65286.399999999994</v>
      </c>
      <c r="H104" s="97">
        <f t="shared" ref="H104" si="96">H105</f>
        <v>3150.7</v>
      </c>
      <c r="I104" s="236">
        <f t="shared" si="84"/>
        <v>68437.099999999991</v>
      </c>
      <c r="J104" s="97">
        <f t="shared" ref="J104:N104" si="97">J105</f>
        <v>625.84699999999998</v>
      </c>
      <c r="K104" s="108">
        <f t="shared" si="72"/>
        <v>69062.946999999986</v>
      </c>
      <c r="L104" s="97">
        <f t="shared" si="97"/>
        <v>376.7</v>
      </c>
      <c r="M104" s="97">
        <f t="shared" si="63"/>
        <v>69439.646999999983</v>
      </c>
      <c r="N104" s="97">
        <f t="shared" si="97"/>
        <v>72.598000000000184</v>
      </c>
      <c r="O104" s="279">
        <f>O105</f>
        <v>69512.24500000001</v>
      </c>
    </row>
    <row r="105" spans="1:15" x14ac:dyDescent="0.2">
      <c r="A105" s="11" t="s">
        <v>85</v>
      </c>
      <c r="B105" s="44" t="s">
        <v>81</v>
      </c>
      <c r="C105" s="46" t="s">
        <v>86</v>
      </c>
      <c r="D105" s="44" t="s">
        <v>82</v>
      </c>
      <c r="E105" s="46" t="s">
        <v>83</v>
      </c>
      <c r="F105" s="46" t="s">
        <v>84</v>
      </c>
      <c r="G105" s="96">
        <f>G106+G149+G164</f>
        <v>65286.399999999994</v>
      </c>
      <c r="H105" s="96">
        <f>H106+H149+H164</f>
        <v>3150.7</v>
      </c>
      <c r="I105" s="102">
        <f t="shared" si="84"/>
        <v>68437.099999999991</v>
      </c>
      <c r="J105" s="96">
        <f>J106+J149+J164</f>
        <v>625.84699999999998</v>
      </c>
      <c r="K105" s="235">
        <f t="shared" si="72"/>
        <v>69062.946999999986</v>
      </c>
      <c r="L105" s="96">
        <f>L106+L149+L164</f>
        <v>376.7</v>
      </c>
      <c r="M105" s="255">
        <f t="shared" si="63"/>
        <v>69439.646999999983</v>
      </c>
      <c r="N105" s="96">
        <f>N106+N149+N164</f>
        <v>72.598000000000184</v>
      </c>
      <c r="O105" s="96">
        <f>O106+O149+O164</f>
        <v>69512.24500000001</v>
      </c>
    </row>
    <row r="106" spans="1:15" x14ac:dyDescent="0.2">
      <c r="A106" s="11" t="s">
        <v>87</v>
      </c>
      <c r="B106" s="44" t="s">
        <v>81</v>
      </c>
      <c r="C106" s="46" t="s">
        <v>86</v>
      </c>
      <c r="D106" s="44" t="s">
        <v>88</v>
      </c>
      <c r="E106" s="46"/>
      <c r="F106" s="46"/>
      <c r="G106" s="96">
        <f>G107</f>
        <v>29050.799999999999</v>
      </c>
      <c r="H106" s="96">
        <f t="shared" ref="H106" si="98">H107</f>
        <v>0</v>
      </c>
      <c r="I106" s="102">
        <f t="shared" si="84"/>
        <v>29050.799999999999</v>
      </c>
      <c r="J106" s="96">
        <f t="shared" ref="J106:O106" si="99">J107</f>
        <v>625.84699999999998</v>
      </c>
      <c r="K106" s="235">
        <f t="shared" si="72"/>
        <v>29676.647000000001</v>
      </c>
      <c r="L106" s="96">
        <f t="shared" si="99"/>
        <v>0</v>
      </c>
      <c r="M106" s="255">
        <f t="shared" si="63"/>
        <v>29676.647000000001</v>
      </c>
      <c r="N106" s="96">
        <f t="shared" si="99"/>
        <v>2991.6529999999998</v>
      </c>
      <c r="O106" s="121">
        <f t="shared" si="99"/>
        <v>32668.300000000003</v>
      </c>
    </row>
    <row r="107" spans="1:15" ht="21" x14ac:dyDescent="0.2">
      <c r="A107" s="11" t="s">
        <v>411</v>
      </c>
      <c r="B107" s="44" t="s">
        <v>81</v>
      </c>
      <c r="C107" s="46">
        <v>10</v>
      </c>
      <c r="D107" s="44" t="s">
        <v>88</v>
      </c>
      <c r="E107" s="46" t="s">
        <v>89</v>
      </c>
      <c r="F107" s="46"/>
      <c r="G107" s="96">
        <f>G108+G127</f>
        <v>29050.799999999999</v>
      </c>
      <c r="H107" s="96">
        <f t="shared" ref="H107" si="100">H108+H127</f>
        <v>0</v>
      </c>
      <c r="I107" s="102">
        <f t="shared" si="84"/>
        <v>29050.799999999999</v>
      </c>
      <c r="J107" s="96">
        <f t="shared" ref="J107:L107" si="101">J108+J127</f>
        <v>625.84699999999998</v>
      </c>
      <c r="K107" s="235">
        <f t="shared" si="72"/>
        <v>29676.647000000001</v>
      </c>
      <c r="L107" s="96">
        <f t="shared" si="101"/>
        <v>0</v>
      </c>
      <c r="M107" s="255">
        <f t="shared" si="63"/>
        <v>29676.647000000001</v>
      </c>
      <c r="N107" s="96">
        <f t="shared" ref="N107:O107" si="102">N108+N127</f>
        <v>2991.6529999999998</v>
      </c>
      <c r="O107" s="96">
        <f t="shared" si="102"/>
        <v>32668.300000000003</v>
      </c>
    </row>
    <row r="108" spans="1:15" ht="22.5" x14ac:dyDescent="0.2">
      <c r="A108" s="16" t="s">
        <v>90</v>
      </c>
      <c r="B108" s="23" t="s">
        <v>81</v>
      </c>
      <c r="C108" s="23" t="s">
        <v>86</v>
      </c>
      <c r="D108" s="23" t="s">
        <v>88</v>
      </c>
      <c r="E108" s="23" t="s">
        <v>91</v>
      </c>
      <c r="F108" s="28"/>
      <c r="G108" s="101">
        <f>G109+G114+G122</f>
        <v>19764.099999999999</v>
      </c>
      <c r="H108" s="101">
        <f t="shared" ref="H108" si="103">H109+H114+H122</f>
        <v>0</v>
      </c>
      <c r="I108" s="102">
        <f t="shared" si="84"/>
        <v>19764.099999999999</v>
      </c>
      <c r="J108" s="101">
        <f t="shared" ref="J108:L108" si="104">J109+J114+J122</f>
        <v>0</v>
      </c>
      <c r="K108" s="235">
        <f t="shared" si="72"/>
        <v>19764.099999999999</v>
      </c>
      <c r="L108" s="101">
        <f t="shared" si="104"/>
        <v>0</v>
      </c>
      <c r="M108" s="255">
        <f t="shared" si="63"/>
        <v>19764.099999999999</v>
      </c>
      <c r="N108" s="101">
        <f t="shared" ref="N108:O108" si="105">N109+N114+N122</f>
        <v>-221.4</v>
      </c>
      <c r="O108" s="101">
        <f t="shared" si="105"/>
        <v>19542.7</v>
      </c>
    </row>
    <row r="109" spans="1:15" s="29" customFormat="1" ht="22.5" x14ac:dyDescent="0.2">
      <c r="A109" s="16" t="s">
        <v>92</v>
      </c>
      <c r="B109" s="23" t="s">
        <v>81</v>
      </c>
      <c r="C109" s="23" t="s">
        <v>86</v>
      </c>
      <c r="D109" s="23" t="s">
        <v>88</v>
      </c>
      <c r="E109" s="23" t="s">
        <v>93</v>
      </c>
      <c r="F109" s="28"/>
      <c r="G109" s="101">
        <f>G110</f>
        <v>7852.1</v>
      </c>
      <c r="H109" s="101">
        <f t="shared" ref="H109:H110" si="106">H110</f>
        <v>0</v>
      </c>
      <c r="I109" s="102">
        <f t="shared" si="84"/>
        <v>7852.1</v>
      </c>
      <c r="J109" s="101">
        <f t="shared" ref="J109:O110" si="107">J110</f>
        <v>0</v>
      </c>
      <c r="K109" s="235">
        <f t="shared" si="72"/>
        <v>7852.1</v>
      </c>
      <c r="L109" s="101">
        <f t="shared" si="107"/>
        <v>0</v>
      </c>
      <c r="M109" s="255">
        <f t="shared" si="63"/>
        <v>7852.1</v>
      </c>
      <c r="N109" s="101">
        <f t="shared" si="107"/>
        <v>-100</v>
      </c>
      <c r="O109" s="101">
        <f t="shared" si="107"/>
        <v>7752.1</v>
      </c>
    </row>
    <row r="110" spans="1:15" s="29" customFormat="1" ht="12" x14ac:dyDescent="0.2">
      <c r="A110" s="25" t="s">
        <v>94</v>
      </c>
      <c r="B110" s="23" t="s">
        <v>81</v>
      </c>
      <c r="C110" s="23" t="s">
        <v>86</v>
      </c>
      <c r="D110" s="23" t="s">
        <v>88</v>
      </c>
      <c r="E110" s="23" t="s">
        <v>95</v>
      </c>
      <c r="F110" s="28"/>
      <c r="G110" s="101">
        <f>G111</f>
        <v>7852.1</v>
      </c>
      <c r="H110" s="101">
        <f t="shared" si="106"/>
        <v>0</v>
      </c>
      <c r="I110" s="102">
        <f t="shared" si="84"/>
        <v>7852.1</v>
      </c>
      <c r="J110" s="101">
        <f t="shared" si="107"/>
        <v>0</v>
      </c>
      <c r="K110" s="235">
        <f t="shared" si="72"/>
        <v>7852.1</v>
      </c>
      <c r="L110" s="101">
        <f t="shared" si="107"/>
        <v>0</v>
      </c>
      <c r="M110" s="255">
        <f t="shared" si="63"/>
        <v>7852.1</v>
      </c>
      <c r="N110" s="101">
        <f t="shared" si="107"/>
        <v>-100</v>
      </c>
      <c r="O110" s="101">
        <f t="shared" si="107"/>
        <v>7752.1</v>
      </c>
    </row>
    <row r="111" spans="1:15" s="29" customFormat="1" ht="12" x14ac:dyDescent="0.2">
      <c r="A111" s="25" t="s">
        <v>96</v>
      </c>
      <c r="B111" s="23" t="s">
        <v>81</v>
      </c>
      <c r="C111" s="23" t="s">
        <v>86</v>
      </c>
      <c r="D111" s="23" t="s">
        <v>88</v>
      </c>
      <c r="E111" s="23" t="s">
        <v>95</v>
      </c>
      <c r="F111" s="23" t="s">
        <v>97</v>
      </c>
      <c r="G111" s="101">
        <f>G113</f>
        <v>7852.1</v>
      </c>
      <c r="H111" s="101">
        <f t="shared" ref="H111" si="108">H113</f>
        <v>0</v>
      </c>
      <c r="I111" s="102">
        <f t="shared" si="84"/>
        <v>7852.1</v>
      </c>
      <c r="J111" s="101">
        <f t="shared" ref="J111:L111" si="109">J113</f>
        <v>0</v>
      </c>
      <c r="K111" s="235">
        <f t="shared" si="72"/>
        <v>7852.1</v>
      </c>
      <c r="L111" s="101">
        <f t="shared" si="109"/>
        <v>0</v>
      </c>
      <c r="M111" s="255">
        <f t="shared" si="63"/>
        <v>7852.1</v>
      </c>
      <c r="N111" s="101">
        <f t="shared" ref="N111:O111" si="110">N113</f>
        <v>-100</v>
      </c>
      <c r="O111" s="101">
        <f t="shared" si="110"/>
        <v>7752.1</v>
      </c>
    </row>
    <row r="112" spans="1:15" s="29" customFormat="1" ht="12" x14ac:dyDescent="0.2">
      <c r="A112" s="25" t="s">
        <v>98</v>
      </c>
      <c r="B112" s="23" t="s">
        <v>81</v>
      </c>
      <c r="C112" s="23" t="s">
        <v>86</v>
      </c>
      <c r="D112" s="23" t="s">
        <v>88</v>
      </c>
      <c r="E112" s="23" t="s">
        <v>95</v>
      </c>
      <c r="F112" s="28">
        <v>310</v>
      </c>
      <c r="G112" s="101">
        <f>G113</f>
        <v>7852.1</v>
      </c>
      <c r="H112" s="101">
        <f t="shared" ref="H112" si="111">H113</f>
        <v>0</v>
      </c>
      <c r="I112" s="102">
        <f t="shared" si="84"/>
        <v>7852.1</v>
      </c>
      <c r="J112" s="101">
        <f t="shared" ref="J112:O112" si="112">J113</f>
        <v>0</v>
      </c>
      <c r="K112" s="235">
        <f t="shared" si="72"/>
        <v>7852.1</v>
      </c>
      <c r="L112" s="101">
        <f t="shared" si="112"/>
        <v>0</v>
      </c>
      <c r="M112" s="255">
        <f t="shared" si="63"/>
        <v>7852.1</v>
      </c>
      <c r="N112" s="101">
        <f t="shared" si="112"/>
        <v>-100</v>
      </c>
      <c r="O112" s="101">
        <f t="shared" si="112"/>
        <v>7752.1</v>
      </c>
    </row>
    <row r="113" spans="1:15" s="29" customFormat="1" ht="33.75" x14ac:dyDescent="0.2">
      <c r="A113" s="20" t="s">
        <v>386</v>
      </c>
      <c r="B113" s="23" t="s">
        <v>81</v>
      </c>
      <c r="C113" s="23" t="s">
        <v>86</v>
      </c>
      <c r="D113" s="23" t="s">
        <v>88</v>
      </c>
      <c r="E113" s="23" t="s">
        <v>95</v>
      </c>
      <c r="F113" s="28">
        <v>313</v>
      </c>
      <c r="G113" s="101">
        <v>7852.1</v>
      </c>
      <c r="H113" s="101"/>
      <c r="I113" s="102">
        <f t="shared" si="84"/>
        <v>7852.1</v>
      </c>
      <c r="J113" s="102"/>
      <c r="K113" s="235">
        <f t="shared" si="72"/>
        <v>7852.1</v>
      </c>
      <c r="L113" s="102"/>
      <c r="M113" s="255">
        <f t="shared" si="63"/>
        <v>7852.1</v>
      </c>
      <c r="N113" s="102">
        <v>-100</v>
      </c>
      <c r="O113" s="102">
        <f>M113+N113</f>
        <v>7752.1</v>
      </c>
    </row>
    <row r="114" spans="1:15" s="29" customFormat="1" ht="22.5" x14ac:dyDescent="0.2">
      <c r="A114" s="16" t="s">
        <v>103</v>
      </c>
      <c r="B114" s="17" t="s">
        <v>81</v>
      </c>
      <c r="C114" s="18">
        <v>10</v>
      </c>
      <c r="D114" s="17" t="s">
        <v>88</v>
      </c>
      <c r="E114" s="18" t="s">
        <v>104</v>
      </c>
      <c r="F114" s="18" t="s">
        <v>84</v>
      </c>
      <c r="G114" s="102">
        <f>G115</f>
        <v>11633.400000000001</v>
      </c>
      <c r="H114" s="102">
        <f t="shared" ref="H114" si="113">H115</f>
        <v>0</v>
      </c>
      <c r="I114" s="102">
        <f t="shared" si="84"/>
        <v>11633.400000000001</v>
      </c>
      <c r="J114" s="102">
        <f t="shared" ref="J114:O114" si="114">J115</f>
        <v>0</v>
      </c>
      <c r="K114" s="235">
        <f t="shared" si="72"/>
        <v>11633.400000000001</v>
      </c>
      <c r="L114" s="102">
        <f t="shared" si="114"/>
        <v>0</v>
      </c>
      <c r="M114" s="255">
        <f t="shared" si="63"/>
        <v>11633.400000000001</v>
      </c>
      <c r="N114" s="102">
        <f t="shared" si="114"/>
        <v>0</v>
      </c>
      <c r="O114" s="102">
        <f t="shared" si="114"/>
        <v>11633.400000000001</v>
      </c>
    </row>
    <row r="115" spans="1:15" s="29" customFormat="1" ht="22.5" x14ac:dyDescent="0.2">
      <c r="A115" s="16" t="s">
        <v>4</v>
      </c>
      <c r="B115" s="17" t="s">
        <v>81</v>
      </c>
      <c r="C115" s="18" t="s">
        <v>86</v>
      </c>
      <c r="D115" s="17" t="s">
        <v>88</v>
      </c>
      <c r="E115" s="18" t="s">
        <v>105</v>
      </c>
      <c r="F115" s="18"/>
      <c r="G115" s="102">
        <f>G116+G119</f>
        <v>11633.400000000001</v>
      </c>
      <c r="H115" s="102">
        <f t="shared" ref="H115" si="115">H116+H119</f>
        <v>0</v>
      </c>
      <c r="I115" s="102">
        <f t="shared" si="84"/>
        <v>11633.400000000001</v>
      </c>
      <c r="J115" s="102">
        <f t="shared" ref="J115:L115" si="116">J116+J119</f>
        <v>0</v>
      </c>
      <c r="K115" s="235">
        <f t="shared" si="72"/>
        <v>11633.400000000001</v>
      </c>
      <c r="L115" s="102">
        <f t="shared" si="116"/>
        <v>0</v>
      </c>
      <c r="M115" s="255">
        <f t="shared" si="63"/>
        <v>11633.400000000001</v>
      </c>
      <c r="N115" s="102">
        <f t="shared" ref="N115:O115" si="117">N116+N119</f>
        <v>0</v>
      </c>
      <c r="O115" s="102">
        <f t="shared" si="117"/>
        <v>11633.400000000001</v>
      </c>
    </row>
    <row r="116" spans="1:15" x14ac:dyDescent="0.2">
      <c r="A116" s="33" t="s">
        <v>388</v>
      </c>
      <c r="B116" s="17" t="s">
        <v>81</v>
      </c>
      <c r="C116" s="18" t="s">
        <v>86</v>
      </c>
      <c r="D116" s="17" t="s">
        <v>88</v>
      </c>
      <c r="E116" s="18" t="s">
        <v>105</v>
      </c>
      <c r="F116" s="18" t="s">
        <v>50</v>
      </c>
      <c r="G116" s="102">
        <f>SUM(G117)</f>
        <v>166.7</v>
      </c>
      <c r="H116" s="102">
        <f t="shared" ref="H116" si="118">SUM(H117)</f>
        <v>0</v>
      </c>
      <c r="I116" s="102">
        <f t="shared" si="84"/>
        <v>166.7</v>
      </c>
      <c r="J116" s="102">
        <f t="shared" ref="J116:O116" si="119">SUM(J117)</f>
        <v>0</v>
      </c>
      <c r="K116" s="235">
        <f t="shared" si="72"/>
        <v>166.7</v>
      </c>
      <c r="L116" s="102">
        <f t="shared" si="119"/>
        <v>0</v>
      </c>
      <c r="M116" s="255">
        <f t="shared" si="63"/>
        <v>166.7</v>
      </c>
      <c r="N116" s="102">
        <f t="shared" si="119"/>
        <v>-166.7</v>
      </c>
      <c r="O116" s="102">
        <f t="shared" si="119"/>
        <v>0</v>
      </c>
    </row>
    <row r="117" spans="1:15" s="29" customFormat="1" ht="22.5" x14ac:dyDescent="0.2">
      <c r="A117" s="33" t="s">
        <v>51</v>
      </c>
      <c r="B117" s="17" t="s">
        <v>81</v>
      </c>
      <c r="C117" s="18" t="s">
        <v>86</v>
      </c>
      <c r="D117" s="17" t="s">
        <v>88</v>
      </c>
      <c r="E117" s="18" t="s">
        <v>105</v>
      </c>
      <c r="F117" s="18" t="s">
        <v>52</v>
      </c>
      <c r="G117" s="102">
        <f>G118</f>
        <v>166.7</v>
      </c>
      <c r="H117" s="102">
        <f t="shared" ref="H117" si="120">H118</f>
        <v>0</v>
      </c>
      <c r="I117" s="102">
        <f t="shared" si="84"/>
        <v>166.7</v>
      </c>
      <c r="J117" s="102">
        <f t="shared" ref="J117:O117" si="121">J118</f>
        <v>0</v>
      </c>
      <c r="K117" s="235">
        <f t="shared" si="72"/>
        <v>166.7</v>
      </c>
      <c r="L117" s="102">
        <f t="shared" si="121"/>
        <v>0</v>
      </c>
      <c r="M117" s="255">
        <f t="shared" si="63"/>
        <v>166.7</v>
      </c>
      <c r="N117" s="102">
        <f t="shared" si="121"/>
        <v>-166.7</v>
      </c>
      <c r="O117" s="102">
        <f t="shared" si="121"/>
        <v>0</v>
      </c>
    </row>
    <row r="118" spans="1:15" s="29" customFormat="1" ht="12" x14ac:dyDescent="0.2">
      <c r="A118" s="65" t="s">
        <v>408</v>
      </c>
      <c r="B118" s="17" t="s">
        <v>81</v>
      </c>
      <c r="C118" s="18" t="s">
        <v>86</v>
      </c>
      <c r="D118" s="17" t="s">
        <v>88</v>
      </c>
      <c r="E118" s="18" t="s">
        <v>105</v>
      </c>
      <c r="F118" s="18" t="s">
        <v>54</v>
      </c>
      <c r="G118" s="102">
        <v>166.7</v>
      </c>
      <c r="H118" s="102"/>
      <c r="I118" s="102">
        <f t="shared" si="84"/>
        <v>166.7</v>
      </c>
      <c r="J118" s="102"/>
      <c r="K118" s="235">
        <f t="shared" si="72"/>
        <v>166.7</v>
      </c>
      <c r="L118" s="102"/>
      <c r="M118" s="255">
        <f t="shared" si="63"/>
        <v>166.7</v>
      </c>
      <c r="N118" s="102">
        <v>-166.7</v>
      </c>
      <c r="O118" s="102">
        <f>M118+N118</f>
        <v>0</v>
      </c>
    </row>
    <row r="119" spans="1:15" s="29" customFormat="1" ht="12" x14ac:dyDescent="0.2">
      <c r="A119" s="25" t="s">
        <v>96</v>
      </c>
      <c r="B119" s="17" t="s">
        <v>81</v>
      </c>
      <c r="C119" s="18" t="s">
        <v>86</v>
      </c>
      <c r="D119" s="17" t="s">
        <v>88</v>
      </c>
      <c r="E119" s="18" t="s">
        <v>105</v>
      </c>
      <c r="F119" s="18">
        <v>300</v>
      </c>
      <c r="G119" s="102">
        <f>G120</f>
        <v>11466.7</v>
      </c>
      <c r="H119" s="102">
        <f t="shared" ref="H119:H120" si="122">H120</f>
        <v>0</v>
      </c>
      <c r="I119" s="102">
        <f t="shared" si="84"/>
        <v>11466.7</v>
      </c>
      <c r="J119" s="102">
        <f t="shared" ref="J119:O120" si="123">J120</f>
        <v>0</v>
      </c>
      <c r="K119" s="235">
        <f t="shared" si="72"/>
        <v>11466.7</v>
      </c>
      <c r="L119" s="102">
        <f t="shared" si="123"/>
        <v>0</v>
      </c>
      <c r="M119" s="255">
        <f t="shared" si="63"/>
        <v>11466.7</v>
      </c>
      <c r="N119" s="102">
        <f t="shared" si="123"/>
        <v>166.7</v>
      </c>
      <c r="O119" s="102">
        <f t="shared" si="123"/>
        <v>11633.400000000001</v>
      </c>
    </row>
    <row r="120" spans="1:15" x14ac:dyDescent="0.2">
      <c r="A120" s="25" t="s">
        <v>98</v>
      </c>
      <c r="B120" s="17" t="s">
        <v>81</v>
      </c>
      <c r="C120" s="18" t="s">
        <v>86</v>
      </c>
      <c r="D120" s="17" t="s">
        <v>88</v>
      </c>
      <c r="E120" s="18" t="s">
        <v>105</v>
      </c>
      <c r="F120" s="18">
        <v>310</v>
      </c>
      <c r="G120" s="102">
        <f>G121</f>
        <v>11466.7</v>
      </c>
      <c r="H120" s="102">
        <f t="shared" si="122"/>
        <v>0</v>
      </c>
      <c r="I120" s="102">
        <f t="shared" si="84"/>
        <v>11466.7</v>
      </c>
      <c r="J120" s="102">
        <f t="shared" si="123"/>
        <v>0</v>
      </c>
      <c r="K120" s="235">
        <f t="shared" si="72"/>
        <v>11466.7</v>
      </c>
      <c r="L120" s="102">
        <f t="shared" si="123"/>
        <v>0</v>
      </c>
      <c r="M120" s="255">
        <f t="shared" si="63"/>
        <v>11466.7</v>
      </c>
      <c r="N120" s="102">
        <f t="shared" si="123"/>
        <v>166.7</v>
      </c>
      <c r="O120" s="102">
        <f t="shared" si="123"/>
        <v>11633.400000000001</v>
      </c>
    </row>
    <row r="121" spans="1:15" ht="22.5" x14ac:dyDescent="0.2">
      <c r="A121" s="20" t="s">
        <v>99</v>
      </c>
      <c r="B121" s="17" t="s">
        <v>81</v>
      </c>
      <c r="C121" s="18">
        <v>10</v>
      </c>
      <c r="D121" s="17" t="s">
        <v>88</v>
      </c>
      <c r="E121" s="18" t="s">
        <v>105</v>
      </c>
      <c r="F121" s="18">
        <v>313</v>
      </c>
      <c r="G121" s="102">
        <v>11466.7</v>
      </c>
      <c r="H121" s="102"/>
      <c r="I121" s="102">
        <f t="shared" si="84"/>
        <v>11466.7</v>
      </c>
      <c r="J121" s="102"/>
      <c r="K121" s="235">
        <f t="shared" si="72"/>
        <v>11466.7</v>
      </c>
      <c r="L121" s="102"/>
      <c r="M121" s="255">
        <f t="shared" si="63"/>
        <v>11466.7</v>
      </c>
      <c r="N121" s="102">
        <v>166.7</v>
      </c>
      <c r="O121" s="102">
        <f>M121+N121</f>
        <v>11633.400000000001</v>
      </c>
    </row>
    <row r="122" spans="1:15" ht="22.5" x14ac:dyDescent="0.2">
      <c r="A122" s="25" t="s">
        <v>106</v>
      </c>
      <c r="B122" s="23" t="s">
        <v>81</v>
      </c>
      <c r="C122" s="23" t="s">
        <v>86</v>
      </c>
      <c r="D122" s="23" t="s">
        <v>88</v>
      </c>
      <c r="E122" s="23" t="s">
        <v>107</v>
      </c>
      <c r="F122" s="23"/>
      <c r="G122" s="101">
        <f>G124</f>
        <v>278.60000000000002</v>
      </c>
      <c r="H122" s="101">
        <f t="shared" ref="H122" si="124">H124</f>
        <v>0</v>
      </c>
      <c r="I122" s="102">
        <f t="shared" si="84"/>
        <v>278.60000000000002</v>
      </c>
      <c r="J122" s="101">
        <f t="shared" ref="J122:L122" si="125">J124</f>
        <v>0</v>
      </c>
      <c r="K122" s="235">
        <f t="shared" si="72"/>
        <v>278.60000000000002</v>
      </c>
      <c r="L122" s="101">
        <f t="shared" si="125"/>
        <v>0</v>
      </c>
      <c r="M122" s="255">
        <f t="shared" si="63"/>
        <v>278.60000000000002</v>
      </c>
      <c r="N122" s="101">
        <f t="shared" ref="N122:O122" si="126">N124</f>
        <v>-121.4</v>
      </c>
      <c r="O122" s="101">
        <f t="shared" si="126"/>
        <v>157.20000000000002</v>
      </c>
    </row>
    <row r="123" spans="1:15" ht="22.5" x14ac:dyDescent="0.2">
      <c r="A123" s="25" t="s">
        <v>400</v>
      </c>
      <c r="B123" s="23" t="s">
        <v>81</v>
      </c>
      <c r="C123" s="23" t="s">
        <v>86</v>
      </c>
      <c r="D123" s="23" t="s">
        <v>88</v>
      </c>
      <c r="E123" s="23" t="s">
        <v>108</v>
      </c>
      <c r="F123" s="23"/>
      <c r="G123" s="101">
        <f>G124</f>
        <v>278.60000000000002</v>
      </c>
      <c r="H123" s="101">
        <f t="shared" ref="H123:H125" si="127">H124</f>
        <v>0</v>
      </c>
      <c r="I123" s="102">
        <f t="shared" si="84"/>
        <v>278.60000000000002</v>
      </c>
      <c r="J123" s="101">
        <f t="shared" ref="J123:O125" si="128">J124</f>
        <v>0</v>
      </c>
      <c r="K123" s="235">
        <f t="shared" si="72"/>
        <v>278.60000000000002</v>
      </c>
      <c r="L123" s="101">
        <f t="shared" si="128"/>
        <v>0</v>
      </c>
      <c r="M123" s="255">
        <f t="shared" si="63"/>
        <v>278.60000000000002</v>
      </c>
      <c r="N123" s="101">
        <f t="shared" si="128"/>
        <v>-121.4</v>
      </c>
      <c r="O123" s="101">
        <f t="shared" si="128"/>
        <v>157.20000000000002</v>
      </c>
    </row>
    <row r="124" spans="1:15" x14ac:dyDescent="0.2">
      <c r="A124" s="25" t="s">
        <v>96</v>
      </c>
      <c r="B124" s="23" t="s">
        <v>81</v>
      </c>
      <c r="C124" s="23" t="s">
        <v>86</v>
      </c>
      <c r="D124" s="23" t="s">
        <v>88</v>
      </c>
      <c r="E124" s="23" t="s">
        <v>108</v>
      </c>
      <c r="F124" s="23" t="s">
        <v>97</v>
      </c>
      <c r="G124" s="101">
        <f>G125</f>
        <v>278.60000000000002</v>
      </c>
      <c r="H124" s="101">
        <f t="shared" si="127"/>
        <v>0</v>
      </c>
      <c r="I124" s="102">
        <f t="shared" si="84"/>
        <v>278.60000000000002</v>
      </c>
      <c r="J124" s="101">
        <f t="shared" si="128"/>
        <v>0</v>
      </c>
      <c r="K124" s="235">
        <f t="shared" si="72"/>
        <v>278.60000000000002</v>
      </c>
      <c r="L124" s="101">
        <f t="shared" si="128"/>
        <v>0</v>
      </c>
      <c r="M124" s="255">
        <f t="shared" si="63"/>
        <v>278.60000000000002</v>
      </c>
      <c r="N124" s="101">
        <f t="shared" si="128"/>
        <v>-121.4</v>
      </c>
      <c r="O124" s="101">
        <f t="shared" si="128"/>
        <v>157.20000000000002</v>
      </c>
    </row>
    <row r="125" spans="1:15" x14ac:dyDescent="0.2">
      <c r="A125" s="25" t="s">
        <v>98</v>
      </c>
      <c r="B125" s="23" t="s">
        <v>81</v>
      </c>
      <c r="C125" s="23" t="s">
        <v>86</v>
      </c>
      <c r="D125" s="23" t="s">
        <v>88</v>
      </c>
      <c r="E125" s="23" t="s">
        <v>108</v>
      </c>
      <c r="F125" s="28">
        <v>310</v>
      </c>
      <c r="G125" s="101">
        <f>G126</f>
        <v>278.60000000000002</v>
      </c>
      <c r="H125" s="101">
        <f t="shared" si="127"/>
        <v>0</v>
      </c>
      <c r="I125" s="102">
        <f t="shared" si="84"/>
        <v>278.60000000000002</v>
      </c>
      <c r="J125" s="101">
        <f t="shared" si="128"/>
        <v>0</v>
      </c>
      <c r="K125" s="235">
        <f t="shared" si="72"/>
        <v>278.60000000000002</v>
      </c>
      <c r="L125" s="101">
        <f t="shared" si="128"/>
        <v>0</v>
      </c>
      <c r="M125" s="255">
        <f t="shared" si="63"/>
        <v>278.60000000000002</v>
      </c>
      <c r="N125" s="101">
        <f t="shared" si="128"/>
        <v>-121.4</v>
      </c>
      <c r="O125" s="101">
        <f t="shared" si="128"/>
        <v>157.20000000000002</v>
      </c>
    </row>
    <row r="126" spans="1:15" ht="22.5" x14ac:dyDescent="0.2">
      <c r="A126" s="20" t="s">
        <v>99</v>
      </c>
      <c r="B126" s="23" t="s">
        <v>81</v>
      </c>
      <c r="C126" s="23" t="s">
        <v>86</v>
      </c>
      <c r="D126" s="23" t="s">
        <v>88</v>
      </c>
      <c r="E126" s="23" t="s">
        <v>108</v>
      </c>
      <c r="F126" s="28">
        <v>313</v>
      </c>
      <c r="G126" s="101">
        <v>278.60000000000002</v>
      </c>
      <c r="H126" s="101"/>
      <c r="I126" s="102">
        <f t="shared" si="84"/>
        <v>278.60000000000002</v>
      </c>
      <c r="J126" s="102"/>
      <c r="K126" s="235">
        <f t="shared" si="72"/>
        <v>278.60000000000002</v>
      </c>
      <c r="L126" s="102"/>
      <c r="M126" s="255">
        <f t="shared" si="63"/>
        <v>278.60000000000002</v>
      </c>
      <c r="N126" s="102">
        <v>-121.4</v>
      </c>
      <c r="O126" s="102">
        <f>M126+N126</f>
        <v>157.20000000000002</v>
      </c>
    </row>
    <row r="127" spans="1:15" ht="21" x14ac:dyDescent="0.2">
      <c r="A127" s="30" t="s">
        <v>109</v>
      </c>
      <c r="B127" s="17" t="s">
        <v>81</v>
      </c>
      <c r="C127" s="18">
        <v>10</v>
      </c>
      <c r="D127" s="17" t="s">
        <v>88</v>
      </c>
      <c r="E127" s="18" t="s">
        <v>110</v>
      </c>
      <c r="F127" s="18"/>
      <c r="G127" s="102">
        <f>G128+G136+G141</f>
        <v>9286.7000000000007</v>
      </c>
      <c r="H127" s="102">
        <f t="shared" ref="H127" si="129">H128+H136+H141</f>
        <v>0</v>
      </c>
      <c r="I127" s="102">
        <f t="shared" si="84"/>
        <v>9286.7000000000007</v>
      </c>
      <c r="J127" s="102">
        <f t="shared" ref="J127:L127" si="130">J128+J136+J141</f>
        <v>625.84699999999998</v>
      </c>
      <c r="K127" s="235">
        <f t="shared" si="72"/>
        <v>9912.5470000000005</v>
      </c>
      <c r="L127" s="102">
        <f t="shared" si="130"/>
        <v>0</v>
      </c>
      <c r="M127" s="255">
        <f t="shared" si="63"/>
        <v>9912.5470000000005</v>
      </c>
      <c r="N127" s="102">
        <f t="shared" ref="N127:O127" si="131">N128+N136+N141</f>
        <v>3213.0529999999999</v>
      </c>
      <c r="O127" s="102">
        <f t="shared" si="131"/>
        <v>13125.6</v>
      </c>
    </row>
    <row r="128" spans="1:15" s="29" customFormat="1" ht="22.5" x14ac:dyDescent="0.2">
      <c r="A128" s="25" t="s">
        <v>111</v>
      </c>
      <c r="B128" s="23" t="s">
        <v>81</v>
      </c>
      <c r="C128" s="23" t="s">
        <v>86</v>
      </c>
      <c r="D128" s="23" t="s">
        <v>88</v>
      </c>
      <c r="E128" s="23" t="s">
        <v>112</v>
      </c>
      <c r="F128" s="23"/>
      <c r="G128" s="101">
        <f>G129</f>
        <v>5090.3</v>
      </c>
      <c r="H128" s="101">
        <f t="shared" ref="H128" si="132">H129</f>
        <v>0</v>
      </c>
      <c r="I128" s="102">
        <f t="shared" si="84"/>
        <v>5090.3</v>
      </c>
      <c r="J128" s="101">
        <f t="shared" ref="J128:O128" si="133">J129</f>
        <v>0</v>
      </c>
      <c r="K128" s="235">
        <f t="shared" si="72"/>
        <v>5090.3</v>
      </c>
      <c r="L128" s="101">
        <f t="shared" si="133"/>
        <v>0</v>
      </c>
      <c r="M128" s="255">
        <f t="shared" si="63"/>
        <v>5090.3</v>
      </c>
      <c r="N128" s="101">
        <f t="shared" si="133"/>
        <v>-104.5</v>
      </c>
      <c r="O128" s="101">
        <f t="shared" si="133"/>
        <v>4985.8</v>
      </c>
    </row>
    <row r="129" spans="1:15" s="29" customFormat="1" ht="22.5" x14ac:dyDescent="0.2">
      <c r="A129" s="25" t="s">
        <v>6</v>
      </c>
      <c r="B129" s="23" t="s">
        <v>81</v>
      </c>
      <c r="C129" s="23" t="s">
        <v>86</v>
      </c>
      <c r="D129" s="23" t="s">
        <v>88</v>
      </c>
      <c r="E129" s="23" t="s">
        <v>113</v>
      </c>
      <c r="F129" s="23"/>
      <c r="G129" s="101">
        <f>G130+G133</f>
        <v>5090.3</v>
      </c>
      <c r="H129" s="101">
        <f t="shared" ref="H129" si="134">H130+H133</f>
        <v>0</v>
      </c>
      <c r="I129" s="102">
        <f t="shared" si="84"/>
        <v>5090.3</v>
      </c>
      <c r="J129" s="101">
        <f t="shared" ref="J129:L129" si="135">J130+J133</f>
        <v>0</v>
      </c>
      <c r="K129" s="235">
        <f t="shared" si="72"/>
        <v>5090.3</v>
      </c>
      <c r="L129" s="101">
        <f t="shared" si="135"/>
        <v>0</v>
      </c>
      <c r="M129" s="255">
        <f t="shared" si="63"/>
        <v>5090.3</v>
      </c>
      <c r="N129" s="101">
        <f t="shared" ref="N129:O129" si="136">N130+N133</f>
        <v>-104.5</v>
      </c>
      <c r="O129" s="101">
        <f t="shared" si="136"/>
        <v>4985.8</v>
      </c>
    </row>
    <row r="130" spans="1:15" s="29" customFormat="1" ht="12" x14ac:dyDescent="0.2">
      <c r="A130" s="33" t="s">
        <v>388</v>
      </c>
      <c r="B130" s="17" t="s">
        <v>81</v>
      </c>
      <c r="C130" s="18" t="s">
        <v>86</v>
      </c>
      <c r="D130" s="17" t="s">
        <v>88</v>
      </c>
      <c r="E130" s="23" t="s">
        <v>113</v>
      </c>
      <c r="F130" s="18" t="s">
        <v>50</v>
      </c>
      <c r="G130" s="102">
        <f>SUM(G131)</f>
        <v>95</v>
      </c>
      <c r="H130" s="102">
        <f t="shared" ref="H130" si="137">SUM(H131)</f>
        <v>0</v>
      </c>
      <c r="I130" s="102">
        <f t="shared" si="84"/>
        <v>95</v>
      </c>
      <c r="J130" s="102">
        <f t="shared" ref="J130:O130" si="138">SUM(J131)</f>
        <v>0</v>
      </c>
      <c r="K130" s="235">
        <f t="shared" si="72"/>
        <v>95</v>
      </c>
      <c r="L130" s="102">
        <f t="shared" si="138"/>
        <v>0</v>
      </c>
      <c r="M130" s="255">
        <f t="shared" si="63"/>
        <v>95</v>
      </c>
      <c r="N130" s="102">
        <f t="shared" si="138"/>
        <v>2.2999999999999998</v>
      </c>
      <c r="O130" s="102">
        <f t="shared" si="138"/>
        <v>97.3</v>
      </c>
    </row>
    <row r="131" spans="1:15" s="29" customFormat="1" ht="22.5" x14ac:dyDescent="0.2">
      <c r="A131" s="33" t="s">
        <v>51</v>
      </c>
      <c r="B131" s="17" t="s">
        <v>81</v>
      </c>
      <c r="C131" s="18" t="s">
        <v>86</v>
      </c>
      <c r="D131" s="17" t="s">
        <v>88</v>
      </c>
      <c r="E131" s="23" t="s">
        <v>113</v>
      </c>
      <c r="F131" s="18" t="s">
        <v>52</v>
      </c>
      <c r="G131" s="102">
        <f>G132</f>
        <v>95</v>
      </c>
      <c r="H131" s="102">
        <f t="shared" ref="H131" si="139">H132</f>
        <v>0</v>
      </c>
      <c r="I131" s="102">
        <f t="shared" si="84"/>
        <v>95</v>
      </c>
      <c r="J131" s="102">
        <f t="shared" ref="J131:O131" si="140">J132</f>
        <v>0</v>
      </c>
      <c r="K131" s="235">
        <f t="shared" si="72"/>
        <v>95</v>
      </c>
      <c r="L131" s="102">
        <f t="shared" si="140"/>
        <v>0</v>
      </c>
      <c r="M131" s="255">
        <f t="shared" si="63"/>
        <v>95</v>
      </c>
      <c r="N131" s="102">
        <f t="shared" si="140"/>
        <v>2.2999999999999998</v>
      </c>
      <c r="O131" s="102">
        <f t="shared" si="140"/>
        <v>97.3</v>
      </c>
    </row>
    <row r="132" spans="1:15" s="29" customFormat="1" ht="12" x14ac:dyDescent="0.2">
      <c r="A132" s="65" t="s">
        <v>408</v>
      </c>
      <c r="B132" s="17" t="s">
        <v>81</v>
      </c>
      <c r="C132" s="18" t="s">
        <v>86</v>
      </c>
      <c r="D132" s="17" t="s">
        <v>88</v>
      </c>
      <c r="E132" s="23" t="s">
        <v>113</v>
      </c>
      <c r="F132" s="18" t="s">
        <v>54</v>
      </c>
      <c r="G132" s="102">
        <v>95</v>
      </c>
      <c r="H132" s="102"/>
      <c r="I132" s="102">
        <f t="shared" si="84"/>
        <v>95</v>
      </c>
      <c r="J132" s="102"/>
      <c r="K132" s="235">
        <f t="shared" si="72"/>
        <v>95</v>
      </c>
      <c r="L132" s="102"/>
      <c r="M132" s="255">
        <f t="shared" si="63"/>
        <v>95</v>
      </c>
      <c r="N132" s="102">
        <v>2.2999999999999998</v>
      </c>
      <c r="O132" s="102">
        <f>M132+N132</f>
        <v>97.3</v>
      </c>
    </row>
    <row r="133" spans="1:15" x14ac:dyDescent="0.2">
      <c r="A133" s="25" t="s">
        <v>96</v>
      </c>
      <c r="B133" s="23" t="s">
        <v>81</v>
      </c>
      <c r="C133" s="23" t="s">
        <v>86</v>
      </c>
      <c r="D133" s="23" t="s">
        <v>88</v>
      </c>
      <c r="E133" s="23" t="s">
        <v>113</v>
      </c>
      <c r="F133" s="23" t="s">
        <v>97</v>
      </c>
      <c r="G133" s="101">
        <f>G134</f>
        <v>4995.3</v>
      </c>
      <c r="H133" s="101">
        <f t="shared" ref="H133:H134" si="141">H134</f>
        <v>0</v>
      </c>
      <c r="I133" s="102">
        <f t="shared" si="84"/>
        <v>4995.3</v>
      </c>
      <c r="J133" s="101">
        <f t="shared" ref="J133:O134" si="142">J134</f>
        <v>0</v>
      </c>
      <c r="K133" s="235">
        <f t="shared" si="72"/>
        <v>4995.3</v>
      </c>
      <c r="L133" s="101">
        <f t="shared" si="142"/>
        <v>0</v>
      </c>
      <c r="M133" s="255">
        <f t="shared" si="63"/>
        <v>4995.3</v>
      </c>
      <c r="N133" s="101">
        <f t="shared" si="142"/>
        <v>-106.8</v>
      </c>
      <c r="O133" s="101">
        <f t="shared" si="142"/>
        <v>4888.5</v>
      </c>
    </row>
    <row r="134" spans="1:15" s="29" customFormat="1" ht="12" x14ac:dyDescent="0.2">
      <c r="A134" s="25" t="s">
        <v>98</v>
      </c>
      <c r="B134" s="23" t="s">
        <v>81</v>
      </c>
      <c r="C134" s="23" t="s">
        <v>86</v>
      </c>
      <c r="D134" s="23" t="s">
        <v>88</v>
      </c>
      <c r="E134" s="23" t="s">
        <v>113</v>
      </c>
      <c r="F134" s="28">
        <v>310</v>
      </c>
      <c r="G134" s="101">
        <f>G135</f>
        <v>4995.3</v>
      </c>
      <c r="H134" s="101">
        <f t="shared" si="141"/>
        <v>0</v>
      </c>
      <c r="I134" s="102">
        <f t="shared" si="84"/>
        <v>4995.3</v>
      </c>
      <c r="J134" s="101">
        <f t="shared" si="142"/>
        <v>0</v>
      </c>
      <c r="K134" s="235">
        <f t="shared" si="72"/>
        <v>4995.3</v>
      </c>
      <c r="L134" s="101">
        <f t="shared" si="142"/>
        <v>0</v>
      </c>
      <c r="M134" s="255">
        <f t="shared" si="63"/>
        <v>4995.3</v>
      </c>
      <c r="N134" s="101">
        <f t="shared" si="142"/>
        <v>-106.8</v>
      </c>
      <c r="O134" s="101">
        <f t="shared" si="142"/>
        <v>4888.5</v>
      </c>
    </row>
    <row r="135" spans="1:15" s="29" customFormat="1" ht="22.5" x14ac:dyDescent="0.2">
      <c r="A135" s="20" t="s">
        <v>99</v>
      </c>
      <c r="B135" s="23" t="s">
        <v>81</v>
      </c>
      <c r="C135" s="23" t="s">
        <v>86</v>
      </c>
      <c r="D135" s="23" t="s">
        <v>88</v>
      </c>
      <c r="E135" s="23" t="s">
        <v>113</v>
      </c>
      <c r="F135" s="28">
        <v>313</v>
      </c>
      <c r="G135" s="101">
        <v>4995.3</v>
      </c>
      <c r="H135" s="101"/>
      <c r="I135" s="102">
        <f t="shared" si="84"/>
        <v>4995.3</v>
      </c>
      <c r="J135" s="102"/>
      <c r="K135" s="235">
        <f t="shared" si="72"/>
        <v>4995.3</v>
      </c>
      <c r="L135" s="102"/>
      <c r="M135" s="255">
        <f t="shared" si="63"/>
        <v>4995.3</v>
      </c>
      <c r="N135" s="102">
        <v>-106.8</v>
      </c>
      <c r="O135" s="102">
        <f>M135+N135</f>
        <v>4888.5</v>
      </c>
    </row>
    <row r="136" spans="1:15" ht="33.75" x14ac:dyDescent="0.2">
      <c r="A136" s="25" t="s">
        <v>114</v>
      </c>
      <c r="B136" s="23" t="s">
        <v>81</v>
      </c>
      <c r="C136" s="23" t="s">
        <v>86</v>
      </c>
      <c r="D136" s="23" t="s">
        <v>88</v>
      </c>
      <c r="E136" s="23" t="s">
        <v>115</v>
      </c>
      <c r="F136" s="23"/>
      <c r="G136" s="101">
        <f>G137</f>
        <v>35.4</v>
      </c>
      <c r="H136" s="101">
        <f t="shared" ref="H136:H139" si="143">H137</f>
        <v>0</v>
      </c>
      <c r="I136" s="102">
        <f t="shared" si="84"/>
        <v>35.4</v>
      </c>
      <c r="J136" s="101">
        <f t="shared" ref="J136:O139" si="144">J137</f>
        <v>0</v>
      </c>
      <c r="K136" s="235">
        <f t="shared" si="72"/>
        <v>35.4</v>
      </c>
      <c r="L136" s="101">
        <f t="shared" si="144"/>
        <v>0</v>
      </c>
      <c r="M136" s="255">
        <f t="shared" si="63"/>
        <v>35.4</v>
      </c>
      <c r="N136" s="101">
        <f t="shared" si="144"/>
        <v>4.4000000000000004</v>
      </c>
      <c r="O136" s="101">
        <f t="shared" si="144"/>
        <v>39.799999999999997</v>
      </c>
    </row>
    <row r="137" spans="1:15" ht="33.75" x14ac:dyDescent="0.2">
      <c r="A137" s="25" t="s">
        <v>2</v>
      </c>
      <c r="B137" s="23" t="s">
        <v>81</v>
      </c>
      <c r="C137" s="23" t="s">
        <v>86</v>
      </c>
      <c r="D137" s="23" t="s">
        <v>88</v>
      </c>
      <c r="E137" s="23" t="s">
        <v>116</v>
      </c>
      <c r="F137" s="23"/>
      <c r="G137" s="101">
        <f>G138</f>
        <v>35.4</v>
      </c>
      <c r="H137" s="101">
        <f t="shared" si="143"/>
        <v>0</v>
      </c>
      <c r="I137" s="102">
        <f t="shared" si="84"/>
        <v>35.4</v>
      </c>
      <c r="J137" s="101">
        <f t="shared" si="144"/>
        <v>0</v>
      </c>
      <c r="K137" s="235">
        <f t="shared" si="72"/>
        <v>35.4</v>
      </c>
      <c r="L137" s="101">
        <f t="shared" si="144"/>
        <v>0</v>
      </c>
      <c r="M137" s="255">
        <f t="shared" si="63"/>
        <v>35.4</v>
      </c>
      <c r="N137" s="101">
        <f t="shared" si="144"/>
        <v>4.4000000000000004</v>
      </c>
      <c r="O137" s="101">
        <f t="shared" si="144"/>
        <v>39.799999999999997</v>
      </c>
    </row>
    <row r="138" spans="1:15" x14ac:dyDescent="0.2">
      <c r="A138" s="25" t="s">
        <v>96</v>
      </c>
      <c r="B138" s="23" t="s">
        <v>81</v>
      </c>
      <c r="C138" s="23" t="s">
        <v>86</v>
      </c>
      <c r="D138" s="23" t="s">
        <v>88</v>
      </c>
      <c r="E138" s="23" t="s">
        <v>116</v>
      </c>
      <c r="F138" s="23" t="s">
        <v>97</v>
      </c>
      <c r="G138" s="101">
        <f>G139</f>
        <v>35.4</v>
      </c>
      <c r="H138" s="101">
        <f t="shared" si="143"/>
        <v>0</v>
      </c>
      <c r="I138" s="102">
        <f t="shared" si="84"/>
        <v>35.4</v>
      </c>
      <c r="J138" s="101">
        <f t="shared" si="144"/>
        <v>0</v>
      </c>
      <c r="K138" s="235">
        <f t="shared" si="72"/>
        <v>35.4</v>
      </c>
      <c r="L138" s="101">
        <f t="shared" si="144"/>
        <v>0</v>
      </c>
      <c r="M138" s="255">
        <f t="shared" si="63"/>
        <v>35.4</v>
      </c>
      <c r="N138" s="101">
        <f t="shared" si="144"/>
        <v>4.4000000000000004</v>
      </c>
      <c r="O138" s="101">
        <f t="shared" si="144"/>
        <v>39.799999999999997</v>
      </c>
    </row>
    <row r="139" spans="1:15" s="29" customFormat="1" ht="12" x14ac:dyDescent="0.2">
      <c r="A139" s="25" t="s">
        <v>98</v>
      </c>
      <c r="B139" s="23" t="s">
        <v>81</v>
      </c>
      <c r="C139" s="23" t="s">
        <v>86</v>
      </c>
      <c r="D139" s="23" t="s">
        <v>88</v>
      </c>
      <c r="E139" s="23" t="s">
        <v>116</v>
      </c>
      <c r="F139" s="28">
        <v>310</v>
      </c>
      <c r="G139" s="101">
        <f>G140</f>
        <v>35.4</v>
      </c>
      <c r="H139" s="101">
        <f t="shared" si="143"/>
        <v>0</v>
      </c>
      <c r="I139" s="102">
        <f t="shared" si="84"/>
        <v>35.4</v>
      </c>
      <c r="J139" s="101">
        <f t="shared" si="144"/>
        <v>0</v>
      </c>
      <c r="K139" s="235">
        <f t="shared" si="72"/>
        <v>35.4</v>
      </c>
      <c r="L139" s="101">
        <f t="shared" si="144"/>
        <v>0</v>
      </c>
      <c r="M139" s="255">
        <f t="shared" si="63"/>
        <v>35.4</v>
      </c>
      <c r="N139" s="101">
        <f t="shared" si="144"/>
        <v>4.4000000000000004</v>
      </c>
      <c r="O139" s="101">
        <f t="shared" si="144"/>
        <v>39.799999999999997</v>
      </c>
    </row>
    <row r="140" spans="1:15" s="29" customFormat="1" ht="22.5" x14ac:dyDescent="0.2">
      <c r="A140" s="20" t="s">
        <v>99</v>
      </c>
      <c r="B140" s="23" t="s">
        <v>81</v>
      </c>
      <c r="C140" s="23" t="s">
        <v>86</v>
      </c>
      <c r="D140" s="23" t="s">
        <v>88</v>
      </c>
      <c r="E140" s="23" t="s">
        <v>116</v>
      </c>
      <c r="F140" s="28">
        <v>313</v>
      </c>
      <c r="G140" s="101">
        <v>35.4</v>
      </c>
      <c r="H140" s="101"/>
      <c r="I140" s="102">
        <f t="shared" si="84"/>
        <v>35.4</v>
      </c>
      <c r="J140" s="102"/>
      <c r="K140" s="235">
        <f t="shared" si="72"/>
        <v>35.4</v>
      </c>
      <c r="L140" s="102"/>
      <c r="M140" s="255">
        <f t="shared" si="63"/>
        <v>35.4</v>
      </c>
      <c r="N140" s="102">
        <v>4.4000000000000004</v>
      </c>
      <c r="O140" s="102">
        <f>M140+N140</f>
        <v>39.799999999999997</v>
      </c>
    </row>
    <row r="141" spans="1:15" s="29" customFormat="1" ht="22.5" x14ac:dyDescent="0.2">
      <c r="A141" s="16" t="s">
        <v>117</v>
      </c>
      <c r="B141" s="23" t="s">
        <v>81</v>
      </c>
      <c r="C141" s="23" t="s">
        <v>86</v>
      </c>
      <c r="D141" s="23" t="s">
        <v>88</v>
      </c>
      <c r="E141" s="23" t="s">
        <v>118</v>
      </c>
      <c r="F141" s="28"/>
      <c r="G141" s="101">
        <f>G142</f>
        <v>4161</v>
      </c>
      <c r="H141" s="101">
        <f t="shared" ref="H141" si="145">H142</f>
        <v>0</v>
      </c>
      <c r="I141" s="102">
        <f t="shared" si="84"/>
        <v>4161</v>
      </c>
      <c r="J141" s="101">
        <f t="shared" ref="J141:O141" si="146">J142</f>
        <v>625.84699999999998</v>
      </c>
      <c r="K141" s="235">
        <f t="shared" si="72"/>
        <v>4786.8469999999998</v>
      </c>
      <c r="L141" s="101">
        <f t="shared" si="146"/>
        <v>0</v>
      </c>
      <c r="M141" s="255">
        <f t="shared" si="63"/>
        <v>4786.8469999999998</v>
      </c>
      <c r="N141" s="101">
        <f t="shared" si="146"/>
        <v>3313.1529999999998</v>
      </c>
      <c r="O141" s="285">
        <f t="shared" si="146"/>
        <v>8100</v>
      </c>
    </row>
    <row r="142" spans="1:15" s="31" customFormat="1" ht="22.5" x14ac:dyDescent="0.2">
      <c r="A142" s="32" t="s">
        <v>1</v>
      </c>
      <c r="B142" s="23" t="s">
        <v>81</v>
      </c>
      <c r="C142" s="23" t="s">
        <v>86</v>
      </c>
      <c r="D142" s="23" t="s">
        <v>88</v>
      </c>
      <c r="E142" s="18" t="s">
        <v>119</v>
      </c>
      <c r="F142" s="18"/>
      <c r="G142" s="102">
        <f>G146+G143</f>
        <v>4161</v>
      </c>
      <c r="H142" s="102">
        <f t="shared" ref="H142" si="147">H146+H143</f>
        <v>0</v>
      </c>
      <c r="I142" s="102">
        <f t="shared" si="84"/>
        <v>4161</v>
      </c>
      <c r="J142" s="102">
        <f t="shared" ref="J142:L142" si="148">J146+J143</f>
        <v>625.84699999999998</v>
      </c>
      <c r="K142" s="235">
        <f t="shared" si="72"/>
        <v>4786.8469999999998</v>
      </c>
      <c r="L142" s="102">
        <f t="shared" si="148"/>
        <v>0</v>
      </c>
      <c r="M142" s="255">
        <f t="shared" si="63"/>
        <v>4786.8469999999998</v>
      </c>
      <c r="N142" s="102">
        <f t="shared" ref="N142:O142" si="149">N146+N143</f>
        <v>3313.1529999999998</v>
      </c>
      <c r="O142" s="102">
        <f t="shared" si="149"/>
        <v>8100</v>
      </c>
    </row>
    <row r="143" spans="1:15" s="31" customFormat="1" ht="12" x14ac:dyDescent="0.2">
      <c r="A143" s="33" t="s">
        <v>388</v>
      </c>
      <c r="B143" s="17" t="s">
        <v>81</v>
      </c>
      <c r="C143" s="18" t="s">
        <v>86</v>
      </c>
      <c r="D143" s="17" t="s">
        <v>88</v>
      </c>
      <c r="E143" s="18" t="s">
        <v>119</v>
      </c>
      <c r="F143" s="18" t="s">
        <v>50</v>
      </c>
      <c r="G143" s="102">
        <f>SUM(G144)</f>
        <v>83</v>
      </c>
      <c r="H143" s="102">
        <f t="shared" ref="H143" si="150">SUM(H144)</f>
        <v>0</v>
      </c>
      <c r="I143" s="102">
        <f>G143+H143</f>
        <v>83</v>
      </c>
      <c r="J143" s="102">
        <f t="shared" ref="J143:O143" si="151">SUM(J144)</f>
        <v>11.077</v>
      </c>
      <c r="K143" s="235">
        <f t="shared" si="72"/>
        <v>94.076999999999998</v>
      </c>
      <c r="L143" s="102">
        <f t="shared" si="151"/>
        <v>0</v>
      </c>
      <c r="M143" s="255">
        <f t="shared" si="63"/>
        <v>94.076999999999998</v>
      </c>
      <c r="N143" s="102">
        <f t="shared" si="151"/>
        <v>3.7999999999999999E-2</v>
      </c>
      <c r="O143" s="289">
        <f t="shared" si="151"/>
        <v>94.114999999999995</v>
      </c>
    </row>
    <row r="144" spans="1:15" s="29" customFormat="1" ht="22.5" x14ac:dyDescent="0.2">
      <c r="A144" s="33" t="s">
        <v>51</v>
      </c>
      <c r="B144" s="17" t="s">
        <v>81</v>
      </c>
      <c r="C144" s="18" t="s">
        <v>86</v>
      </c>
      <c r="D144" s="17" t="s">
        <v>88</v>
      </c>
      <c r="E144" s="18" t="s">
        <v>119</v>
      </c>
      <c r="F144" s="18" t="s">
        <v>52</v>
      </c>
      <c r="G144" s="102">
        <f>G145</f>
        <v>83</v>
      </c>
      <c r="H144" s="102">
        <f t="shared" ref="H144" si="152">H145</f>
        <v>0</v>
      </c>
      <c r="I144" s="102">
        <f t="shared" si="84"/>
        <v>83</v>
      </c>
      <c r="J144" s="102">
        <f t="shared" ref="J144:O144" si="153">J145</f>
        <v>11.077</v>
      </c>
      <c r="K144" s="235">
        <f t="shared" si="72"/>
        <v>94.076999999999998</v>
      </c>
      <c r="L144" s="102">
        <f t="shared" si="153"/>
        <v>0</v>
      </c>
      <c r="M144" s="255">
        <f t="shared" ref="M144:M211" si="154">K144+L144</f>
        <v>94.076999999999998</v>
      </c>
      <c r="N144" s="102">
        <f t="shared" si="153"/>
        <v>3.7999999999999999E-2</v>
      </c>
      <c r="O144" s="289">
        <f t="shared" si="153"/>
        <v>94.114999999999995</v>
      </c>
    </row>
    <row r="145" spans="1:15" s="29" customFormat="1" ht="12" x14ac:dyDescent="0.2">
      <c r="A145" s="65" t="s">
        <v>408</v>
      </c>
      <c r="B145" s="17" t="s">
        <v>81</v>
      </c>
      <c r="C145" s="18" t="s">
        <v>86</v>
      </c>
      <c r="D145" s="17" t="s">
        <v>88</v>
      </c>
      <c r="E145" s="18" t="s">
        <v>119</v>
      </c>
      <c r="F145" s="18" t="s">
        <v>54</v>
      </c>
      <c r="G145" s="102">
        <v>83</v>
      </c>
      <c r="H145" s="102"/>
      <c r="I145" s="102">
        <f t="shared" si="84"/>
        <v>83</v>
      </c>
      <c r="J145" s="102">
        <v>11.077</v>
      </c>
      <c r="K145" s="235">
        <f t="shared" si="72"/>
        <v>94.076999999999998</v>
      </c>
      <c r="L145" s="102"/>
      <c r="M145" s="276">
        <f t="shared" si="154"/>
        <v>94.076999999999998</v>
      </c>
      <c r="N145" s="102">
        <v>3.7999999999999999E-2</v>
      </c>
      <c r="O145" s="289">
        <f>M145+N145</f>
        <v>94.114999999999995</v>
      </c>
    </row>
    <row r="146" spans="1:15" s="29" customFormat="1" ht="12" x14ac:dyDescent="0.2">
      <c r="A146" s="25" t="s">
        <v>96</v>
      </c>
      <c r="B146" s="23" t="s">
        <v>81</v>
      </c>
      <c r="C146" s="23" t="s">
        <v>86</v>
      </c>
      <c r="D146" s="23" t="s">
        <v>88</v>
      </c>
      <c r="E146" s="18" t="s">
        <v>119</v>
      </c>
      <c r="F146" s="23" t="s">
        <v>97</v>
      </c>
      <c r="G146" s="101">
        <f>G148</f>
        <v>4078</v>
      </c>
      <c r="H146" s="101">
        <f t="shared" ref="H146" si="155">H148</f>
        <v>0</v>
      </c>
      <c r="I146" s="102">
        <f t="shared" si="84"/>
        <v>4078</v>
      </c>
      <c r="J146" s="101">
        <f t="shared" ref="J146:L146" si="156">J148</f>
        <v>614.77</v>
      </c>
      <c r="K146" s="235">
        <f t="shared" si="72"/>
        <v>4692.7700000000004</v>
      </c>
      <c r="L146" s="101">
        <f t="shared" si="156"/>
        <v>0</v>
      </c>
      <c r="M146" s="255">
        <f t="shared" si="154"/>
        <v>4692.7700000000004</v>
      </c>
      <c r="N146" s="101">
        <f t="shared" ref="N146:O146" si="157">N148</f>
        <v>3313.1149999999998</v>
      </c>
      <c r="O146" s="101">
        <f t="shared" si="157"/>
        <v>8005.8850000000002</v>
      </c>
    </row>
    <row r="147" spans="1:15" s="29" customFormat="1" ht="12" x14ac:dyDescent="0.2">
      <c r="A147" s="25" t="s">
        <v>98</v>
      </c>
      <c r="B147" s="23" t="s">
        <v>81</v>
      </c>
      <c r="C147" s="23" t="s">
        <v>86</v>
      </c>
      <c r="D147" s="23" t="s">
        <v>88</v>
      </c>
      <c r="E147" s="18" t="s">
        <v>119</v>
      </c>
      <c r="F147" s="28">
        <v>310</v>
      </c>
      <c r="G147" s="101">
        <f>G148</f>
        <v>4078</v>
      </c>
      <c r="H147" s="101">
        <f t="shared" ref="H147" si="158">H148</f>
        <v>0</v>
      </c>
      <c r="I147" s="102">
        <f t="shared" si="84"/>
        <v>4078</v>
      </c>
      <c r="J147" s="101">
        <f t="shared" ref="J147:O147" si="159">J148</f>
        <v>614.77</v>
      </c>
      <c r="K147" s="235">
        <f t="shared" si="72"/>
        <v>4692.7700000000004</v>
      </c>
      <c r="L147" s="101">
        <f t="shared" si="159"/>
        <v>0</v>
      </c>
      <c r="M147" s="255">
        <f t="shared" si="154"/>
        <v>4692.7700000000004</v>
      </c>
      <c r="N147" s="101">
        <f t="shared" si="159"/>
        <v>3313.1149999999998</v>
      </c>
      <c r="O147" s="101">
        <f t="shared" si="159"/>
        <v>8005.8850000000002</v>
      </c>
    </row>
    <row r="148" spans="1:15" ht="22.5" x14ac:dyDescent="0.2">
      <c r="A148" s="20" t="s">
        <v>99</v>
      </c>
      <c r="B148" s="23" t="s">
        <v>81</v>
      </c>
      <c r="C148" s="23" t="s">
        <v>86</v>
      </c>
      <c r="D148" s="23" t="s">
        <v>88</v>
      </c>
      <c r="E148" s="18" t="s">
        <v>119</v>
      </c>
      <c r="F148" s="28">
        <v>313</v>
      </c>
      <c r="G148" s="101">
        <v>4078</v>
      </c>
      <c r="H148" s="101"/>
      <c r="I148" s="102">
        <f t="shared" si="84"/>
        <v>4078</v>
      </c>
      <c r="J148" s="102">
        <v>614.77</v>
      </c>
      <c r="K148" s="235">
        <f t="shared" si="72"/>
        <v>4692.7700000000004</v>
      </c>
      <c r="L148" s="102"/>
      <c r="M148" s="276">
        <f t="shared" si="154"/>
        <v>4692.7700000000004</v>
      </c>
      <c r="N148" s="102">
        <v>3313.1149999999998</v>
      </c>
      <c r="O148" s="102">
        <f>M148+N148</f>
        <v>8005.8850000000002</v>
      </c>
    </row>
    <row r="149" spans="1:15" s="29" customFormat="1" ht="12" x14ac:dyDescent="0.2">
      <c r="A149" s="85" t="s">
        <v>170</v>
      </c>
      <c r="B149" s="86" t="s">
        <v>81</v>
      </c>
      <c r="C149" s="86" t="s">
        <v>86</v>
      </c>
      <c r="D149" s="86" t="s">
        <v>60</v>
      </c>
      <c r="E149" s="46"/>
      <c r="F149" s="87"/>
      <c r="G149" s="103">
        <f>G150+G155</f>
        <v>33080.1</v>
      </c>
      <c r="H149" s="103">
        <f t="shared" ref="H149:J149" si="160">H150+H155</f>
        <v>3150.7</v>
      </c>
      <c r="I149" s="101">
        <f t="shared" si="160"/>
        <v>36230.799999999996</v>
      </c>
      <c r="J149" s="103">
        <f t="shared" si="160"/>
        <v>0</v>
      </c>
      <c r="K149" s="235">
        <f t="shared" si="72"/>
        <v>36230.799999999996</v>
      </c>
      <c r="L149" s="103">
        <f t="shared" ref="L149" si="161">L150+L155</f>
        <v>0</v>
      </c>
      <c r="M149" s="255">
        <f>M150+M155+M160</f>
        <v>36230.799999999996</v>
      </c>
      <c r="N149" s="255">
        <f t="shared" ref="N149:O149" si="162">N150+N155+N160</f>
        <v>-3416.8149999999996</v>
      </c>
      <c r="O149" s="255">
        <f t="shared" si="162"/>
        <v>32813.985000000001</v>
      </c>
    </row>
    <row r="150" spans="1:15" s="29" customFormat="1" ht="45" x14ac:dyDescent="0.2">
      <c r="A150" s="16" t="s">
        <v>100</v>
      </c>
      <c r="B150" s="23" t="s">
        <v>81</v>
      </c>
      <c r="C150" s="23" t="s">
        <v>86</v>
      </c>
      <c r="D150" s="23" t="s">
        <v>60</v>
      </c>
      <c r="E150" s="23" t="s">
        <v>101</v>
      </c>
      <c r="F150" s="28"/>
      <c r="G150" s="101">
        <f>G151</f>
        <v>33080.1</v>
      </c>
      <c r="H150" s="101">
        <f t="shared" ref="H150:H151" si="163">H151</f>
        <v>0</v>
      </c>
      <c r="I150" s="102">
        <f t="shared" si="84"/>
        <v>33080.1</v>
      </c>
      <c r="J150" s="101">
        <f t="shared" ref="J150:O151" si="164">J151</f>
        <v>0</v>
      </c>
      <c r="K150" s="235">
        <f t="shared" si="72"/>
        <v>33080.1</v>
      </c>
      <c r="L150" s="101">
        <f t="shared" si="164"/>
        <v>0</v>
      </c>
      <c r="M150" s="255">
        <f t="shared" si="154"/>
        <v>33080.1</v>
      </c>
      <c r="N150" s="101">
        <f t="shared" si="164"/>
        <v>-3629</v>
      </c>
      <c r="O150" s="101">
        <f t="shared" si="164"/>
        <v>29451.1</v>
      </c>
    </row>
    <row r="151" spans="1:15" s="29" customFormat="1" ht="78.75" x14ac:dyDescent="0.2">
      <c r="A151" s="19" t="s">
        <v>397</v>
      </c>
      <c r="B151" s="23" t="s">
        <v>81</v>
      </c>
      <c r="C151" s="23" t="s">
        <v>86</v>
      </c>
      <c r="D151" s="23" t="s">
        <v>60</v>
      </c>
      <c r="E151" s="23" t="s">
        <v>102</v>
      </c>
      <c r="F151" s="18"/>
      <c r="G151" s="102">
        <f>G152</f>
        <v>33080.1</v>
      </c>
      <c r="H151" s="102">
        <f t="shared" si="163"/>
        <v>0</v>
      </c>
      <c r="I151" s="102">
        <f t="shared" si="84"/>
        <v>33080.1</v>
      </c>
      <c r="J151" s="102">
        <f t="shared" si="164"/>
        <v>0</v>
      </c>
      <c r="K151" s="235">
        <f t="shared" si="72"/>
        <v>33080.1</v>
      </c>
      <c r="L151" s="102">
        <f t="shared" si="164"/>
        <v>0</v>
      </c>
      <c r="M151" s="255">
        <f t="shared" si="154"/>
        <v>33080.1</v>
      </c>
      <c r="N151" s="102">
        <f t="shared" si="164"/>
        <v>-3629</v>
      </c>
      <c r="O151" s="102">
        <f t="shared" si="164"/>
        <v>29451.1</v>
      </c>
    </row>
    <row r="152" spans="1:15" s="29" customFormat="1" ht="12" x14ac:dyDescent="0.2">
      <c r="A152" s="25" t="s">
        <v>96</v>
      </c>
      <c r="B152" s="23" t="s">
        <v>81</v>
      </c>
      <c r="C152" s="23" t="s">
        <v>86</v>
      </c>
      <c r="D152" s="23" t="s">
        <v>60</v>
      </c>
      <c r="E152" s="23" t="s">
        <v>102</v>
      </c>
      <c r="F152" s="23" t="s">
        <v>97</v>
      </c>
      <c r="G152" s="101">
        <f>G154</f>
        <v>33080.1</v>
      </c>
      <c r="H152" s="101">
        <f t="shared" ref="H152" si="165">H154</f>
        <v>0</v>
      </c>
      <c r="I152" s="102">
        <f t="shared" si="84"/>
        <v>33080.1</v>
      </c>
      <c r="J152" s="101">
        <f t="shared" ref="J152:L152" si="166">J154</f>
        <v>0</v>
      </c>
      <c r="K152" s="235">
        <f t="shared" si="72"/>
        <v>33080.1</v>
      </c>
      <c r="L152" s="101">
        <f t="shared" si="166"/>
        <v>0</v>
      </c>
      <c r="M152" s="255">
        <f t="shared" si="154"/>
        <v>33080.1</v>
      </c>
      <c r="N152" s="101">
        <f t="shared" ref="N152:O152" si="167">N154</f>
        <v>-3629</v>
      </c>
      <c r="O152" s="101">
        <f t="shared" si="167"/>
        <v>29451.1</v>
      </c>
    </row>
    <row r="153" spans="1:15" s="29" customFormat="1" ht="12" x14ac:dyDescent="0.2">
      <c r="A153" s="25" t="s">
        <v>98</v>
      </c>
      <c r="B153" s="23" t="s">
        <v>81</v>
      </c>
      <c r="C153" s="23" t="s">
        <v>86</v>
      </c>
      <c r="D153" s="23" t="s">
        <v>60</v>
      </c>
      <c r="E153" s="23" t="s">
        <v>102</v>
      </c>
      <c r="F153" s="28">
        <v>310</v>
      </c>
      <c r="G153" s="101">
        <f>G154</f>
        <v>33080.1</v>
      </c>
      <c r="H153" s="101">
        <f t="shared" ref="H153" si="168">H154</f>
        <v>0</v>
      </c>
      <c r="I153" s="102">
        <f t="shared" si="84"/>
        <v>33080.1</v>
      </c>
      <c r="J153" s="101">
        <f t="shared" ref="J153:O153" si="169">J154</f>
        <v>0</v>
      </c>
      <c r="K153" s="235">
        <f t="shared" ref="K153:K220" si="170">I153+J153</f>
        <v>33080.1</v>
      </c>
      <c r="L153" s="101">
        <f t="shared" si="169"/>
        <v>0</v>
      </c>
      <c r="M153" s="255">
        <f t="shared" si="154"/>
        <v>33080.1</v>
      </c>
      <c r="N153" s="101">
        <f t="shared" si="169"/>
        <v>-3629</v>
      </c>
      <c r="O153" s="101">
        <f t="shared" si="169"/>
        <v>29451.1</v>
      </c>
    </row>
    <row r="154" spans="1:15" s="29" customFormat="1" ht="22.5" x14ac:dyDescent="0.2">
      <c r="A154" s="20" t="s">
        <v>99</v>
      </c>
      <c r="B154" s="23" t="s">
        <v>81</v>
      </c>
      <c r="C154" s="23" t="s">
        <v>86</v>
      </c>
      <c r="D154" s="23" t="s">
        <v>60</v>
      </c>
      <c r="E154" s="23" t="s">
        <v>102</v>
      </c>
      <c r="F154" s="28">
        <v>313</v>
      </c>
      <c r="G154" s="101">
        <v>33080.1</v>
      </c>
      <c r="H154" s="101"/>
      <c r="I154" s="102">
        <f t="shared" si="84"/>
        <v>33080.1</v>
      </c>
      <c r="J154" s="102"/>
      <c r="K154" s="235">
        <f t="shared" si="170"/>
        <v>33080.1</v>
      </c>
      <c r="L154" s="102"/>
      <c r="M154" s="255">
        <f t="shared" si="154"/>
        <v>33080.1</v>
      </c>
      <c r="N154" s="102">
        <v>-3629</v>
      </c>
      <c r="O154" s="102">
        <f>M154+N154</f>
        <v>29451.1</v>
      </c>
    </row>
    <row r="155" spans="1:15" s="29" customFormat="1" ht="12" x14ac:dyDescent="0.2">
      <c r="A155" s="20" t="s">
        <v>55</v>
      </c>
      <c r="B155" s="23" t="s">
        <v>81</v>
      </c>
      <c r="C155" s="23" t="s">
        <v>86</v>
      </c>
      <c r="D155" s="23" t="s">
        <v>60</v>
      </c>
      <c r="E155" s="23" t="s">
        <v>56</v>
      </c>
      <c r="F155" s="28"/>
      <c r="G155" s="101">
        <f>G156</f>
        <v>0</v>
      </c>
      <c r="H155" s="101">
        <f t="shared" ref="H155:H162" si="171">H156</f>
        <v>3150.7</v>
      </c>
      <c r="I155" s="102">
        <f t="shared" si="84"/>
        <v>3150.7</v>
      </c>
      <c r="J155" s="101">
        <f t="shared" ref="J155:O162" si="172">J156</f>
        <v>0</v>
      </c>
      <c r="K155" s="235">
        <f t="shared" si="170"/>
        <v>3150.7</v>
      </c>
      <c r="L155" s="101">
        <f t="shared" si="172"/>
        <v>0</v>
      </c>
      <c r="M155" s="255">
        <f t="shared" si="154"/>
        <v>3150.7</v>
      </c>
      <c r="N155" s="101">
        <f t="shared" si="172"/>
        <v>-3150.7</v>
      </c>
      <c r="O155" s="285">
        <f t="shared" si="172"/>
        <v>0</v>
      </c>
    </row>
    <row r="156" spans="1:15" s="29" customFormat="1" ht="22.5" x14ac:dyDescent="0.2">
      <c r="A156" s="20" t="s">
        <v>435</v>
      </c>
      <c r="B156" s="23" t="s">
        <v>81</v>
      </c>
      <c r="C156" s="23" t="s">
        <v>86</v>
      </c>
      <c r="D156" s="23" t="s">
        <v>60</v>
      </c>
      <c r="E156" s="23" t="s">
        <v>434</v>
      </c>
      <c r="F156" s="28"/>
      <c r="G156" s="101">
        <f>G157</f>
        <v>0</v>
      </c>
      <c r="H156" s="101">
        <f t="shared" si="171"/>
        <v>3150.7</v>
      </c>
      <c r="I156" s="102">
        <f t="shared" si="84"/>
        <v>3150.7</v>
      </c>
      <c r="J156" s="101">
        <f t="shared" si="172"/>
        <v>0</v>
      </c>
      <c r="K156" s="235">
        <f t="shared" si="170"/>
        <v>3150.7</v>
      </c>
      <c r="L156" s="101">
        <f t="shared" si="172"/>
        <v>0</v>
      </c>
      <c r="M156" s="255">
        <f t="shared" si="154"/>
        <v>3150.7</v>
      </c>
      <c r="N156" s="101">
        <f t="shared" si="172"/>
        <v>-3150.7</v>
      </c>
      <c r="O156" s="285">
        <f t="shared" si="172"/>
        <v>0</v>
      </c>
    </row>
    <row r="157" spans="1:15" s="29" customFormat="1" ht="12" x14ac:dyDescent="0.2">
      <c r="A157" s="25" t="s">
        <v>96</v>
      </c>
      <c r="B157" s="23" t="s">
        <v>81</v>
      </c>
      <c r="C157" s="23" t="s">
        <v>86</v>
      </c>
      <c r="D157" s="23" t="s">
        <v>60</v>
      </c>
      <c r="E157" s="23" t="s">
        <v>434</v>
      </c>
      <c r="F157" s="28">
        <v>300</v>
      </c>
      <c r="G157" s="101">
        <f>G158</f>
        <v>0</v>
      </c>
      <c r="H157" s="101">
        <f t="shared" si="171"/>
        <v>3150.7</v>
      </c>
      <c r="I157" s="102">
        <f t="shared" si="84"/>
        <v>3150.7</v>
      </c>
      <c r="J157" s="101">
        <f t="shared" si="172"/>
        <v>0</v>
      </c>
      <c r="K157" s="235">
        <f t="shared" si="170"/>
        <v>3150.7</v>
      </c>
      <c r="L157" s="101">
        <f t="shared" si="172"/>
        <v>0</v>
      </c>
      <c r="M157" s="255">
        <f t="shared" si="154"/>
        <v>3150.7</v>
      </c>
      <c r="N157" s="101">
        <f t="shared" si="172"/>
        <v>-3150.7</v>
      </c>
      <c r="O157" s="285">
        <f t="shared" si="172"/>
        <v>0</v>
      </c>
    </row>
    <row r="158" spans="1:15" s="29" customFormat="1" ht="12" x14ac:dyDescent="0.2">
      <c r="A158" s="25" t="s">
        <v>98</v>
      </c>
      <c r="B158" s="23" t="s">
        <v>81</v>
      </c>
      <c r="C158" s="23" t="s">
        <v>86</v>
      </c>
      <c r="D158" s="23" t="s">
        <v>60</v>
      </c>
      <c r="E158" s="23" t="s">
        <v>434</v>
      </c>
      <c r="F158" s="28">
        <v>310</v>
      </c>
      <c r="G158" s="101">
        <f>G159</f>
        <v>0</v>
      </c>
      <c r="H158" s="101">
        <f t="shared" si="171"/>
        <v>3150.7</v>
      </c>
      <c r="I158" s="102">
        <f t="shared" si="84"/>
        <v>3150.7</v>
      </c>
      <c r="J158" s="101">
        <f t="shared" si="172"/>
        <v>0</v>
      </c>
      <c r="K158" s="235">
        <f t="shared" si="170"/>
        <v>3150.7</v>
      </c>
      <c r="L158" s="101">
        <f t="shared" si="172"/>
        <v>0</v>
      </c>
      <c r="M158" s="255">
        <f t="shared" si="154"/>
        <v>3150.7</v>
      </c>
      <c r="N158" s="101">
        <f t="shared" si="172"/>
        <v>-3150.7</v>
      </c>
      <c r="O158" s="285">
        <f t="shared" si="172"/>
        <v>0</v>
      </c>
    </row>
    <row r="159" spans="1:15" s="29" customFormat="1" ht="22.5" x14ac:dyDescent="0.2">
      <c r="A159" s="20" t="s">
        <v>99</v>
      </c>
      <c r="B159" s="23" t="s">
        <v>81</v>
      </c>
      <c r="C159" s="23" t="s">
        <v>86</v>
      </c>
      <c r="D159" s="23" t="s">
        <v>60</v>
      </c>
      <c r="E159" s="23" t="s">
        <v>434</v>
      </c>
      <c r="F159" s="28">
        <v>313</v>
      </c>
      <c r="G159" s="101">
        <v>0</v>
      </c>
      <c r="H159" s="101">
        <v>3150.7</v>
      </c>
      <c r="I159" s="102">
        <f t="shared" si="84"/>
        <v>3150.7</v>
      </c>
      <c r="J159" s="102"/>
      <c r="K159" s="235">
        <f t="shared" si="170"/>
        <v>3150.7</v>
      </c>
      <c r="L159" s="102"/>
      <c r="M159" s="255">
        <f t="shared" si="154"/>
        <v>3150.7</v>
      </c>
      <c r="N159" s="102">
        <v>-3150.7</v>
      </c>
      <c r="O159" s="289">
        <f>M159+N159</f>
        <v>0</v>
      </c>
    </row>
    <row r="160" spans="1:15" s="29" customFormat="1" ht="22.5" x14ac:dyDescent="0.2">
      <c r="A160" s="20" t="s">
        <v>435</v>
      </c>
      <c r="B160" s="23" t="s">
        <v>81</v>
      </c>
      <c r="C160" s="23" t="s">
        <v>86</v>
      </c>
      <c r="D160" s="23" t="s">
        <v>60</v>
      </c>
      <c r="E160" s="23" t="s">
        <v>678</v>
      </c>
      <c r="F160" s="28"/>
      <c r="G160" s="101">
        <f>G161</f>
        <v>0</v>
      </c>
      <c r="H160" s="101">
        <f t="shared" si="171"/>
        <v>3150.7</v>
      </c>
      <c r="I160" s="102">
        <f t="shared" ref="I160:I163" si="173">G160+H160</f>
        <v>3150.7</v>
      </c>
      <c r="J160" s="101">
        <f t="shared" si="172"/>
        <v>0</v>
      </c>
      <c r="K160" s="235">
        <f t="shared" ref="K160:K163" si="174">I160+J160</f>
        <v>3150.7</v>
      </c>
      <c r="L160" s="101">
        <f t="shared" si="172"/>
        <v>0</v>
      </c>
      <c r="M160" s="255">
        <f>M161</f>
        <v>0</v>
      </c>
      <c r="N160" s="255">
        <f t="shared" ref="N160:O162" si="175">N161</f>
        <v>3362.8850000000002</v>
      </c>
      <c r="O160" s="255">
        <f t="shared" si="175"/>
        <v>3362.8850000000002</v>
      </c>
    </row>
    <row r="161" spans="1:15" s="29" customFormat="1" ht="12" x14ac:dyDescent="0.2">
      <c r="A161" s="25" t="s">
        <v>96</v>
      </c>
      <c r="B161" s="23" t="s">
        <v>81</v>
      </c>
      <c r="C161" s="23" t="s">
        <v>86</v>
      </c>
      <c r="D161" s="23" t="s">
        <v>60</v>
      </c>
      <c r="E161" s="23" t="s">
        <v>678</v>
      </c>
      <c r="F161" s="28">
        <v>300</v>
      </c>
      <c r="G161" s="101">
        <f>G162</f>
        <v>0</v>
      </c>
      <c r="H161" s="101">
        <f t="shared" si="171"/>
        <v>3150.7</v>
      </c>
      <c r="I161" s="102">
        <f t="shared" si="173"/>
        <v>3150.7</v>
      </c>
      <c r="J161" s="101">
        <f t="shared" si="172"/>
        <v>0</v>
      </c>
      <c r="K161" s="235">
        <f t="shared" si="174"/>
        <v>3150.7</v>
      </c>
      <c r="L161" s="101">
        <f t="shared" si="172"/>
        <v>0</v>
      </c>
      <c r="M161" s="255">
        <f>M162</f>
        <v>0</v>
      </c>
      <c r="N161" s="255">
        <f t="shared" si="175"/>
        <v>3362.8850000000002</v>
      </c>
      <c r="O161" s="255">
        <f t="shared" si="175"/>
        <v>3362.8850000000002</v>
      </c>
    </row>
    <row r="162" spans="1:15" s="29" customFormat="1" ht="12" x14ac:dyDescent="0.2">
      <c r="A162" s="25" t="s">
        <v>98</v>
      </c>
      <c r="B162" s="23" t="s">
        <v>81</v>
      </c>
      <c r="C162" s="23" t="s">
        <v>86</v>
      </c>
      <c r="D162" s="23" t="s">
        <v>60</v>
      </c>
      <c r="E162" s="23" t="s">
        <v>678</v>
      </c>
      <c r="F162" s="28">
        <v>310</v>
      </c>
      <c r="G162" s="101">
        <f>G163</f>
        <v>0</v>
      </c>
      <c r="H162" s="101">
        <f t="shared" si="171"/>
        <v>3150.7</v>
      </c>
      <c r="I162" s="102">
        <f t="shared" si="173"/>
        <v>3150.7</v>
      </c>
      <c r="J162" s="101">
        <f t="shared" si="172"/>
        <v>0</v>
      </c>
      <c r="K162" s="235">
        <f t="shared" si="174"/>
        <v>3150.7</v>
      </c>
      <c r="L162" s="101">
        <f t="shared" si="172"/>
        <v>0</v>
      </c>
      <c r="M162" s="255">
        <f>M163</f>
        <v>0</v>
      </c>
      <c r="N162" s="255">
        <f t="shared" si="175"/>
        <v>3362.8850000000002</v>
      </c>
      <c r="O162" s="255">
        <f t="shared" si="175"/>
        <v>3362.8850000000002</v>
      </c>
    </row>
    <row r="163" spans="1:15" s="29" customFormat="1" ht="22.5" x14ac:dyDescent="0.2">
      <c r="A163" s="20" t="s">
        <v>99</v>
      </c>
      <c r="B163" s="23" t="s">
        <v>81</v>
      </c>
      <c r="C163" s="23" t="s">
        <v>86</v>
      </c>
      <c r="D163" s="23" t="s">
        <v>60</v>
      </c>
      <c r="E163" s="23" t="s">
        <v>678</v>
      </c>
      <c r="F163" s="28">
        <v>313</v>
      </c>
      <c r="G163" s="101">
        <v>0</v>
      </c>
      <c r="H163" s="101">
        <v>3150.7</v>
      </c>
      <c r="I163" s="102">
        <f t="shared" si="173"/>
        <v>3150.7</v>
      </c>
      <c r="J163" s="102"/>
      <c r="K163" s="235">
        <f t="shared" si="174"/>
        <v>3150.7</v>
      </c>
      <c r="L163" s="102"/>
      <c r="M163" s="255">
        <v>0</v>
      </c>
      <c r="N163" s="102">
        <v>3362.8850000000002</v>
      </c>
      <c r="O163" s="289">
        <f>M163+N163</f>
        <v>3362.8850000000002</v>
      </c>
    </row>
    <row r="164" spans="1:15" s="29" customFormat="1" ht="12" x14ac:dyDescent="0.2">
      <c r="A164" s="11" t="s">
        <v>120</v>
      </c>
      <c r="B164" s="44" t="s">
        <v>81</v>
      </c>
      <c r="C164" s="46" t="s">
        <v>86</v>
      </c>
      <c r="D164" s="44" t="s">
        <v>121</v>
      </c>
      <c r="E164" s="46" t="s">
        <v>83</v>
      </c>
      <c r="F164" s="46" t="s">
        <v>84</v>
      </c>
      <c r="G164" s="96">
        <f>G165+G172</f>
        <v>3155.5000000000005</v>
      </c>
      <c r="H164" s="96">
        <f t="shared" ref="H164" si="176">H165+H172</f>
        <v>0</v>
      </c>
      <c r="I164" s="102">
        <f t="shared" si="84"/>
        <v>3155.5000000000005</v>
      </c>
      <c r="J164" s="96">
        <f t="shared" ref="J164:L164" si="177">J165+J172</f>
        <v>0</v>
      </c>
      <c r="K164" s="235">
        <f t="shared" si="170"/>
        <v>3155.5000000000005</v>
      </c>
      <c r="L164" s="96">
        <f t="shared" si="177"/>
        <v>376.7</v>
      </c>
      <c r="M164" s="255">
        <f t="shared" si="154"/>
        <v>3532.2000000000003</v>
      </c>
      <c r="N164" s="96">
        <f t="shared" ref="N164:O164" si="178">N165+N172</f>
        <v>497.76</v>
      </c>
      <c r="O164" s="96">
        <f t="shared" si="178"/>
        <v>4029.96</v>
      </c>
    </row>
    <row r="165" spans="1:15" s="29" customFormat="1" ht="22.5" x14ac:dyDescent="0.2">
      <c r="A165" s="16" t="s">
        <v>411</v>
      </c>
      <c r="B165" s="17" t="s">
        <v>81</v>
      </c>
      <c r="C165" s="18">
        <v>10</v>
      </c>
      <c r="D165" s="17" t="s">
        <v>121</v>
      </c>
      <c r="E165" s="18" t="s">
        <v>89</v>
      </c>
      <c r="F165" s="18"/>
      <c r="G165" s="102">
        <f t="shared" ref="G165:O170" si="179">G166</f>
        <v>560.9</v>
      </c>
      <c r="H165" s="102">
        <f t="shared" si="179"/>
        <v>0</v>
      </c>
      <c r="I165" s="102">
        <f t="shared" si="84"/>
        <v>560.9</v>
      </c>
      <c r="J165" s="102">
        <f t="shared" si="179"/>
        <v>0</v>
      </c>
      <c r="K165" s="235">
        <f t="shared" si="170"/>
        <v>560.9</v>
      </c>
      <c r="L165" s="102">
        <f t="shared" si="179"/>
        <v>0</v>
      </c>
      <c r="M165" s="255">
        <f t="shared" si="154"/>
        <v>560.9</v>
      </c>
      <c r="N165" s="102">
        <f t="shared" si="179"/>
        <v>0</v>
      </c>
      <c r="O165" s="145">
        <f t="shared" si="179"/>
        <v>560.9</v>
      </c>
    </row>
    <row r="166" spans="1:15" s="29" customFormat="1" ht="22.5" x14ac:dyDescent="0.2">
      <c r="A166" s="16" t="s">
        <v>90</v>
      </c>
      <c r="B166" s="17" t="s">
        <v>81</v>
      </c>
      <c r="C166" s="18" t="s">
        <v>86</v>
      </c>
      <c r="D166" s="17" t="s">
        <v>121</v>
      </c>
      <c r="E166" s="18" t="s">
        <v>91</v>
      </c>
      <c r="F166" s="18"/>
      <c r="G166" s="102">
        <f t="shared" si="179"/>
        <v>560.9</v>
      </c>
      <c r="H166" s="102">
        <f t="shared" si="179"/>
        <v>0</v>
      </c>
      <c r="I166" s="102">
        <f t="shared" si="84"/>
        <v>560.9</v>
      </c>
      <c r="J166" s="102">
        <f t="shared" si="179"/>
        <v>0</v>
      </c>
      <c r="K166" s="235">
        <f t="shared" si="170"/>
        <v>560.9</v>
      </c>
      <c r="L166" s="102">
        <f t="shared" si="179"/>
        <v>0</v>
      </c>
      <c r="M166" s="255">
        <f t="shared" si="154"/>
        <v>560.9</v>
      </c>
      <c r="N166" s="102">
        <f t="shared" si="179"/>
        <v>0</v>
      </c>
      <c r="O166" s="145">
        <f t="shared" si="179"/>
        <v>560.9</v>
      </c>
    </row>
    <row r="167" spans="1:15" s="29" customFormat="1" ht="33.75" x14ac:dyDescent="0.2">
      <c r="A167" s="16" t="s">
        <v>122</v>
      </c>
      <c r="B167" s="17" t="s">
        <v>81</v>
      </c>
      <c r="C167" s="18" t="s">
        <v>86</v>
      </c>
      <c r="D167" s="17" t="s">
        <v>121</v>
      </c>
      <c r="E167" s="18" t="s">
        <v>123</v>
      </c>
      <c r="F167" s="18" t="s">
        <v>84</v>
      </c>
      <c r="G167" s="102">
        <f t="shared" si="179"/>
        <v>560.9</v>
      </c>
      <c r="H167" s="102">
        <f t="shared" si="179"/>
        <v>0</v>
      </c>
      <c r="I167" s="102">
        <f t="shared" si="84"/>
        <v>560.9</v>
      </c>
      <c r="J167" s="102">
        <f t="shared" si="179"/>
        <v>0</v>
      </c>
      <c r="K167" s="235">
        <f t="shared" si="170"/>
        <v>560.9</v>
      </c>
      <c r="L167" s="102">
        <f t="shared" si="179"/>
        <v>0</v>
      </c>
      <c r="M167" s="255">
        <f t="shared" si="154"/>
        <v>560.9</v>
      </c>
      <c r="N167" s="102">
        <f t="shared" si="179"/>
        <v>0</v>
      </c>
      <c r="O167" s="145">
        <f t="shared" si="179"/>
        <v>560.9</v>
      </c>
    </row>
    <row r="168" spans="1:15" s="29" customFormat="1" ht="25.5" x14ac:dyDescent="0.2">
      <c r="A168" s="116" t="s">
        <v>396</v>
      </c>
      <c r="B168" s="17" t="s">
        <v>81</v>
      </c>
      <c r="C168" s="18" t="s">
        <v>86</v>
      </c>
      <c r="D168" s="17" t="s">
        <v>121</v>
      </c>
      <c r="E168" s="18" t="s">
        <v>124</v>
      </c>
      <c r="F168" s="18" t="s">
        <v>84</v>
      </c>
      <c r="G168" s="102">
        <f t="shared" si="179"/>
        <v>560.9</v>
      </c>
      <c r="H168" s="102">
        <f t="shared" si="179"/>
        <v>0</v>
      </c>
      <c r="I168" s="102">
        <f t="shared" si="84"/>
        <v>560.9</v>
      </c>
      <c r="J168" s="102">
        <f t="shared" si="179"/>
        <v>0</v>
      </c>
      <c r="K168" s="235">
        <f t="shared" si="170"/>
        <v>560.9</v>
      </c>
      <c r="L168" s="102">
        <f t="shared" si="179"/>
        <v>0</v>
      </c>
      <c r="M168" s="255">
        <f t="shared" si="154"/>
        <v>560.9</v>
      </c>
      <c r="N168" s="102">
        <f t="shared" si="179"/>
        <v>0</v>
      </c>
      <c r="O168" s="145">
        <f t="shared" si="179"/>
        <v>560.9</v>
      </c>
    </row>
    <row r="169" spans="1:15" s="29" customFormat="1" ht="12" x14ac:dyDescent="0.2">
      <c r="A169" s="33" t="s">
        <v>388</v>
      </c>
      <c r="B169" s="17" t="s">
        <v>81</v>
      </c>
      <c r="C169" s="18" t="s">
        <v>86</v>
      </c>
      <c r="D169" s="17" t="s">
        <v>121</v>
      </c>
      <c r="E169" s="18" t="s">
        <v>124</v>
      </c>
      <c r="F169" s="18" t="s">
        <v>50</v>
      </c>
      <c r="G169" s="102">
        <f t="shared" si="179"/>
        <v>560.9</v>
      </c>
      <c r="H169" s="102">
        <f t="shared" si="179"/>
        <v>0</v>
      </c>
      <c r="I169" s="102">
        <f t="shared" si="84"/>
        <v>560.9</v>
      </c>
      <c r="J169" s="102">
        <f t="shared" si="179"/>
        <v>0</v>
      </c>
      <c r="K169" s="235">
        <f t="shared" si="170"/>
        <v>560.9</v>
      </c>
      <c r="L169" s="102">
        <f t="shared" si="179"/>
        <v>0</v>
      </c>
      <c r="M169" s="255">
        <f t="shared" si="154"/>
        <v>560.9</v>
      </c>
      <c r="N169" s="102">
        <f t="shared" si="179"/>
        <v>0</v>
      </c>
      <c r="O169" s="145">
        <f t="shared" si="179"/>
        <v>560.9</v>
      </c>
    </row>
    <row r="170" spans="1:15" ht="22.5" x14ac:dyDescent="0.2">
      <c r="A170" s="33" t="s">
        <v>51</v>
      </c>
      <c r="B170" s="17" t="s">
        <v>81</v>
      </c>
      <c r="C170" s="18" t="s">
        <v>86</v>
      </c>
      <c r="D170" s="17" t="s">
        <v>121</v>
      </c>
      <c r="E170" s="18" t="s">
        <v>124</v>
      </c>
      <c r="F170" s="18" t="s">
        <v>52</v>
      </c>
      <c r="G170" s="102">
        <f t="shared" si="179"/>
        <v>560.9</v>
      </c>
      <c r="H170" s="102">
        <f t="shared" si="179"/>
        <v>0</v>
      </c>
      <c r="I170" s="102">
        <f t="shared" si="84"/>
        <v>560.9</v>
      </c>
      <c r="J170" s="102">
        <f t="shared" si="179"/>
        <v>0</v>
      </c>
      <c r="K170" s="235">
        <f t="shared" si="170"/>
        <v>560.9</v>
      </c>
      <c r="L170" s="102">
        <f t="shared" si="179"/>
        <v>0</v>
      </c>
      <c r="M170" s="255">
        <f t="shared" si="154"/>
        <v>560.9</v>
      </c>
      <c r="N170" s="102">
        <f t="shared" si="179"/>
        <v>0</v>
      </c>
      <c r="O170" s="145">
        <f t="shared" si="179"/>
        <v>560.9</v>
      </c>
    </row>
    <row r="171" spans="1:15" x14ac:dyDescent="0.2">
      <c r="A171" s="65" t="s">
        <v>408</v>
      </c>
      <c r="B171" s="17" t="s">
        <v>81</v>
      </c>
      <c r="C171" s="18" t="s">
        <v>86</v>
      </c>
      <c r="D171" s="17" t="s">
        <v>121</v>
      </c>
      <c r="E171" s="18" t="s">
        <v>124</v>
      </c>
      <c r="F171" s="18" t="s">
        <v>54</v>
      </c>
      <c r="G171" s="102">
        <v>560.9</v>
      </c>
      <c r="H171" s="102"/>
      <c r="I171" s="102">
        <f t="shared" si="84"/>
        <v>560.9</v>
      </c>
      <c r="J171" s="102"/>
      <c r="K171" s="235">
        <f t="shared" si="170"/>
        <v>560.9</v>
      </c>
      <c r="L171" s="102"/>
      <c r="M171" s="255">
        <f t="shared" si="154"/>
        <v>560.9</v>
      </c>
      <c r="N171" s="102">
        <v>0</v>
      </c>
      <c r="O171" s="145">
        <f>M171+N171</f>
        <v>560.9</v>
      </c>
    </row>
    <row r="172" spans="1:15" x14ac:dyDescent="0.2">
      <c r="A172" s="16" t="s">
        <v>125</v>
      </c>
      <c r="B172" s="17" t="s">
        <v>81</v>
      </c>
      <c r="C172" s="18" t="s">
        <v>86</v>
      </c>
      <c r="D172" s="17" t="s">
        <v>121</v>
      </c>
      <c r="E172" s="18" t="s">
        <v>126</v>
      </c>
      <c r="F172" s="18"/>
      <c r="G172" s="102">
        <f>G173+G190</f>
        <v>2594.6000000000004</v>
      </c>
      <c r="H172" s="102">
        <f t="shared" ref="H172" si="180">H173+H190</f>
        <v>0</v>
      </c>
      <c r="I172" s="102">
        <f t="shared" si="84"/>
        <v>2594.6000000000004</v>
      </c>
      <c r="J172" s="102">
        <f t="shared" ref="J172:L172" si="181">J173+J190</f>
        <v>0</v>
      </c>
      <c r="K172" s="235">
        <f t="shared" si="170"/>
        <v>2594.6000000000004</v>
      </c>
      <c r="L172" s="102">
        <f t="shared" si="181"/>
        <v>376.7</v>
      </c>
      <c r="M172" s="255">
        <f t="shared" si="154"/>
        <v>2971.3</v>
      </c>
      <c r="N172" s="102">
        <f t="shared" ref="N172:O172" si="182">N173+N190</f>
        <v>497.76</v>
      </c>
      <c r="O172" s="102">
        <f t="shared" si="182"/>
        <v>3469.06</v>
      </c>
    </row>
    <row r="173" spans="1:15" ht="22.5" x14ac:dyDescent="0.2">
      <c r="A173" s="16" t="s">
        <v>127</v>
      </c>
      <c r="B173" s="17" t="s">
        <v>81</v>
      </c>
      <c r="C173" s="18" t="s">
        <v>86</v>
      </c>
      <c r="D173" s="17" t="s">
        <v>121</v>
      </c>
      <c r="E173" s="18" t="s">
        <v>128</v>
      </c>
      <c r="F173" s="18" t="s">
        <v>84</v>
      </c>
      <c r="G173" s="102">
        <f>G174+G182+G186</f>
        <v>2494.6000000000004</v>
      </c>
      <c r="H173" s="102">
        <f t="shared" ref="H173" si="183">H174+H182+H186</f>
        <v>0</v>
      </c>
      <c r="I173" s="102">
        <f t="shared" ref="I173:I244" si="184">G173+H173</f>
        <v>2494.6000000000004</v>
      </c>
      <c r="J173" s="102">
        <f t="shared" ref="J173:L173" si="185">J174+J182+J186</f>
        <v>0</v>
      </c>
      <c r="K173" s="235">
        <f t="shared" si="170"/>
        <v>2494.6000000000004</v>
      </c>
      <c r="L173" s="102">
        <f t="shared" si="185"/>
        <v>376.7</v>
      </c>
      <c r="M173" s="255">
        <f t="shared" si="154"/>
        <v>2871.3</v>
      </c>
      <c r="N173" s="102">
        <f t="shared" ref="N173:O173" si="186">N174+N182+N186</f>
        <v>522.76</v>
      </c>
      <c r="O173" s="102">
        <f t="shared" si="186"/>
        <v>3394.06</v>
      </c>
    </row>
    <row r="174" spans="1:15" ht="22.5" x14ac:dyDescent="0.2">
      <c r="A174" s="32" t="s">
        <v>129</v>
      </c>
      <c r="B174" s="17" t="s">
        <v>81</v>
      </c>
      <c r="C174" s="18">
        <v>10</v>
      </c>
      <c r="D174" s="17" t="s">
        <v>121</v>
      </c>
      <c r="E174" s="18" t="s">
        <v>130</v>
      </c>
      <c r="F174" s="18" t="s">
        <v>84</v>
      </c>
      <c r="G174" s="102">
        <f>G175</f>
        <v>2181.8000000000002</v>
      </c>
      <c r="H174" s="102">
        <f t="shared" ref="H174" si="187">H175</f>
        <v>0</v>
      </c>
      <c r="I174" s="102">
        <f t="shared" si="184"/>
        <v>2181.8000000000002</v>
      </c>
      <c r="J174" s="102">
        <f t="shared" ref="J174:O174" si="188">J175</f>
        <v>0</v>
      </c>
      <c r="K174" s="235">
        <f t="shared" si="170"/>
        <v>2181.8000000000002</v>
      </c>
      <c r="L174" s="102">
        <f t="shared" si="188"/>
        <v>376.7</v>
      </c>
      <c r="M174" s="255">
        <f t="shared" si="154"/>
        <v>2558.5</v>
      </c>
      <c r="N174" s="102">
        <f t="shared" si="188"/>
        <v>512.70000000000005</v>
      </c>
      <c r="O174" s="102">
        <f t="shared" si="188"/>
        <v>3071.2</v>
      </c>
    </row>
    <row r="175" spans="1:15" ht="33.75" x14ac:dyDescent="0.2">
      <c r="A175" s="33" t="s">
        <v>41</v>
      </c>
      <c r="B175" s="17" t="s">
        <v>81</v>
      </c>
      <c r="C175" s="18">
        <v>10</v>
      </c>
      <c r="D175" s="17" t="s">
        <v>121</v>
      </c>
      <c r="E175" s="18" t="s">
        <v>130</v>
      </c>
      <c r="F175" s="18" t="s">
        <v>42</v>
      </c>
      <c r="G175" s="102">
        <f>G179+G176</f>
        <v>2181.8000000000002</v>
      </c>
      <c r="H175" s="102">
        <f t="shared" ref="H175:J175" si="189">H179+H176</f>
        <v>0</v>
      </c>
      <c r="I175" s="102">
        <f t="shared" si="189"/>
        <v>2181.8000000000002</v>
      </c>
      <c r="J175" s="102">
        <f t="shared" si="189"/>
        <v>0</v>
      </c>
      <c r="K175" s="235">
        <f t="shared" si="170"/>
        <v>2181.8000000000002</v>
      </c>
      <c r="L175" s="102">
        <f t="shared" ref="L175:N175" si="190">L179+L176</f>
        <v>376.7</v>
      </c>
      <c r="M175" s="255">
        <f t="shared" si="154"/>
        <v>2558.5</v>
      </c>
      <c r="N175" s="102">
        <f t="shared" si="190"/>
        <v>512.70000000000005</v>
      </c>
      <c r="O175" s="102">
        <f t="shared" ref="O175" si="191">O179+O176</f>
        <v>3071.2</v>
      </c>
    </row>
    <row r="176" spans="1:15" hidden="1" x14ac:dyDescent="0.2">
      <c r="A176" s="33" t="s">
        <v>43</v>
      </c>
      <c r="B176" s="17" t="s">
        <v>81</v>
      </c>
      <c r="C176" s="18">
        <v>10</v>
      </c>
      <c r="D176" s="17" t="s">
        <v>121</v>
      </c>
      <c r="E176" s="18" t="s">
        <v>130</v>
      </c>
      <c r="F176" s="18">
        <v>110</v>
      </c>
      <c r="G176" s="102">
        <f>G177+G178</f>
        <v>0</v>
      </c>
      <c r="H176" s="102">
        <f t="shared" ref="H176" si="192">H177+H178</f>
        <v>0</v>
      </c>
      <c r="I176" s="102">
        <f t="shared" si="184"/>
        <v>0</v>
      </c>
      <c r="J176" s="102">
        <f t="shared" ref="J176:L176" si="193">J177+J178</f>
        <v>0</v>
      </c>
      <c r="K176" s="235">
        <f t="shared" si="170"/>
        <v>0</v>
      </c>
      <c r="L176" s="102">
        <f t="shared" si="193"/>
        <v>0</v>
      </c>
      <c r="M176" s="255">
        <f t="shared" si="154"/>
        <v>0</v>
      </c>
      <c r="N176" s="102">
        <f t="shared" ref="N176:O176" si="194">N177+N178</f>
        <v>0</v>
      </c>
      <c r="O176" s="102">
        <f t="shared" si="194"/>
        <v>0</v>
      </c>
    </row>
    <row r="177" spans="1:15" hidden="1" x14ac:dyDescent="0.2">
      <c r="A177" s="33" t="s">
        <v>44</v>
      </c>
      <c r="B177" s="17" t="s">
        <v>81</v>
      </c>
      <c r="C177" s="18">
        <v>10</v>
      </c>
      <c r="D177" s="17" t="s">
        <v>121</v>
      </c>
      <c r="E177" s="18" t="s">
        <v>130</v>
      </c>
      <c r="F177" s="18">
        <v>111</v>
      </c>
      <c r="G177" s="102">
        <v>0</v>
      </c>
      <c r="H177" s="102"/>
      <c r="I177" s="102">
        <f t="shared" si="184"/>
        <v>0</v>
      </c>
      <c r="J177" s="102">
        <v>0</v>
      </c>
      <c r="K177" s="235">
        <f t="shared" si="170"/>
        <v>0</v>
      </c>
      <c r="L177" s="102">
        <v>0</v>
      </c>
      <c r="M177" s="255">
        <f t="shared" si="154"/>
        <v>0</v>
      </c>
      <c r="N177" s="102">
        <v>0</v>
      </c>
      <c r="O177" s="102">
        <f t="shared" ref="O177:O178" si="195">M177+N177</f>
        <v>0</v>
      </c>
    </row>
    <row r="178" spans="1:15" ht="22.5" hidden="1" x14ac:dyDescent="0.2">
      <c r="A178" s="64" t="s">
        <v>45</v>
      </c>
      <c r="B178" s="17" t="s">
        <v>81</v>
      </c>
      <c r="C178" s="18">
        <v>10</v>
      </c>
      <c r="D178" s="17" t="s">
        <v>121</v>
      </c>
      <c r="E178" s="18" t="s">
        <v>130</v>
      </c>
      <c r="F178" s="18">
        <v>119</v>
      </c>
      <c r="G178" s="102">
        <v>0</v>
      </c>
      <c r="H178" s="102"/>
      <c r="I178" s="102">
        <f t="shared" si="184"/>
        <v>0</v>
      </c>
      <c r="J178" s="102">
        <v>0</v>
      </c>
      <c r="K178" s="235">
        <f t="shared" si="170"/>
        <v>0</v>
      </c>
      <c r="L178" s="102">
        <v>0</v>
      </c>
      <c r="M178" s="255">
        <f t="shared" si="154"/>
        <v>0</v>
      </c>
      <c r="N178" s="102">
        <v>0</v>
      </c>
      <c r="O178" s="102">
        <f t="shared" si="195"/>
        <v>0</v>
      </c>
    </row>
    <row r="179" spans="1:15" x14ac:dyDescent="0.2">
      <c r="A179" s="33" t="s">
        <v>68</v>
      </c>
      <c r="B179" s="17" t="s">
        <v>81</v>
      </c>
      <c r="C179" s="18">
        <v>10</v>
      </c>
      <c r="D179" s="17" t="s">
        <v>121</v>
      </c>
      <c r="E179" s="18" t="s">
        <v>130</v>
      </c>
      <c r="F179" s="18" t="s">
        <v>131</v>
      </c>
      <c r="G179" s="102">
        <f>G180+G181</f>
        <v>2181.8000000000002</v>
      </c>
      <c r="H179" s="102">
        <f t="shared" ref="H179" si="196">H180+H181</f>
        <v>0</v>
      </c>
      <c r="I179" s="102">
        <f t="shared" si="184"/>
        <v>2181.8000000000002</v>
      </c>
      <c r="J179" s="102">
        <f t="shared" ref="J179:L179" si="197">J180+J181</f>
        <v>0</v>
      </c>
      <c r="K179" s="235">
        <f t="shared" si="170"/>
        <v>2181.8000000000002</v>
      </c>
      <c r="L179" s="102">
        <f t="shared" si="197"/>
        <v>376.7</v>
      </c>
      <c r="M179" s="255">
        <f t="shared" si="154"/>
        <v>2558.5</v>
      </c>
      <c r="N179" s="102">
        <f t="shared" ref="N179:O179" si="198">N180+N181</f>
        <v>512.70000000000005</v>
      </c>
      <c r="O179" s="102">
        <f t="shared" si="198"/>
        <v>3071.2</v>
      </c>
    </row>
    <row r="180" spans="1:15" x14ac:dyDescent="0.2">
      <c r="A180" s="64" t="s">
        <v>69</v>
      </c>
      <c r="B180" s="17" t="s">
        <v>81</v>
      </c>
      <c r="C180" s="18">
        <v>10</v>
      </c>
      <c r="D180" s="17" t="s">
        <v>121</v>
      </c>
      <c r="E180" s="18" t="s">
        <v>130</v>
      </c>
      <c r="F180" s="18" t="s">
        <v>132</v>
      </c>
      <c r="G180" s="102">
        <v>1675.8</v>
      </c>
      <c r="H180" s="102"/>
      <c r="I180" s="102">
        <f t="shared" si="184"/>
        <v>1675.8</v>
      </c>
      <c r="J180" s="102"/>
      <c r="K180" s="235">
        <f t="shared" si="170"/>
        <v>1675.8</v>
      </c>
      <c r="L180" s="102">
        <v>289.7</v>
      </c>
      <c r="M180" s="255">
        <f t="shared" si="154"/>
        <v>1965.5</v>
      </c>
      <c r="N180" s="102">
        <v>408.1</v>
      </c>
      <c r="O180" s="145">
        <f t="shared" ref="O180:O181" si="199">M180+N180</f>
        <v>2373.6</v>
      </c>
    </row>
    <row r="181" spans="1:15" ht="33.75" x14ac:dyDescent="0.2">
      <c r="A181" s="64" t="s">
        <v>70</v>
      </c>
      <c r="B181" s="17" t="s">
        <v>81</v>
      </c>
      <c r="C181" s="18">
        <v>10</v>
      </c>
      <c r="D181" s="17" t="s">
        <v>121</v>
      </c>
      <c r="E181" s="18" t="s">
        <v>130</v>
      </c>
      <c r="F181" s="18">
        <v>129</v>
      </c>
      <c r="G181" s="102">
        <v>506</v>
      </c>
      <c r="H181" s="102"/>
      <c r="I181" s="102">
        <f t="shared" si="184"/>
        <v>506</v>
      </c>
      <c r="J181" s="102"/>
      <c r="K181" s="235">
        <f t="shared" si="170"/>
        <v>506</v>
      </c>
      <c r="L181" s="102">
        <v>87</v>
      </c>
      <c r="M181" s="255">
        <f t="shared" si="154"/>
        <v>593</v>
      </c>
      <c r="N181" s="102">
        <v>104.6</v>
      </c>
      <c r="O181" s="145">
        <f t="shared" si="199"/>
        <v>697.6</v>
      </c>
    </row>
    <row r="182" spans="1:15" x14ac:dyDescent="0.2">
      <c r="A182" s="33" t="s">
        <v>388</v>
      </c>
      <c r="B182" s="17" t="s">
        <v>81</v>
      </c>
      <c r="C182" s="18">
        <v>10</v>
      </c>
      <c r="D182" s="17" t="s">
        <v>121</v>
      </c>
      <c r="E182" s="18" t="s">
        <v>133</v>
      </c>
      <c r="F182" s="18" t="s">
        <v>50</v>
      </c>
      <c r="G182" s="102">
        <f>G183</f>
        <v>292.8</v>
      </c>
      <c r="H182" s="102">
        <f t="shared" ref="H182" si="200">H183</f>
        <v>0</v>
      </c>
      <c r="I182" s="102">
        <f t="shared" si="184"/>
        <v>292.8</v>
      </c>
      <c r="J182" s="102">
        <f t="shared" ref="J182:O182" si="201">J183</f>
        <v>0</v>
      </c>
      <c r="K182" s="235">
        <f t="shared" si="170"/>
        <v>292.8</v>
      </c>
      <c r="L182" s="102">
        <f t="shared" si="201"/>
        <v>0</v>
      </c>
      <c r="M182" s="255">
        <f t="shared" si="154"/>
        <v>292.8</v>
      </c>
      <c r="N182" s="102">
        <f t="shared" si="201"/>
        <v>27.059999999999995</v>
      </c>
      <c r="O182" s="102">
        <f t="shared" si="201"/>
        <v>319.86</v>
      </c>
    </row>
    <row r="183" spans="1:15" ht="22.5" x14ac:dyDescent="0.2">
      <c r="A183" s="33" t="s">
        <v>51</v>
      </c>
      <c r="B183" s="17" t="s">
        <v>81</v>
      </c>
      <c r="C183" s="18">
        <v>10</v>
      </c>
      <c r="D183" s="17" t="s">
        <v>121</v>
      </c>
      <c r="E183" s="18" t="s">
        <v>133</v>
      </c>
      <c r="F183" s="18" t="s">
        <v>52</v>
      </c>
      <c r="G183" s="102">
        <f>G185+G184</f>
        <v>292.8</v>
      </c>
      <c r="H183" s="102">
        <f t="shared" ref="H183" si="202">H185+H184</f>
        <v>0</v>
      </c>
      <c r="I183" s="102">
        <f t="shared" si="184"/>
        <v>292.8</v>
      </c>
      <c r="J183" s="102">
        <f t="shared" ref="J183:L183" si="203">J185+J184</f>
        <v>0</v>
      </c>
      <c r="K183" s="235">
        <f t="shared" si="170"/>
        <v>292.8</v>
      </c>
      <c r="L183" s="102">
        <f t="shared" si="203"/>
        <v>0</v>
      </c>
      <c r="M183" s="255">
        <f t="shared" si="154"/>
        <v>292.8</v>
      </c>
      <c r="N183" s="102">
        <f t="shared" ref="N183:O183" si="204">N185+N184</f>
        <v>27.059999999999995</v>
      </c>
      <c r="O183" s="102">
        <f t="shared" si="204"/>
        <v>319.86</v>
      </c>
    </row>
    <row r="184" spans="1:15" ht="22.5" x14ac:dyDescent="0.2">
      <c r="A184" s="65" t="s">
        <v>71</v>
      </c>
      <c r="B184" s="17" t="s">
        <v>81</v>
      </c>
      <c r="C184" s="18">
        <v>10</v>
      </c>
      <c r="D184" s="17" t="s">
        <v>121</v>
      </c>
      <c r="E184" s="18" t="s">
        <v>133</v>
      </c>
      <c r="F184" s="18">
        <v>242</v>
      </c>
      <c r="G184" s="102">
        <v>80</v>
      </c>
      <c r="H184" s="102"/>
      <c r="I184" s="102">
        <f t="shared" si="184"/>
        <v>80</v>
      </c>
      <c r="J184" s="102"/>
      <c r="K184" s="235">
        <f t="shared" si="170"/>
        <v>80</v>
      </c>
      <c r="L184" s="102"/>
      <c r="M184" s="255">
        <f t="shared" si="154"/>
        <v>80</v>
      </c>
      <c r="N184" s="102">
        <v>-26.1</v>
      </c>
      <c r="O184" s="102">
        <f t="shared" ref="O184:O185" si="205">M184+N184</f>
        <v>53.9</v>
      </c>
    </row>
    <row r="185" spans="1:15" x14ac:dyDescent="0.2">
      <c r="A185" s="65" t="s">
        <v>408</v>
      </c>
      <c r="B185" s="17" t="s">
        <v>81</v>
      </c>
      <c r="C185" s="18">
        <v>10</v>
      </c>
      <c r="D185" s="17" t="s">
        <v>121</v>
      </c>
      <c r="E185" s="18" t="s">
        <v>133</v>
      </c>
      <c r="F185" s="18" t="s">
        <v>54</v>
      </c>
      <c r="G185" s="102">
        <v>212.8</v>
      </c>
      <c r="H185" s="102"/>
      <c r="I185" s="102">
        <f t="shared" si="184"/>
        <v>212.8</v>
      </c>
      <c r="J185" s="102"/>
      <c r="K185" s="235">
        <f t="shared" si="170"/>
        <v>212.8</v>
      </c>
      <c r="L185" s="102"/>
      <c r="M185" s="255">
        <f t="shared" si="154"/>
        <v>212.8</v>
      </c>
      <c r="N185" s="102">
        <v>53.16</v>
      </c>
      <c r="O185" s="102">
        <f t="shared" si="205"/>
        <v>265.96000000000004</v>
      </c>
    </row>
    <row r="186" spans="1:15" x14ac:dyDescent="0.2">
      <c r="A186" s="20" t="s">
        <v>72</v>
      </c>
      <c r="B186" s="17" t="s">
        <v>81</v>
      </c>
      <c r="C186" s="18">
        <v>10</v>
      </c>
      <c r="D186" s="17" t="s">
        <v>121</v>
      </c>
      <c r="E186" s="18" t="s">
        <v>133</v>
      </c>
      <c r="F186" s="18" t="s">
        <v>134</v>
      </c>
      <c r="G186" s="102">
        <f>G187</f>
        <v>20</v>
      </c>
      <c r="H186" s="102">
        <f t="shared" ref="H186" si="206">H187</f>
        <v>0</v>
      </c>
      <c r="I186" s="102">
        <f t="shared" si="184"/>
        <v>20</v>
      </c>
      <c r="J186" s="102">
        <f t="shared" ref="J186:O186" si="207">J187</f>
        <v>0</v>
      </c>
      <c r="K186" s="235">
        <f t="shared" si="170"/>
        <v>20</v>
      </c>
      <c r="L186" s="102">
        <f t="shared" si="207"/>
        <v>0</v>
      </c>
      <c r="M186" s="255">
        <f t="shared" si="154"/>
        <v>20</v>
      </c>
      <c r="N186" s="102">
        <f t="shared" si="207"/>
        <v>-17</v>
      </c>
      <c r="O186" s="102">
        <f t="shared" si="207"/>
        <v>3</v>
      </c>
    </row>
    <row r="187" spans="1:15" x14ac:dyDescent="0.2">
      <c r="A187" s="20" t="s">
        <v>73</v>
      </c>
      <c r="B187" s="17" t="s">
        <v>81</v>
      </c>
      <c r="C187" s="18">
        <v>10</v>
      </c>
      <c r="D187" s="17" t="s">
        <v>121</v>
      </c>
      <c r="E187" s="18" t="s">
        <v>133</v>
      </c>
      <c r="F187" s="18" t="s">
        <v>74</v>
      </c>
      <c r="G187" s="102">
        <f>G188+G189</f>
        <v>20</v>
      </c>
      <c r="H187" s="102">
        <f t="shared" ref="H187" si="208">H188+H189</f>
        <v>0</v>
      </c>
      <c r="I187" s="102">
        <f t="shared" si="184"/>
        <v>20</v>
      </c>
      <c r="J187" s="102">
        <f t="shared" ref="J187:L187" si="209">J188+J189</f>
        <v>0</v>
      </c>
      <c r="K187" s="235">
        <f t="shared" si="170"/>
        <v>20</v>
      </c>
      <c r="L187" s="102">
        <f t="shared" si="209"/>
        <v>0</v>
      </c>
      <c r="M187" s="255">
        <f t="shared" si="154"/>
        <v>20</v>
      </c>
      <c r="N187" s="102">
        <f t="shared" ref="N187:O187" si="210">N188+N189</f>
        <v>-17</v>
      </c>
      <c r="O187" s="102">
        <f t="shared" si="210"/>
        <v>3</v>
      </c>
    </row>
    <row r="188" spans="1:15" x14ac:dyDescent="0.2">
      <c r="A188" s="25" t="s">
        <v>75</v>
      </c>
      <c r="B188" s="17" t="s">
        <v>81</v>
      </c>
      <c r="C188" s="18">
        <v>10</v>
      </c>
      <c r="D188" s="17" t="s">
        <v>121</v>
      </c>
      <c r="E188" s="18" t="s">
        <v>133</v>
      </c>
      <c r="F188" s="18" t="s">
        <v>76</v>
      </c>
      <c r="G188" s="102">
        <v>16</v>
      </c>
      <c r="H188" s="102"/>
      <c r="I188" s="102">
        <f t="shared" si="184"/>
        <v>16</v>
      </c>
      <c r="J188" s="102"/>
      <c r="K188" s="235">
        <f t="shared" si="170"/>
        <v>16</v>
      </c>
      <c r="L188" s="102"/>
      <c r="M188" s="255">
        <f t="shared" si="154"/>
        <v>16</v>
      </c>
      <c r="N188" s="102">
        <v>-16</v>
      </c>
      <c r="O188" s="102">
        <f t="shared" ref="O188:O189" si="211">M188+N188</f>
        <v>0</v>
      </c>
    </row>
    <row r="189" spans="1:15" x14ac:dyDescent="0.2">
      <c r="A189" s="20" t="s">
        <v>379</v>
      </c>
      <c r="B189" s="17" t="s">
        <v>81</v>
      </c>
      <c r="C189" s="18">
        <v>10</v>
      </c>
      <c r="D189" s="17" t="s">
        <v>121</v>
      </c>
      <c r="E189" s="18" t="s">
        <v>133</v>
      </c>
      <c r="F189" s="18">
        <v>853</v>
      </c>
      <c r="G189" s="102">
        <v>4</v>
      </c>
      <c r="H189" s="102"/>
      <c r="I189" s="102">
        <f t="shared" si="184"/>
        <v>4</v>
      </c>
      <c r="J189" s="102"/>
      <c r="K189" s="235">
        <f t="shared" si="170"/>
        <v>4</v>
      </c>
      <c r="L189" s="102"/>
      <c r="M189" s="255">
        <f t="shared" si="154"/>
        <v>4</v>
      </c>
      <c r="N189" s="102">
        <v>-1</v>
      </c>
      <c r="O189" s="102">
        <f t="shared" si="211"/>
        <v>3</v>
      </c>
    </row>
    <row r="190" spans="1:15" ht="22.5" x14ac:dyDescent="0.2">
      <c r="A190" s="33" t="s">
        <v>136</v>
      </c>
      <c r="B190" s="17" t="s">
        <v>81</v>
      </c>
      <c r="C190" s="18">
        <v>10</v>
      </c>
      <c r="D190" s="17" t="s">
        <v>121</v>
      </c>
      <c r="E190" s="18" t="s">
        <v>137</v>
      </c>
      <c r="F190" s="18"/>
      <c r="G190" s="102">
        <f>G191</f>
        <v>100</v>
      </c>
      <c r="H190" s="102">
        <f t="shared" ref="H190:H192" si="212">H191</f>
        <v>0</v>
      </c>
      <c r="I190" s="102">
        <f t="shared" si="184"/>
        <v>100</v>
      </c>
      <c r="J190" s="102">
        <f t="shared" ref="J190:O192" si="213">J191</f>
        <v>0</v>
      </c>
      <c r="K190" s="235">
        <f t="shared" si="170"/>
        <v>100</v>
      </c>
      <c r="L190" s="102">
        <f t="shared" si="213"/>
        <v>0</v>
      </c>
      <c r="M190" s="255">
        <f t="shared" si="154"/>
        <v>100</v>
      </c>
      <c r="N190" s="102">
        <f t="shared" si="213"/>
        <v>-25</v>
      </c>
      <c r="O190" s="102">
        <f t="shared" si="213"/>
        <v>75</v>
      </c>
    </row>
    <row r="191" spans="1:15" x14ac:dyDescent="0.2">
      <c r="A191" s="33" t="s">
        <v>388</v>
      </c>
      <c r="B191" s="17" t="s">
        <v>81</v>
      </c>
      <c r="C191" s="18">
        <v>10</v>
      </c>
      <c r="D191" s="17" t="s">
        <v>121</v>
      </c>
      <c r="E191" s="18" t="s">
        <v>137</v>
      </c>
      <c r="F191" s="18" t="s">
        <v>50</v>
      </c>
      <c r="G191" s="102">
        <f>G192</f>
        <v>100</v>
      </c>
      <c r="H191" s="102">
        <f t="shared" si="212"/>
        <v>0</v>
      </c>
      <c r="I191" s="102">
        <f t="shared" si="184"/>
        <v>100</v>
      </c>
      <c r="J191" s="102">
        <f t="shared" si="213"/>
        <v>0</v>
      </c>
      <c r="K191" s="235">
        <f t="shared" si="170"/>
        <v>100</v>
      </c>
      <c r="L191" s="102">
        <f t="shared" si="213"/>
        <v>0</v>
      </c>
      <c r="M191" s="255">
        <f t="shared" si="154"/>
        <v>100</v>
      </c>
      <c r="N191" s="102">
        <f t="shared" si="213"/>
        <v>-25</v>
      </c>
      <c r="O191" s="102">
        <f t="shared" si="213"/>
        <v>75</v>
      </c>
    </row>
    <row r="192" spans="1:15" ht="22.5" x14ac:dyDescent="0.2">
      <c r="A192" s="33" t="s">
        <v>51</v>
      </c>
      <c r="B192" s="17" t="s">
        <v>81</v>
      </c>
      <c r="C192" s="18">
        <v>10</v>
      </c>
      <c r="D192" s="17" t="s">
        <v>121</v>
      </c>
      <c r="E192" s="18" t="s">
        <v>137</v>
      </c>
      <c r="F192" s="18" t="s">
        <v>52</v>
      </c>
      <c r="G192" s="102">
        <f>G193</f>
        <v>100</v>
      </c>
      <c r="H192" s="102">
        <f t="shared" si="212"/>
        <v>0</v>
      </c>
      <c r="I192" s="102">
        <f t="shared" si="184"/>
        <v>100</v>
      </c>
      <c r="J192" s="102">
        <f t="shared" si="213"/>
        <v>0</v>
      </c>
      <c r="K192" s="235">
        <f t="shared" si="170"/>
        <v>100</v>
      </c>
      <c r="L192" s="102">
        <f t="shared" si="213"/>
        <v>0</v>
      </c>
      <c r="M192" s="255">
        <f t="shared" si="154"/>
        <v>100</v>
      </c>
      <c r="N192" s="102">
        <f t="shared" si="213"/>
        <v>-25</v>
      </c>
      <c r="O192" s="102">
        <f t="shared" si="213"/>
        <v>75</v>
      </c>
    </row>
    <row r="193" spans="1:17" x14ac:dyDescent="0.2">
      <c r="A193" s="65" t="s">
        <v>408</v>
      </c>
      <c r="B193" s="17" t="s">
        <v>81</v>
      </c>
      <c r="C193" s="18">
        <v>10</v>
      </c>
      <c r="D193" s="17" t="s">
        <v>121</v>
      </c>
      <c r="E193" s="18" t="s">
        <v>137</v>
      </c>
      <c r="F193" s="18" t="s">
        <v>54</v>
      </c>
      <c r="G193" s="102">
        <v>100</v>
      </c>
      <c r="H193" s="102"/>
      <c r="I193" s="102">
        <f t="shared" si="184"/>
        <v>100</v>
      </c>
      <c r="J193" s="102"/>
      <c r="K193" s="235">
        <f t="shared" si="170"/>
        <v>100</v>
      </c>
      <c r="L193" s="102"/>
      <c r="M193" s="255">
        <f t="shared" si="154"/>
        <v>100</v>
      </c>
      <c r="N193" s="102">
        <v>-25</v>
      </c>
      <c r="O193" s="102">
        <f>M193+N193</f>
        <v>75</v>
      </c>
    </row>
    <row r="194" spans="1:17" ht="31.5" x14ac:dyDescent="0.2">
      <c r="A194" s="13" t="s">
        <v>138</v>
      </c>
      <c r="B194" s="27" t="s">
        <v>139</v>
      </c>
      <c r="C194" s="26" t="s">
        <v>82</v>
      </c>
      <c r="D194" s="27" t="s">
        <v>82</v>
      </c>
      <c r="E194" s="26" t="s">
        <v>83</v>
      </c>
      <c r="F194" s="26" t="s">
        <v>84</v>
      </c>
      <c r="G194" s="104">
        <f>G195+G337</f>
        <v>325349.50000000006</v>
      </c>
      <c r="H194" s="104">
        <f>H195+H337</f>
        <v>0.30000000000000038</v>
      </c>
      <c r="I194" s="237">
        <f t="shared" si="184"/>
        <v>325349.80000000005</v>
      </c>
      <c r="J194" s="104">
        <f>J195+J337</f>
        <v>14852.5</v>
      </c>
      <c r="K194" s="240">
        <f t="shared" si="170"/>
        <v>340202.30000000005</v>
      </c>
      <c r="L194" s="104">
        <f>L195+L337</f>
        <v>-5060.5</v>
      </c>
      <c r="M194" s="104">
        <f t="shared" si="154"/>
        <v>335141.80000000005</v>
      </c>
      <c r="N194" s="104">
        <f>N195+N337</f>
        <v>23161.403000000006</v>
      </c>
      <c r="O194" s="287">
        <f>O195+O337</f>
        <v>358303.20299999998</v>
      </c>
      <c r="Q194" s="277"/>
    </row>
    <row r="195" spans="1:17" x14ac:dyDescent="0.2">
      <c r="A195" s="11" t="s">
        <v>140</v>
      </c>
      <c r="B195" s="44" t="s">
        <v>139</v>
      </c>
      <c r="C195" s="46" t="s">
        <v>141</v>
      </c>
      <c r="D195" s="44" t="s">
        <v>82</v>
      </c>
      <c r="E195" s="46" t="s">
        <v>83</v>
      </c>
      <c r="F195" s="46" t="s">
        <v>84</v>
      </c>
      <c r="G195" s="96">
        <f>G196+G234+G286+G296+G305</f>
        <v>321719.80000000005</v>
      </c>
      <c r="H195" s="96">
        <f>H196+H234+H286+H296+H305</f>
        <v>-9.9999999999999645E-2</v>
      </c>
      <c r="I195" s="102">
        <f t="shared" si="184"/>
        <v>321719.70000000007</v>
      </c>
      <c r="J195" s="96">
        <f>J196+J234+J286+J296+J305</f>
        <v>14852.5</v>
      </c>
      <c r="K195" s="235">
        <f t="shared" si="170"/>
        <v>336572.20000000007</v>
      </c>
      <c r="L195" s="96">
        <f>L196+L234+L286+L296+L305</f>
        <v>-5060.5</v>
      </c>
      <c r="M195" s="255">
        <f t="shared" si="154"/>
        <v>331511.70000000007</v>
      </c>
      <c r="N195" s="96">
        <f>N196+N234+N286+N296+N305</f>
        <v>22743.503000000004</v>
      </c>
      <c r="O195" s="96">
        <f>O196+O234+O286+O296+O305</f>
        <v>354255.20299999998</v>
      </c>
    </row>
    <row r="196" spans="1:17" x14ac:dyDescent="0.2">
      <c r="A196" s="11" t="s">
        <v>142</v>
      </c>
      <c r="B196" s="44" t="s">
        <v>139</v>
      </c>
      <c r="C196" s="46" t="s">
        <v>141</v>
      </c>
      <c r="D196" s="44" t="s">
        <v>25</v>
      </c>
      <c r="E196" s="46" t="s">
        <v>83</v>
      </c>
      <c r="F196" s="46" t="s">
        <v>84</v>
      </c>
      <c r="G196" s="96">
        <f>G197+G226</f>
        <v>80662.100000000006</v>
      </c>
      <c r="H196" s="96">
        <f t="shared" ref="H196" si="214">H197+H226</f>
        <v>0</v>
      </c>
      <c r="I196" s="102">
        <f t="shared" si="184"/>
        <v>80662.100000000006</v>
      </c>
      <c r="J196" s="96">
        <f t="shared" ref="J196:L196" si="215">J197+J226</f>
        <v>-62.7</v>
      </c>
      <c r="K196" s="235">
        <f t="shared" si="170"/>
        <v>80599.400000000009</v>
      </c>
      <c r="L196" s="96">
        <f t="shared" si="215"/>
        <v>-6756.8</v>
      </c>
      <c r="M196" s="276">
        <f t="shared" si="154"/>
        <v>73842.600000000006</v>
      </c>
      <c r="N196" s="96">
        <f t="shared" ref="N196:O196" si="216">N197+N226</f>
        <v>14008.518</v>
      </c>
      <c r="O196" s="96">
        <f t="shared" si="216"/>
        <v>87851.118000000002</v>
      </c>
    </row>
    <row r="197" spans="1:17" ht="21" x14ac:dyDescent="0.2">
      <c r="A197" s="11" t="s">
        <v>412</v>
      </c>
      <c r="B197" s="44" t="s">
        <v>139</v>
      </c>
      <c r="C197" s="46" t="s">
        <v>141</v>
      </c>
      <c r="D197" s="44" t="s">
        <v>25</v>
      </c>
      <c r="E197" s="46" t="s">
        <v>143</v>
      </c>
      <c r="F197" s="46"/>
      <c r="G197" s="96">
        <f>G198</f>
        <v>80375</v>
      </c>
      <c r="H197" s="96">
        <f t="shared" ref="H197" si="217">H198</f>
        <v>0</v>
      </c>
      <c r="I197" s="102">
        <f t="shared" si="184"/>
        <v>80375</v>
      </c>
      <c r="J197" s="96">
        <f t="shared" ref="J197:O197" si="218">J198</f>
        <v>-62.7</v>
      </c>
      <c r="K197" s="235">
        <f t="shared" si="170"/>
        <v>80312.3</v>
      </c>
      <c r="L197" s="96">
        <f t="shared" si="218"/>
        <v>-6756.8</v>
      </c>
      <c r="M197" s="255">
        <f t="shared" si="154"/>
        <v>73555.5</v>
      </c>
      <c r="N197" s="96">
        <f t="shared" si="218"/>
        <v>14008.518</v>
      </c>
      <c r="O197" s="96">
        <f t="shared" si="218"/>
        <v>87564.017999999996</v>
      </c>
    </row>
    <row r="198" spans="1:17" x14ac:dyDescent="0.2">
      <c r="A198" s="33" t="s">
        <v>144</v>
      </c>
      <c r="B198" s="17" t="s">
        <v>139</v>
      </c>
      <c r="C198" s="18" t="s">
        <v>141</v>
      </c>
      <c r="D198" s="17" t="s">
        <v>25</v>
      </c>
      <c r="E198" s="34" t="s">
        <v>145</v>
      </c>
      <c r="F198" s="34" t="s">
        <v>84</v>
      </c>
      <c r="G198" s="100">
        <f>G215+G199</f>
        <v>80375</v>
      </c>
      <c r="H198" s="100">
        <f t="shared" ref="H198" si="219">H215+H199</f>
        <v>0</v>
      </c>
      <c r="I198" s="102">
        <f t="shared" si="184"/>
        <v>80375</v>
      </c>
      <c r="J198" s="100">
        <f t="shared" ref="J198:L198" si="220">J215+J199</f>
        <v>-62.7</v>
      </c>
      <c r="K198" s="235">
        <f t="shared" si="170"/>
        <v>80312.3</v>
      </c>
      <c r="L198" s="100">
        <f t="shared" si="220"/>
        <v>-6756.8</v>
      </c>
      <c r="M198" s="255">
        <f t="shared" si="154"/>
        <v>73555.5</v>
      </c>
      <c r="N198" s="100">
        <f t="shared" ref="N198:O198" si="221">N215+N199</f>
        <v>14008.518</v>
      </c>
      <c r="O198" s="100">
        <f t="shared" si="221"/>
        <v>87564.017999999996</v>
      </c>
    </row>
    <row r="199" spans="1:17" x14ac:dyDescent="0.2">
      <c r="A199" s="21" t="s">
        <v>29</v>
      </c>
      <c r="B199" s="17" t="s">
        <v>139</v>
      </c>
      <c r="C199" s="18" t="s">
        <v>141</v>
      </c>
      <c r="D199" s="17" t="s">
        <v>25</v>
      </c>
      <c r="E199" s="18" t="s">
        <v>146</v>
      </c>
      <c r="F199" s="18"/>
      <c r="G199" s="102">
        <f>G200+G204+G208+G211</f>
        <v>34675</v>
      </c>
      <c r="H199" s="102">
        <f t="shared" ref="H199" si="222">H200+H204+H208+H211</f>
        <v>0</v>
      </c>
      <c r="I199" s="102">
        <f t="shared" si="184"/>
        <v>34675</v>
      </c>
      <c r="J199" s="102">
        <f t="shared" ref="J199:L199" si="223">J200+J204+J208+J211</f>
        <v>-62.7</v>
      </c>
      <c r="K199" s="235">
        <f t="shared" si="170"/>
        <v>34612.300000000003</v>
      </c>
      <c r="L199" s="102">
        <f t="shared" si="223"/>
        <v>-6756.8</v>
      </c>
      <c r="M199" s="255">
        <f t="shared" si="154"/>
        <v>27855.500000000004</v>
      </c>
      <c r="N199" s="102">
        <f t="shared" ref="N199:O199" si="224">N200+N204+N208+N211</f>
        <v>14008.518</v>
      </c>
      <c r="O199" s="102">
        <f t="shared" si="224"/>
        <v>41864.017999999996</v>
      </c>
    </row>
    <row r="200" spans="1:17" ht="33.75" x14ac:dyDescent="0.2">
      <c r="A200" s="33" t="s">
        <v>41</v>
      </c>
      <c r="B200" s="17" t="s">
        <v>139</v>
      </c>
      <c r="C200" s="18" t="s">
        <v>141</v>
      </c>
      <c r="D200" s="17" t="s">
        <v>25</v>
      </c>
      <c r="E200" s="18" t="s">
        <v>146</v>
      </c>
      <c r="F200" s="18" t="s">
        <v>42</v>
      </c>
      <c r="G200" s="102">
        <f>G201</f>
        <v>4541.3999999999996</v>
      </c>
      <c r="H200" s="102">
        <f t="shared" ref="H200" si="225">H201</f>
        <v>0</v>
      </c>
      <c r="I200" s="102">
        <f t="shared" si="184"/>
        <v>4541.3999999999996</v>
      </c>
      <c r="J200" s="102">
        <f t="shared" ref="J200:O200" si="226">J201</f>
        <v>0</v>
      </c>
      <c r="K200" s="235">
        <f t="shared" si="170"/>
        <v>4541.3999999999996</v>
      </c>
      <c r="L200" s="102">
        <f t="shared" si="226"/>
        <v>0</v>
      </c>
      <c r="M200" s="255">
        <f t="shared" si="154"/>
        <v>4541.3999999999996</v>
      </c>
      <c r="N200" s="102">
        <f t="shared" si="226"/>
        <v>716.47399999999993</v>
      </c>
      <c r="O200" s="102">
        <f t="shared" si="226"/>
        <v>5257.8739999999998</v>
      </c>
    </row>
    <row r="201" spans="1:17" x14ac:dyDescent="0.2">
      <c r="A201" s="33" t="s">
        <v>43</v>
      </c>
      <c r="B201" s="17" t="s">
        <v>139</v>
      </c>
      <c r="C201" s="18" t="s">
        <v>141</v>
      </c>
      <c r="D201" s="17" t="s">
        <v>25</v>
      </c>
      <c r="E201" s="18" t="s">
        <v>146</v>
      </c>
      <c r="F201" s="18">
        <v>110</v>
      </c>
      <c r="G201" s="102">
        <f>G202+G203</f>
        <v>4541.3999999999996</v>
      </c>
      <c r="H201" s="102">
        <f t="shared" ref="H201" si="227">H202+H203</f>
        <v>0</v>
      </c>
      <c r="I201" s="102">
        <f t="shared" si="184"/>
        <v>4541.3999999999996</v>
      </c>
      <c r="J201" s="102">
        <f t="shared" ref="J201:L201" si="228">J202+J203</f>
        <v>0</v>
      </c>
      <c r="K201" s="235">
        <f t="shared" si="170"/>
        <v>4541.3999999999996</v>
      </c>
      <c r="L201" s="102">
        <f t="shared" si="228"/>
        <v>0</v>
      </c>
      <c r="M201" s="255">
        <f t="shared" si="154"/>
        <v>4541.3999999999996</v>
      </c>
      <c r="N201" s="102">
        <f t="shared" ref="N201:O201" si="229">N202+N203</f>
        <v>716.47399999999993</v>
      </c>
      <c r="O201" s="102">
        <f t="shared" si="229"/>
        <v>5257.8739999999998</v>
      </c>
    </row>
    <row r="202" spans="1:17" x14ac:dyDescent="0.2">
      <c r="A202" s="33" t="s">
        <v>44</v>
      </c>
      <c r="B202" s="17" t="s">
        <v>139</v>
      </c>
      <c r="C202" s="18" t="s">
        <v>141</v>
      </c>
      <c r="D202" s="17" t="s">
        <v>25</v>
      </c>
      <c r="E202" s="18" t="s">
        <v>146</v>
      </c>
      <c r="F202" s="18">
        <v>111</v>
      </c>
      <c r="G202" s="102">
        <v>3488</v>
      </c>
      <c r="H202" s="102"/>
      <c r="I202" s="102">
        <f t="shared" si="184"/>
        <v>3488</v>
      </c>
      <c r="J202" s="102"/>
      <c r="K202" s="235">
        <f t="shared" si="170"/>
        <v>3488</v>
      </c>
      <c r="L202" s="102"/>
      <c r="M202" s="255">
        <f t="shared" si="154"/>
        <v>3488</v>
      </c>
      <c r="N202" s="102">
        <v>403.69900000000001</v>
      </c>
      <c r="O202" s="102">
        <f t="shared" ref="O202:O203" si="230">M202+N202</f>
        <v>3891.6990000000001</v>
      </c>
    </row>
    <row r="203" spans="1:17" ht="22.5" x14ac:dyDescent="0.2">
      <c r="A203" s="64" t="s">
        <v>45</v>
      </c>
      <c r="B203" s="17" t="s">
        <v>139</v>
      </c>
      <c r="C203" s="18" t="s">
        <v>141</v>
      </c>
      <c r="D203" s="17" t="s">
        <v>25</v>
      </c>
      <c r="E203" s="18" t="s">
        <v>146</v>
      </c>
      <c r="F203" s="18">
        <v>119</v>
      </c>
      <c r="G203" s="102">
        <v>1053.4000000000001</v>
      </c>
      <c r="H203" s="102"/>
      <c r="I203" s="102">
        <f t="shared" si="184"/>
        <v>1053.4000000000001</v>
      </c>
      <c r="J203" s="102"/>
      <c r="K203" s="235">
        <f t="shared" si="170"/>
        <v>1053.4000000000001</v>
      </c>
      <c r="L203" s="102"/>
      <c r="M203" s="255">
        <f t="shared" si="154"/>
        <v>1053.4000000000001</v>
      </c>
      <c r="N203" s="102">
        <v>312.77499999999998</v>
      </c>
      <c r="O203" s="102">
        <f t="shared" si="230"/>
        <v>1366.1750000000002</v>
      </c>
    </row>
    <row r="204" spans="1:17" x14ac:dyDescent="0.2">
      <c r="A204" s="33" t="s">
        <v>388</v>
      </c>
      <c r="B204" s="17" t="s">
        <v>139</v>
      </c>
      <c r="C204" s="18" t="s">
        <v>141</v>
      </c>
      <c r="D204" s="17" t="s">
        <v>25</v>
      </c>
      <c r="E204" s="18" t="s">
        <v>146</v>
      </c>
      <c r="F204" s="18" t="s">
        <v>50</v>
      </c>
      <c r="G204" s="102">
        <f>G205</f>
        <v>1384.9</v>
      </c>
      <c r="H204" s="102">
        <f t="shared" ref="H204" si="231">H205</f>
        <v>0</v>
      </c>
      <c r="I204" s="102">
        <f t="shared" si="184"/>
        <v>1384.9</v>
      </c>
      <c r="J204" s="102">
        <f t="shared" ref="J204:O204" si="232">J205</f>
        <v>-1.5</v>
      </c>
      <c r="K204" s="235">
        <f t="shared" si="170"/>
        <v>1383.4</v>
      </c>
      <c r="L204" s="102">
        <f t="shared" si="232"/>
        <v>30</v>
      </c>
      <c r="M204" s="255">
        <f t="shared" si="154"/>
        <v>1413.4</v>
      </c>
      <c r="N204" s="102">
        <f t="shared" si="232"/>
        <v>-130.14599999999999</v>
      </c>
      <c r="O204" s="102">
        <f t="shared" si="232"/>
        <v>1283.2540000000001</v>
      </c>
    </row>
    <row r="205" spans="1:17" ht="22.5" x14ac:dyDescent="0.2">
      <c r="A205" s="33" t="s">
        <v>51</v>
      </c>
      <c r="B205" s="17" t="s">
        <v>139</v>
      </c>
      <c r="C205" s="18" t="s">
        <v>141</v>
      </c>
      <c r="D205" s="17" t="s">
        <v>25</v>
      </c>
      <c r="E205" s="18" t="s">
        <v>146</v>
      </c>
      <c r="F205" s="18" t="s">
        <v>52</v>
      </c>
      <c r="G205" s="102">
        <f>G206+G207</f>
        <v>1384.9</v>
      </c>
      <c r="H205" s="102">
        <f t="shared" ref="H205" si="233">H206+H207</f>
        <v>0</v>
      </c>
      <c r="I205" s="102">
        <f t="shared" si="184"/>
        <v>1384.9</v>
      </c>
      <c r="J205" s="102">
        <f t="shared" ref="J205:L205" si="234">J206+J207</f>
        <v>-1.5</v>
      </c>
      <c r="K205" s="235">
        <f t="shared" si="170"/>
        <v>1383.4</v>
      </c>
      <c r="L205" s="102">
        <f t="shared" si="234"/>
        <v>30</v>
      </c>
      <c r="M205" s="255">
        <f t="shared" si="154"/>
        <v>1413.4</v>
      </c>
      <c r="N205" s="102">
        <f t="shared" ref="N205:O205" si="235">N206+N207</f>
        <v>-130.14599999999999</v>
      </c>
      <c r="O205" s="102">
        <f t="shared" si="235"/>
        <v>1283.2540000000001</v>
      </c>
    </row>
    <row r="206" spans="1:17" ht="22.5" x14ac:dyDescent="0.2">
      <c r="A206" s="65" t="s">
        <v>71</v>
      </c>
      <c r="B206" s="17" t="s">
        <v>139</v>
      </c>
      <c r="C206" s="18" t="s">
        <v>141</v>
      </c>
      <c r="D206" s="17" t="s">
        <v>25</v>
      </c>
      <c r="E206" s="18" t="s">
        <v>146</v>
      </c>
      <c r="F206" s="18">
        <v>242</v>
      </c>
      <c r="G206" s="102"/>
      <c r="H206" s="102">
        <v>3</v>
      </c>
      <c r="I206" s="102">
        <f t="shared" si="184"/>
        <v>3</v>
      </c>
      <c r="J206" s="102"/>
      <c r="K206" s="235">
        <f t="shared" si="170"/>
        <v>3</v>
      </c>
      <c r="L206" s="102"/>
      <c r="M206" s="255">
        <f t="shared" si="154"/>
        <v>3</v>
      </c>
      <c r="N206" s="102"/>
      <c r="O206" s="102">
        <f t="shared" ref="O206:O207" si="236">M206+N206</f>
        <v>3</v>
      </c>
    </row>
    <row r="207" spans="1:17" x14ac:dyDescent="0.2">
      <c r="A207" s="65" t="s">
        <v>408</v>
      </c>
      <c r="B207" s="17" t="s">
        <v>139</v>
      </c>
      <c r="C207" s="18" t="s">
        <v>141</v>
      </c>
      <c r="D207" s="17" t="s">
        <v>25</v>
      </c>
      <c r="E207" s="18" t="s">
        <v>146</v>
      </c>
      <c r="F207" s="18" t="s">
        <v>54</v>
      </c>
      <c r="G207" s="102">
        <v>1384.9</v>
      </c>
      <c r="H207" s="102">
        <v>-3</v>
      </c>
      <c r="I207" s="102">
        <f t="shared" si="184"/>
        <v>1381.9</v>
      </c>
      <c r="J207" s="102">
        <v>-1.5</v>
      </c>
      <c r="K207" s="235">
        <f t="shared" si="170"/>
        <v>1380.4</v>
      </c>
      <c r="L207" s="102">
        <v>30</v>
      </c>
      <c r="M207" s="255">
        <f t="shared" si="154"/>
        <v>1410.4</v>
      </c>
      <c r="N207" s="102">
        <v>-130.14599999999999</v>
      </c>
      <c r="O207" s="102">
        <f t="shared" si="236"/>
        <v>1280.2540000000001</v>
      </c>
    </row>
    <row r="208" spans="1:17" ht="22.5" x14ac:dyDescent="0.2">
      <c r="A208" s="33" t="s">
        <v>31</v>
      </c>
      <c r="B208" s="17" t="s">
        <v>139</v>
      </c>
      <c r="C208" s="18" t="s">
        <v>141</v>
      </c>
      <c r="D208" s="17" t="s">
        <v>25</v>
      </c>
      <c r="E208" s="89" t="s">
        <v>146</v>
      </c>
      <c r="F208" s="18" t="s">
        <v>32</v>
      </c>
      <c r="G208" s="102">
        <f>G209</f>
        <v>28683.699999999997</v>
      </c>
      <c r="H208" s="102">
        <f t="shared" ref="H208:H209" si="237">H209</f>
        <v>0</v>
      </c>
      <c r="I208" s="102">
        <f t="shared" si="184"/>
        <v>28683.699999999997</v>
      </c>
      <c r="J208" s="102">
        <f t="shared" ref="J208:O209" si="238">J209</f>
        <v>-62.7</v>
      </c>
      <c r="K208" s="235">
        <f t="shared" si="170"/>
        <v>28620.999999999996</v>
      </c>
      <c r="L208" s="102">
        <f t="shared" si="238"/>
        <v>-6786.8</v>
      </c>
      <c r="M208" s="255">
        <f t="shared" si="154"/>
        <v>21834.199999999997</v>
      </c>
      <c r="N208" s="102">
        <f t="shared" si="238"/>
        <v>13394.18</v>
      </c>
      <c r="O208" s="102">
        <f t="shared" si="238"/>
        <v>35228.379999999997</v>
      </c>
    </row>
    <row r="209" spans="1:15" x14ac:dyDescent="0.2">
      <c r="A209" s="33" t="s">
        <v>33</v>
      </c>
      <c r="B209" s="17" t="s">
        <v>139</v>
      </c>
      <c r="C209" s="18" t="s">
        <v>141</v>
      </c>
      <c r="D209" s="17" t="s">
        <v>25</v>
      </c>
      <c r="E209" s="89" t="s">
        <v>146</v>
      </c>
      <c r="F209" s="18" t="s">
        <v>34</v>
      </c>
      <c r="G209" s="102">
        <f>G210</f>
        <v>28683.699999999997</v>
      </c>
      <c r="H209" s="102">
        <f t="shared" si="237"/>
        <v>0</v>
      </c>
      <c r="I209" s="102">
        <f t="shared" si="184"/>
        <v>28683.699999999997</v>
      </c>
      <c r="J209" s="102">
        <f t="shared" si="238"/>
        <v>-62.7</v>
      </c>
      <c r="K209" s="235">
        <f t="shared" si="170"/>
        <v>28620.999999999996</v>
      </c>
      <c r="L209" s="102">
        <f t="shared" si="238"/>
        <v>-6786.8</v>
      </c>
      <c r="M209" s="255">
        <f t="shared" si="154"/>
        <v>21834.199999999997</v>
      </c>
      <c r="N209" s="102">
        <f t="shared" si="238"/>
        <v>13394.18</v>
      </c>
      <c r="O209" s="102">
        <f t="shared" si="238"/>
        <v>35228.379999999997</v>
      </c>
    </row>
    <row r="210" spans="1:15" ht="33.75" x14ac:dyDescent="0.2">
      <c r="A210" s="33" t="s">
        <v>35</v>
      </c>
      <c r="B210" s="17" t="s">
        <v>139</v>
      </c>
      <c r="C210" s="18" t="s">
        <v>141</v>
      </c>
      <c r="D210" s="17" t="s">
        <v>25</v>
      </c>
      <c r="E210" s="89" t="s">
        <v>146</v>
      </c>
      <c r="F210" s="18" t="s">
        <v>36</v>
      </c>
      <c r="G210" s="102">
        <f>28683.6+0.1</f>
        <v>28683.699999999997</v>
      </c>
      <c r="H210" s="102"/>
      <c r="I210" s="102">
        <f t="shared" si="184"/>
        <v>28683.699999999997</v>
      </c>
      <c r="J210" s="102">
        <v>-62.7</v>
      </c>
      <c r="K210" s="235">
        <f t="shared" si="170"/>
        <v>28620.999999999996</v>
      </c>
      <c r="L210" s="102">
        <v>-6786.8</v>
      </c>
      <c r="M210" s="235">
        <f t="shared" si="154"/>
        <v>21834.199999999997</v>
      </c>
      <c r="N210" s="102">
        <v>13394.18</v>
      </c>
      <c r="O210" s="102">
        <f>M210+N210</f>
        <v>35228.379999999997</v>
      </c>
    </row>
    <row r="211" spans="1:15" x14ac:dyDescent="0.2">
      <c r="A211" s="20" t="s">
        <v>72</v>
      </c>
      <c r="B211" s="17" t="s">
        <v>139</v>
      </c>
      <c r="C211" s="18" t="s">
        <v>141</v>
      </c>
      <c r="D211" s="17" t="s">
        <v>25</v>
      </c>
      <c r="E211" s="18" t="s">
        <v>146</v>
      </c>
      <c r="F211" s="18" t="s">
        <v>134</v>
      </c>
      <c r="G211" s="102">
        <f>G212</f>
        <v>65</v>
      </c>
      <c r="H211" s="102">
        <f t="shared" ref="H211" si="239">H212</f>
        <v>0</v>
      </c>
      <c r="I211" s="102">
        <f t="shared" si="184"/>
        <v>65</v>
      </c>
      <c r="J211" s="102">
        <f t="shared" ref="J211:O211" si="240">J212</f>
        <v>1.5</v>
      </c>
      <c r="K211" s="235">
        <f t="shared" si="170"/>
        <v>66.5</v>
      </c>
      <c r="L211" s="102">
        <f t="shared" si="240"/>
        <v>0</v>
      </c>
      <c r="M211" s="255">
        <f t="shared" si="154"/>
        <v>66.5</v>
      </c>
      <c r="N211" s="102">
        <f t="shared" si="240"/>
        <v>28.01</v>
      </c>
      <c r="O211" s="102">
        <f t="shared" si="240"/>
        <v>94.51</v>
      </c>
    </row>
    <row r="212" spans="1:15" x14ac:dyDescent="0.2">
      <c r="A212" s="20" t="s">
        <v>73</v>
      </c>
      <c r="B212" s="17" t="s">
        <v>139</v>
      </c>
      <c r="C212" s="18" t="s">
        <v>141</v>
      </c>
      <c r="D212" s="17" t="s">
        <v>25</v>
      </c>
      <c r="E212" s="18" t="s">
        <v>146</v>
      </c>
      <c r="F212" s="18" t="s">
        <v>74</v>
      </c>
      <c r="G212" s="102">
        <f>G213+G214</f>
        <v>65</v>
      </c>
      <c r="H212" s="102">
        <f t="shared" ref="H212" si="241">H213+H214</f>
        <v>0</v>
      </c>
      <c r="I212" s="102">
        <f t="shared" si="184"/>
        <v>65</v>
      </c>
      <c r="J212" s="102">
        <f t="shared" ref="J212:L212" si="242">J213+J214</f>
        <v>1.5</v>
      </c>
      <c r="K212" s="235">
        <f t="shared" si="170"/>
        <v>66.5</v>
      </c>
      <c r="L212" s="102">
        <f t="shared" si="242"/>
        <v>0</v>
      </c>
      <c r="M212" s="255">
        <f t="shared" ref="M212:M277" si="243">K212+L212</f>
        <v>66.5</v>
      </c>
      <c r="N212" s="102">
        <f t="shared" ref="N212:O212" si="244">N213+N214</f>
        <v>28.01</v>
      </c>
      <c r="O212" s="102">
        <f t="shared" si="244"/>
        <v>94.51</v>
      </c>
    </row>
    <row r="213" spans="1:15" x14ac:dyDescent="0.2">
      <c r="A213" s="25" t="s">
        <v>75</v>
      </c>
      <c r="B213" s="17" t="s">
        <v>139</v>
      </c>
      <c r="C213" s="18" t="s">
        <v>141</v>
      </c>
      <c r="D213" s="17" t="s">
        <v>25</v>
      </c>
      <c r="E213" s="18" t="s">
        <v>146</v>
      </c>
      <c r="F213" s="18" t="s">
        <v>76</v>
      </c>
      <c r="G213" s="102">
        <v>13</v>
      </c>
      <c r="H213" s="102"/>
      <c r="I213" s="102">
        <f t="shared" si="184"/>
        <v>13</v>
      </c>
      <c r="J213" s="102">
        <v>0.5</v>
      </c>
      <c r="K213" s="235">
        <f t="shared" si="170"/>
        <v>13.5</v>
      </c>
      <c r="L213" s="102"/>
      <c r="M213" s="255">
        <f t="shared" si="243"/>
        <v>13.5</v>
      </c>
      <c r="N213" s="102">
        <v>3.3</v>
      </c>
      <c r="O213" s="102">
        <f t="shared" ref="O213:O214" si="245">M213+N213</f>
        <v>16.8</v>
      </c>
    </row>
    <row r="214" spans="1:15" x14ac:dyDescent="0.2">
      <c r="A214" s="20" t="s">
        <v>379</v>
      </c>
      <c r="B214" s="17" t="s">
        <v>139</v>
      </c>
      <c r="C214" s="18" t="s">
        <v>141</v>
      </c>
      <c r="D214" s="17" t="s">
        <v>25</v>
      </c>
      <c r="E214" s="18" t="s">
        <v>146</v>
      </c>
      <c r="F214" s="18">
        <v>853</v>
      </c>
      <c r="G214" s="102">
        <v>52</v>
      </c>
      <c r="H214" s="102"/>
      <c r="I214" s="102">
        <f t="shared" si="184"/>
        <v>52</v>
      </c>
      <c r="J214" s="102">
        <v>1</v>
      </c>
      <c r="K214" s="235">
        <f t="shared" si="170"/>
        <v>53</v>
      </c>
      <c r="L214" s="102"/>
      <c r="M214" s="255">
        <f t="shared" si="243"/>
        <v>53</v>
      </c>
      <c r="N214" s="102">
        <v>24.71</v>
      </c>
      <c r="O214" s="102">
        <f t="shared" si="245"/>
        <v>77.710000000000008</v>
      </c>
    </row>
    <row r="215" spans="1:15" x14ac:dyDescent="0.2">
      <c r="A215" s="33" t="s">
        <v>394</v>
      </c>
      <c r="B215" s="17" t="s">
        <v>139</v>
      </c>
      <c r="C215" s="18" t="s">
        <v>141</v>
      </c>
      <c r="D215" s="17" t="s">
        <v>25</v>
      </c>
      <c r="E215" s="18" t="s">
        <v>147</v>
      </c>
      <c r="F215" s="34" t="s">
        <v>84</v>
      </c>
      <c r="G215" s="100">
        <f>G216+G220+G223</f>
        <v>45700</v>
      </c>
      <c r="H215" s="100">
        <f t="shared" ref="H215" si="246">H216+H220+H223</f>
        <v>0</v>
      </c>
      <c r="I215" s="102">
        <f t="shared" si="184"/>
        <v>45700</v>
      </c>
      <c r="J215" s="100">
        <f t="shared" ref="J215:L215" si="247">J216+J220+J223</f>
        <v>0</v>
      </c>
      <c r="K215" s="235">
        <f t="shared" si="170"/>
        <v>45700</v>
      </c>
      <c r="L215" s="100">
        <f t="shared" si="247"/>
        <v>0</v>
      </c>
      <c r="M215" s="255">
        <f t="shared" si="243"/>
        <v>45700</v>
      </c>
      <c r="N215" s="100">
        <f t="shared" ref="N215:O215" si="248">N216+N220+N223</f>
        <v>0</v>
      </c>
      <c r="O215" s="100">
        <f t="shared" si="248"/>
        <v>45700</v>
      </c>
    </row>
    <row r="216" spans="1:15" ht="33.75" x14ac:dyDescent="0.2">
      <c r="A216" s="33" t="s">
        <v>41</v>
      </c>
      <c r="B216" s="17" t="s">
        <v>139</v>
      </c>
      <c r="C216" s="18" t="s">
        <v>141</v>
      </c>
      <c r="D216" s="17" t="s">
        <v>25</v>
      </c>
      <c r="E216" s="18" t="s">
        <v>147</v>
      </c>
      <c r="F216" s="18" t="s">
        <v>42</v>
      </c>
      <c r="G216" s="102">
        <f>G217</f>
        <v>6646.7</v>
      </c>
      <c r="H216" s="102">
        <f t="shared" ref="H216" si="249">H217</f>
        <v>0</v>
      </c>
      <c r="I216" s="102">
        <f t="shared" si="184"/>
        <v>6646.7</v>
      </c>
      <c r="J216" s="102">
        <f t="shared" ref="J216:O216" si="250">J217</f>
        <v>0</v>
      </c>
      <c r="K216" s="235">
        <f t="shared" si="170"/>
        <v>6646.7</v>
      </c>
      <c r="L216" s="102">
        <f t="shared" si="250"/>
        <v>0</v>
      </c>
      <c r="M216" s="255">
        <f t="shared" si="243"/>
        <v>6646.7</v>
      </c>
      <c r="N216" s="102">
        <f t="shared" si="250"/>
        <v>403.49699999999996</v>
      </c>
      <c r="O216" s="102">
        <f t="shared" si="250"/>
        <v>7050.1970000000001</v>
      </c>
    </row>
    <row r="217" spans="1:15" x14ac:dyDescent="0.2">
      <c r="A217" s="33" t="s">
        <v>43</v>
      </c>
      <c r="B217" s="17" t="s">
        <v>139</v>
      </c>
      <c r="C217" s="18" t="s">
        <v>141</v>
      </c>
      <c r="D217" s="17" t="s">
        <v>25</v>
      </c>
      <c r="E217" s="18" t="s">
        <v>147</v>
      </c>
      <c r="F217" s="18">
        <v>110</v>
      </c>
      <c r="G217" s="102">
        <f>G218+G219</f>
        <v>6646.7</v>
      </c>
      <c r="H217" s="102">
        <f t="shared" ref="H217" si="251">H218+H219</f>
        <v>0</v>
      </c>
      <c r="I217" s="102">
        <f t="shared" si="184"/>
        <v>6646.7</v>
      </c>
      <c r="J217" s="102">
        <f t="shared" ref="J217:L217" si="252">J218+J219</f>
        <v>0</v>
      </c>
      <c r="K217" s="235">
        <f t="shared" si="170"/>
        <v>6646.7</v>
      </c>
      <c r="L217" s="102">
        <f t="shared" si="252"/>
        <v>0</v>
      </c>
      <c r="M217" s="255">
        <f t="shared" si="243"/>
        <v>6646.7</v>
      </c>
      <c r="N217" s="102">
        <f t="shared" ref="N217:O217" si="253">N218+N219</f>
        <v>403.49699999999996</v>
      </c>
      <c r="O217" s="102">
        <f t="shared" si="253"/>
        <v>7050.1970000000001</v>
      </c>
    </row>
    <row r="218" spans="1:15" x14ac:dyDescent="0.2">
      <c r="A218" s="33" t="s">
        <v>44</v>
      </c>
      <c r="B218" s="17" t="s">
        <v>139</v>
      </c>
      <c r="C218" s="18" t="s">
        <v>141</v>
      </c>
      <c r="D218" s="17" t="s">
        <v>25</v>
      </c>
      <c r="E218" s="18" t="s">
        <v>147</v>
      </c>
      <c r="F218" s="18">
        <v>111</v>
      </c>
      <c r="G218" s="102">
        <v>5105</v>
      </c>
      <c r="H218" s="102"/>
      <c r="I218" s="102">
        <f t="shared" si="184"/>
        <v>5105</v>
      </c>
      <c r="J218" s="102"/>
      <c r="K218" s="235">
        <f t="shared" si="170"/>
        <v>5105</v>
      </c>
      <c r="L218" s="102"/>
      <c r="M218" s="255">
        <f t="shared" si="243"/>
        <v>5105</v>
      </c>
      <c r="N218" s="102">
        <v>376.61599999999999</v>
      </c>
      <c r="O218" s="102">
        <f t="shared" ref="O218:O219" si="254">M218+N218</f>
        <v>5481.616</v>
      </c>
    </row>
    <row r="219" spans="1:15" ht="22.5" x14ac:dyDescent="0.2">
      <c r="A219" s="64" t="s">
        <v>45</v>
      </c>
      <c r="B219" s="17" t="s">
        <v>139</v>
      </c>
      <c r="C219" s="18" t="s">
        <v>141</v>
      </c>
      <c r="D219" s="17" t="s">
        <v>25</v>
      </c>
      <c r="E219" s="18" t="s">
        <v>147</v>
      </c>
      <c r="F219" s="18">
        <v>119</v>
      </c>
      <c r="G219" s="102">
        <v>1541.7</v>
      </c>
      <c r="H219" s="102"/>
      <c r="I219" s="102">
        <f t="shared" si="184"/>
        <v>1541.7</v>
      </c>
      <c r="J219" s="102"/>
      <c r="K219" s="235">
        <f t="shared" si="170"/>
        <v>1541.7</v>
      </c>
      <c r="L219" s="102"/>
      <c r="M219" s="255">
        <f t="shared" si="243"/>
        <v>1541.7</v>
      </c>
      <c r="N219" s="102">
        <v>26.881</v>
      </c>
      <c r="O219" s="102">
        <f t="shared" si="254"/>
        <v>1568.5810000000001</v>
      </c>
    </row>
    <row r="220" spans="1:15" x14ac:dyDescent="0.2">
      <c r="A220" s="33" t="s">
        <v>388</v>
      </c>
      <c r="B220" s="17" t="s">
        <v>139</v>
      </c>
      <c r="C220" s="18" t="s">
        <v>141</v>
      </c>
      <c r="D220" s="17" t="s">
        <v>25</v>
      </c>
      <c r="E220" s="18" t="s">
        <v>147</v>
      </c>
      <c r="F220" s="18" t="s">
        <v>50</v>
      </c>
      <c r="G220" s="102">
        <f>G221</f>
        <v>50</v>
      </c>
      <c r="H220" s="102">
        <f t="shared" ref="H220" si="255">H221</f>
        <v>0</v>
      </c>
      <c r="I220" s="102">
        <f t="shared" si="184"/>
        <v>50</v>
      </c>
      <c r="J220" s="102">
        <f t="shared" ref="J220:O220" si="256">J221</f>
        <v>0</v>
      </c>
      <c r="K220" s="235">
        <f t="shared" si="170"/>
        <v>50</v>
      </c>
      <c r="L220" s="102">
        <f t="shared" si="256"/>
        <v>0</v>
      </c>
      <c r="M220" s="255">
        <f t="shared" si="243"/>
        <v>50</v>
      </c>
      <c r="N220" s="102">
        <f t="shared" si="256"/>
        <v>0.20599999999999999</v>
      </c>
      <c r="O220" s="102">
        <f t="shared" si="256"/>
        <v>50.206000000000003</v>
      </c>
    </row>
    <row r="221" spans="1:15" ht="22.5" x14ac:dyDescent="0.2">
      <c r="A221" s="33" t="s">
        <v>51</v>
      </c>
      <c r="B221" s="17" t="s">
        <v>139</v>
      </c>
      <c r="C221" s="18" t="s">
        <v>141</v>
      </c>
      <c r="D221" s="17" t="s">
        <v>25</v>
      </c>
      <c r="E221" s="18" t="s">
        <v>147</v>
      </c>
      <c r="F221" s="18" t="s">
        <v>52</v>
      </c>
      <c r="G221" s="102">
        <f>+G222</f>
        <v>50</v>
      </c>
      <c r="H221" s="102">
        <f t="shared" ref="H221" si="257">+H222</f>
        <v>0</v>
      </c>
      <c r="I221" s="102">
        <f t="shared" si="184"/>
        <v>50</v>
      </c>
      <c r="J221" s="102">
        <f t="shared" ref="J221:O221" si="258">+J222</f>
        <v>0</v>
      </c>
      <c r="K221" s="235">
        <f t="shared" ref="K221:K293" si="259">I221+J221</f>
        <v>50</v>
      </c>
      <c r="L221" s="102">
        <f t="shared" si="258"/>
        <v>0</v>
      </c>
      <c r="M221" s="255">
        <f t="shared" si="243"/>
        <v>50</v>
      </c>
      <c r="N221" s="102">
        <f t="shared" si="258"/>
        <v>0.20599999999999999</v>
      </c>
      <c r="O221" s="102">
        <f t="shared" si="258"/>
        <v>50.206000000000003</v>
      </c>
    </row>
    <row r="222" spans="1:15" x14ac:dyDescent="0.2">
      <c r="A222" s="65" t="s">
        <v>408</v>
      </c>
      <c r="B222" s="17" t="s">
        <v>139</v>
      </c>
      <c r="C222" s="18" t="s">
        <v>141</v>
      </c>
      <c r="D222" s="17" t="s">
        <v>25</v>
      </c>
      <c r="E222" s="18" t="s">
        <v>147</v>
      </c>
      <c r="F222" s="18" t="s">
        <v>54</v>
      </c>
      <c r="G222" s="102">
        <v>50</v>
      </c>
      <c r="H222" s="102"/>
      <c r="I222" s="102">
        <f t="shared" si="184"/>
        <v>50</v>
      </c>
      <c r="J222" s="102"/>
      <c r="K222" s="235">
        <f t="shared" si="259"/>
        <v>50</v>
      </c>
      <c r="L222" s="102"/>
      <c r="M222" s="255">
        <f t="shared" si="243"/>
        <v>50</v>
      </c>
      <c r="N222" s="102">
        <v>0.20599999999999999</v>
      </c>
      <c r="O222" s="102">
        <f t="shared" ref="O222" si="260">M222+N222</f>
        <v>50.206000000000003</v>
      </c>
    </row>
    <row r="223" spans="1:15" ht="22.5" x14ac:dyDescent="0.2">
      <c r="A223" s="33" t="s">
        <v>31</v>
      </c>
      <c r="B223" s="17" t="s">
        <v>139</v>
      </c>
      <c r="C223" s="18" t="s">
        <v>141</v>
      </c>
      <c r="D223" s="17" t="s">
        <v>25</v>
      </c>
      <c r="E223" s="18" t="s">
        <v>147</v>
      </c>
      <c r="F223" s="18" t="s">
        <v>32</v>
      </c>
      <c r="G223" s="102">
        <f>G224</f>
        <v>39003.300000000003</v>
      </c>
      <c r="H223" s="102">
        <f t="shared" ref="H223:H224" si="261">H224</f>
        <v>0</v>
      </c>
      <c r="I223" s="102">
        <f t="shared" si="184"/>
        <v>39003.300000000003</v>
      </c>
      <c r="J223" s="102">
        <f t="shared" ref="J223:O224" si="262">J224</f>
        <v>0</v>
      </c>
      <c r="K223" s="235">
        <f t="shared" si="259"/>
        <v>39003.300000000003</v>
      </c>
      <c r="L223" s="102">
        <f t="shared" si="262"/>
        <v>0</v>
      </c>
      <c r="M223" s="255">
        <f t="shared" si="243"/>
        <v>39003.300000000003</v>
      </c>
      <c r="N223" s="102">
        <f t="shared" si="262"/>
        <v>-403.70299999999997</v>
      </c>
      <c r="O223" s="102">
        <f t="shared" si="262"/>
        <v>38599.597000000002</v>
      </c>
    </row>
    <row r="224" spans="1:15" x14ac:dyDescent="0.2">
      <c r="A224" s="33" t="s">
        <v>33</v>
      </c>
      <c r="B224" s="17" t="s">
        <v>139</v>
      </c>
      <c r="C224" s="18" t="s">
        <v>141</v>
      </c>
      <c r="D224" s="17" t="s">
        <v>25</v>
      </c>
      <c r="E224" s="18" t="s">
        <v>147</v>
      </c>
      <c r="F224" s="18" t="s">
        <v>34</v>
      </c>
      <c r="G224" s="102">
        <f>G225</f>
        <v>39003.300000000003</v>
      </c>
      <c r="H224" s="102">
        <f t="shared" si="261"/>
        <v>0</v>
      </c>
      <c r="I224" s="102">
        <f t="shared" si="184"/>
        <v>39003.300000000003</v>
      </c>
      <c r="J224" s="102">
        <f t="shared" si="262"/>
        <v>0</v>
      </c>
      <c r="K224" s="235">
        <f t="shared" si="259"/>
        <v>39003.300000000003</v>
      </c>
      <c r="L224" s="102">
        <f t="shared" si="262"/>
        <v>0</v>
      </c>
      <c r="M224" s="255">
        <f t="shared" si="243"/>
        <v>39003.300000000003</v>
      </c>
      <c r="N224" s="102">
        <f t="shared" si="262"/>
        <v>-403.70299999999997</v>
      </c>
      <c r="O224" s="102">
        <f t="shared" si="262"/>
        <v>38599.597000000002</v>
      </c>
    </row>
    <row r="225" spans="1:15" ht="33.75" x14ac:dyDescent="0.2">
      <c r="A225" s="33" t="s">
        <v>35</v>
      </c>
      <c r="B225" s="17" t="s">
        <v>139</v>
      </c>
      <c r="C225" s="18" t="s">
        <v>141</v>
      </c>
      <c r="D225" s="17" t="s">
        <v>25</v>
      </c>
      <c r="E225" s="18" t="s">
        <v>147</v>
      </c>
      <c r="F225" s="18" t="s">
        <v>36</v>
      </c>
      <c r="G225" s="102">
        <v>39003.300000000003</v>
      </c>
      <c r="H225" s="102"/>
      <c r="I225" s="102">
        <f t="shared" si="184"/>
        <v>39003.300000000003</v>
      </c>
      <c r="J225" s="102"/>
      <c r="K225" s="235">
        <f t="shared" si="259"/>
        <v>39003.300000000003</v>
      </c>
      <c r="L225" s="102"/>
      <c r="M225" s="255">
        <f t="shared" si="243"/>
        <v>39003.300000000003</v>
      </c>
      <c r="N225" s="102">
        <v>-403.70299999999997</v>
      </c>
      <c r="O225" s="102">
        <f t="shared" ref="O225" si="263">M225+N225</f>
        <v>38599.597000000002</v>
      </c>
    </row>
    <row r="226" spans="1:15" ht="33.75" x14ac:dyDescent="0.2">
      <c r="A226" s="16" t="s">
        <v>148</v>
      </c>
      <c r="B226" s="17" t="s">
        <v>139</v>
      </c>
      <c r="C226" s="18" t="s">
        <v>141</v>
      </c>
      <c r="D226" s="17" t="s">
        <v>25</v>
      </c>
      <c r="E226" s="18" t="s">
        <v>149</v>
      </c>
      <c r="F226" s="18"/>
      <c r="G226" s="102">
        <f>G227</f>
        <v>287.10000000000002</v>
      </c>
      <c r="H226" s="102">
        <f t="shared" ref="H226" si="264">H227</f>
        <v>0</v>
      </c>
      <c r="I226" s="102">
        <f t="shared" si="184"/>
        <v>287.10000000000002</v>
      </c>
      <c r="J226" s="102">
        <f t="shared" ref="J226:O226" si="265">J227</f>
        <v>0</v>
      </c>
      <c r="K226" s="235">
        <f t="shared" si="259"/>
        <v>287.10000000000002</v>
      </c>
      <c r="L226" s="102">
        <f t="shared" si="265"/>
        <v>0</v>
      </c>
      <c r="M226" s="255">
        <f t="shared" si="243"/>
        <v>287.10000000000002</v>
      </c>
      <c r="N226" s="102">
        <f t="shared" si="265"/>
        <v>0</v>
      </c>
      <c r="O226" s="102">
        <f t="shared" si="265"/>
        <v>287.10000000000002</v>
      </c>
    </row>
    <row r="227" spans="1:15" ht="33.75" x14ac:dyDescent="0.2">
      <c r="A227" s="35" t="s">
        <v>401</v>
      </c>
      <c r="B227" s="17" t="s">
        <v>139</v>
      </c>
      <c r="C227" s="18" t="s">
        <v>141</v>
      </c>
      <c r="D227" s="17" t="s">
        <v>25</v>
      </c>
      <c r="E227" s="18" t="s">
        <v>150</v>
      </c>
      <c r="F227" s="18"/>
      <c r="G227" s="102">
        <f>G228+G231</f>
        <v>287.10000000000002</v>
      </c>
      <c r="H227" s="102">
        <f t="shared" ref="H227" si="266">H228+H231</f>
        <v>0</v>
      </c>
      <c r="I227" s="102">
        <f t="shared" si="184"/>
        <v>287.10000000000002</v>
      </c>
      <c r="J227" s="102">
        <f t="shared" ref="J227:L227" si="267">J228+J231</f>
        <v>0</v>
      </c>
      <c r="K227" s="235">
        <f t="shared" si="259"/>
        <v>287.10000000000002</v>
      </c>
      <c r="L227" s="102">
        <f t="shared" si="267"/>
        <v>0</v>
      </c>
      <c r="M227" s="255">
        <f t="shared" si="243"/>
        <v>287.10000000000002</v>
      </c>
      <c r="N227" s="102">
        <f t="shared" ref="N227:O227" si="268">N228+N231</f>
        <v>0</v>
      </c>
      <c r="O227" s="102">
        <f t="shared" si="268"/>
        <v>287.10000000000002</v>
      </c>
    </row>
    <row r="228" spans="1:15" ht="33.75" x14ac:dyDescent="0.2">
      <c r="A228" s="33" t="s">
        <v>41</v>
      </c>
      <c r="B228" s="17" t="s">
        <v>139</v>
      </c>
      <c r="C228" s="18" t="s">
        <v>141</v>
      </c>
      <c r="D228" s="17" t="s">
        <v>25</v>
      </c>
      <c r="E228" s="18" t="s">
        <v>150</v>
      </c>
      <c r="F228" s="18">
        <v>100</v>
      </c>
      <c r="G228" s="102">
        <f>G230</f>
        <v>36.299999999999997</v>
      </c>
      <c r="H228" s="102">
        <f t="shared" ref="H228" si="269">H230</f>
        <v>0</v>
      </c>
      <c r="I228" s="102">
        <f t="shared" si="184"/>
        <v>36.299999999999997</v>
      </c>
      <c r="J228" s="102">
        <f t="shared" ref="J228:L228" si="270">J230</f>
        <v>0</v>
      </c>
      <c r="K228" s="235">
        <f t="shared" si="259"/>
        <v>36.299999999999997</v>
      </c>
      <c r="L228" s="102">
        <f t="shared" si="270"/>
        <v>0</v>
      </c>
      <c r="M228" s="255">
        <f t="shared" si="243"/>
        <v>36.299999999999997</v>
      </c>
      <c r="N228" s="102">
        <f t="shared" ref="N228:O228" si="271">N230</f>
        <v>0</v>
      </c>
      <c r="O228" s="102">
        <f t="shared" si="271"/>
        <v>36.299999999999997</v>
      </c>
    </row>
    <row r="229" spans="1:15" x14ac:dyDescent="0.2">
      <c r="A229" s="33" t="s">
        <v>43</v>
      </c>
      <c r="B229" s="17" t="s">
        <v>139</v>
      </c>
      <c r="C229" s="18" t="s">
        <v>141</v>
      </c>
      <c r="D229" s="17" t="s">
        <v>25</v>
      </c>
      <c r="E229" s="18" t="s">
        <v>150</v>
      </c>
      <c r="F229" s="18">
        <v>110</v>
      </c>
      <c r="G229" s="102">
        <f>G230</f>
        <v>36.299999999999997</v>
      </c>
      <c r="H229" s="102">
        <f t="shared" ref="H229" si="272">H230</f>
        <v>0</v>
      </c>
      <c r="I229" s="102">
        <f t="shared" si="184"/>
        <v>36.299999999999997</v>
      </c>
      <c r="J229" s="102">
        <f t="shared" ref="J229:O229" si="273">J230</f>
        <v>0</v>
      </c>
      <c r="K229" s="235">
        <f t="shared" si="259"/>
        <v>36.299999999999997</v>
      </c>
      <c r="L229" s="102">
        <f t="shared" si="273"/>
        <v>0</v>
      </c>
      <c r="M229" s="255">
        <f t="shared" si="243"/>
        <v>36.299999999999997</v>
      </c>
      <c r="N229" s="102">
        <f t="shared" si="273"/>
        <v>0</v>
      </c>
      <c r="O229" s="102">
        <f t="shared" si="273"/>
        <v>36.299999999999997</v>
      </c>
    </row>
    <row r="230" spans="1:15" x14ac:dyDescent="0.2">
      <c r="A230" s="65" t="s">
        <v>380</v>
      </c>
      <c r="B230" s="17" t="s">
        <v>139</v>
      </c>
      <c r="C230" s="18" t="s">
        <v>141</v>
      </c>
      <c r="D230" s="17" t="s">
        <v>25</v>
      </c>
      <c r="E230" s="18" t="s">
        <v>150</v>
      </c>
      <c r="F230" s="18">
        <v>112</v>
      </c>
      <c r="G230" s="102">
        <v>36.299999999999997</v>
      </c>
      <c r="H230" s="102"/>
      <c r="I230" s="102">
        <f t="shared" si="184"/>
        <v>36.299999999999997</v>
      </c>
      <c r="J230" s="102"/>
      <c r="K230" s="235">
        <f t="shared" si="259"/>
        <v>36.299999999999997</v>
      </c>
      <c r="L230" s="102"/>
      <c r="M230" s="255">
        <f t="shared" si="243"/>
        <v>36.299999999999997</v>
      </c>
      <c r="N230" s="102">
        <v>0</v>
      </c>
      <c r="O230" s="102">
        <f t="shared" ref="O230" si="274">M230+N230</f>
        <v>36.299999999999997</v>
      </c>
    </row>
    <row r="231" spans="1:15" ht="22.5" x14ac:dyDescent="0.2">
      <c r="A231" s="33" t="s">
        <v>31</v>
      </c>
      <c r="B231" s="17" t="s">
        <v>139</v>
      </c>
      <c r="C231" s="18" t="s">
        <v>141</v>
      </c>
      <c r="D231" s="17" t="s">
        <v>25</v>
      </c>
      <c r="E231" s="18" t="s">
        <v>150</v>
      </c>
      <c r="F231" s="18">
        <v>600</v>
      </c>
      <c r="G231" s="102">
        <f>G232</f>
        <v>250.8</v>
      </c>
      <c r="H231" s="102">
        <f t="shared" ref="H231:H232" si="275">H232</f>
        <v>0</v>
      </c>
      <c r="I231" s="102">
        <f t="shared" si="184"/>
        <v>250.8</v>
      </c>
      <c r="J231" s="102">
        <f t="shared" ref="J231:O232" si="276">J232</f>
        <v>0</v>
      </c>
      <c r="K231" s="235">
        <f t="shared" si="259"/>
        <v>250.8</v>
      </c>
      <c r="L231" s="102">
        <f t="shared" si="276"/>
        <v>0</v>
      </c>
      <c r="M231" s="255">
        <f t="shared" si="243"/>
        <v>250.8</v>
      </c>
      <c r="N231" s="102">
        <f t="shared" si="276"/>
        <v>0</v>
      </c>
      <c r="O231" s="102">
        <f t="shared" si="276"/>
        <v>250.8</v>
      </c>
    </row>
    <row r="232" spans="1:15" x14ac:dyDescent="0.2">
      <c r="A232" s="33" t="s">
        <v>33</v>
      </c>
      <c r="B232" s="17" t="s">
        <v>139</v>
      </c>
      <c r="C232" s="18" t="s">
        <v>141</v>
      </c>
      <c r="D232" s="17" t="s">
        <v>25</v>
      </c>
      <c r="E232" s="18" t="s">
        <v>150</v>
      </c>
      <c r="F232" s="18">
        <v>610</v>
      </c>
      <c r="G232" s="102">
        <f>G233</f>
        <v>250.8</v>
      </c>
      <c r="H232" s="102">
        <f t="shared" si="275"/>
        <v>0</v>
      </c>
      <c r="I232" s="102">
        <f t="shared" si="184"/>
        <v>250.8</v>
      </c>
      <c r="J232" s="102">
        <f t="shared" si="276"/>
        <v>0</v>
      </c>
      <c r="K232" s="235">
        <f t="shared" si="259"/>
        <v>250.8</v>
      </c>
      <c r="L232" s="102">
        <f t="shared" si="276"/>
        <v>0</v>
      </c>
      <c r="M232" s="255">
        <f t="shared" si="243"/>
        <v>250.8</v>
      </c>
      <c r="N232" s="102">
        <f t="shared" si="276"/>
        <v>0</v>
      </c>
      <c r="O232" s="102">
        <f t="shared" si="276"/>
        <v>250.8</v>
      </c>
    </row>
    <row r="233" spans="1:15" ht="33.75" x14ac:dyDescent="0.2">
      <c r="A233" s="33" t="s">
        <v>35</v>
      </c>
      <c r="B233" s="17" t="s">
        <v>139</v>
      </c>
      <c r="C233" s="18" t="s">
        <v>141</v>
      </c>
      <c r="D233" s="17" t="s">
        <v>25</v>
      </c>
      <c r="E233" s="18" t="s">
        <v>150</v>
      </c>
      <c r="F233" s="18">
        <v>611</v>
      </c>
      <c r="G233" s="102">
        <v>250.8</v>
      </c>
      <c r="H233" s="102"/>
      <c r="I233" s="102">
        <f t="shared" si="184"/>
        <v>250.8</v>
      </c>
      <c r="J233" s="102"/>
      <c r="K233" s="235">
        <f t="shared" si="259"/>
        <v>250.8</v>
      </c>
      <c r="L233" s="102"/>
      <c r="M233" s="255">
        <f t="shared" si="243"/>
        <v>250.8</v>
      </c>
      <c r="N233" s="102"/>
      <c r="O233" s="102">
        <f t="shared" ref="O233" si="277">M233+N233</f>
        <v>250.8</v>
      </c>
    </row>
    <row r="234" spans="1:15" x14ac:dyDescent="0.2">
      <c r="A234" s="11" t="s">
        <v>151</v>
      </c>
      <c r="B234" s="44" t="s">
        <v>139</v>
      </c>
      <c r="C234" s="46" t="s">
        <v>141</v>
      </c>
      <c r="D234" s="44" t="s">
        <v>152</v>
      </c>
      <c r="E234" s="46" t="s">
        <v>83</v>
      </c>
      <c r="F234" s="46" t="s">
        <v>84</v>
      </c>
      <c r="G234" s="96">
        <f>G235+G276</f>
        <v>196378.3</v>
      </c>
      <c r="H234" s="96">
        <f t="shared" ref="H234:L234" si="278">H235+H276</f>
        <v>-9.9999999999999645E-2</v>
      </c>
      <c r="I234" s="96">
        <f t="shared" si="278"/>
        <v>196378.2</v>
      </c>
      <c r="J234" s="96">
        <f t="shared" si="278"/>
        <v>14852.5</v>
      </c>
      <c r="K234" s="96">
        <f t="shared" si="278"/>
        <v>211230.7</v>
      </c>
      <c r="L234" s="96">
        <f t="shared" si="278"/>
        <v>700.5</v>
      </c>
      <c r="M234" s="255">
        <f t="shared" si="243"/>
        <v>211931.2</v>
      </c>
      <c r="N234" s="96">
        <f t="shared" ref="N234:O234" si="279">N235+N276</f>
        <v>-332.40699999999742</v>
      </c>
      <c r="O234" s="292">
        <f t="shared" si="279"/>
        <v>211598.79300000001</v>
      </c>
    </row>
    <row r="235" spans="1:15" x14ac:dyDescent="0.2">
      <c r="A235" s="48" t="s">
        <v>153</v>
      </c>
      <c r="B235" s="44" t="s">
        <v>139</v>
      </c>
      <c r="C235" s="46" t="s">
        <v>141</v>
      </c>
      <c r="D235" s="44" t="s">
        <v>152</v>
      </c>
      <c r="E235" s="46" t="s">
        <v>154</v>
      </c>
      <c r="F235" s="47" t="s">
        <v>84</v>
      </c>
      <c r="G235" s="98">
        <f>G255+G236+G268+G272</f>
        <v>195375.09999999998</v>
      </c>
      <c r="H235" s="98">
        <f t="shared" ref="H235:L235" si="280">H255+H236+H268+H272</f>
        <v>-9.9999999999999645E-2</v>
      </c>
      <c r="I235" s="98">
        <f t="shared" si="280"/>
        <v>195375</v>
      </c>
      <c r="J235" s="98">
        <f t="shared" si="280"/>
        <v>14852.5</v>
      </c>
      <c r="K235" s="98">
        <f t="shared" si="280"/>
        <v>210227.5</v>
      </c>
      <c r="L235" s="98">
        <f t="shared" si="280"/>
        <v>700.5</v>
      </c>
      <c r="M235" s="255">
        <f t="shared" si="243"/>
        <v>210928</v>
      </c>
      <c r="N235" s="98">
        <f t="shared" ref="N235:O235" si="281">N255+N236+N268+N272</f>
        <v>-344.78199999999742</v>
      </c>
      <c r="O235" s="98">
        <f t="shared" si="281"/>
        <v>210583.21799999999</v>
      </c>
    </row>
    <row r="236" spans="1:15" x14ac:dyDescent="0.2">
      <c r="A236" s="21" t="s">
        <v>29</v>
      </c>
      <c r="B236" s="17" t="s">
        <v>139</v>
      </c>
      <c r="C236" s="18" t="s">
        <v>141</v>
      </c>
      <c r="D236" s="17" t="s">
        <v>152</v>
      </c>
      <c r="E236" s="18" t="s">
        <v>155</v>
      </c>
      <c r="F236" s="34"/>
      <c r="G236" s="100">
        <f>G242+G246+G251+G237</f>
        <v>15942.300000000001</v>
      </c>
      <c r="H236" s="100">
        <f t="shared" ref="H236:L236" si="282">H242+H246+H251+H237</f>
        <v>-9.9999999999999645E-2</v>
      </c>
      <c r="I236" s="100">
        <f t="shared" si="282"/>
        <v>15942.2</v>
      </c>
      <c r="J236" s="100">
        <f t="shared" si="282"/>
        <v>0</v>
      </c>
      <c r="K236" s="100">
        <f t="shared" si="282"/>
        <v>15942.2</v>
      </c>
      <c r="L236" s="100">
        <f t="shared" si="282"/>
        <v>700.5</v>
      </c>
      <c r="M236" s="255">
        <f t="shared" si="243"/>
        <v>16642.7</v>
      </c>
      <c r="N236" s="100">
        <f t="shared" ref="N236:O236" si="283">N242+N246+N251+N237</f>
        <v>14343.220000000003</v>
      </c>
      <c r="O236" s="100">
        <f t="shared" si="283"/>
        <v>30985.920000000002</v>
      </c>
    </row>
    <row r="237" spans="1:15" ht="33.75" x14ac:dyDescent="0.2">
      <c r="A237" s="33" t="s">
        <v>41</v>
      </c>
      <c r="B237" s="17" t="s">
        <v>139</v>
      </c>
      <c r="C237" s="18" t="s">
        <v>141</v>
      </c>
      <c r="D237" s="17" t="s">
        <v>152</v>
      </c>
      <c r="E237" s="18" t="s">
        <v>155</v>
      </c>
      <c r="F237" s="18" t="s">
        <v>42</v>
      </c>
      <c r="G237" s="102">
        <f>G238</f>
        <v>0</v>
      </c>
      <c r="H237" s="102">
        <f t="shared" ref="H237" si="284">H238</f>
        <v>0</v>
      </c>
      <c r="I237" s="102">
        <f t="shared" si="184"/>
        <v>0</v>
      </c>
      <c r="J237" s="102">
        <f t="shared" ref="J237:O237" si="285">J238</f>
        <v>0</v>
      </c>
      <c r="K237" s="235">
        <f t="shared" ref="K237" si="286">I237+J237</f>
        <v>0</v>
      </c>
      <c r="L237" s="102">
        <f t="shared" si="285"/>
        <v>22</v>
      </c>
      <c r="M237" s="255">
        <f t="shared" si="243"/>
        <v>22</v>
      </c>
      <c r="N237" s="102">
        <f t="shared" si="285"/>
        <v>544.34300000000007</v>
      </c>
      <c r="O237" s="102">
        <f t="shared" si="285"/>
        <v>566.34300000000007</v>
      </c>
    </row>
    <row r="238" spans="1:15" x14ac:dyDescent="0.2">
      <c r="A238" s="33" t="s">
        <v>43</v>
      </c>
      <c r="B238" s="17" t="s">
        <v>139</v>
      </c>
      <c r="C238" s="18" t="s">
        <v>141</v>
      </c>
      <c r="D238" s="17" t="s">
        <v>152</v>
      </c>
      <c r="E238" s="18" t="s">
        <v>155</v>
      </c>
      <c r="F238" s="18">
        <v>110</v>
      </c>
      <c r="G238" s="102">
        <f t="shared" ref="G238:L238" si="287">G240</f>
        <v>0</v>
      </c>
      <c r="H238" s="102">
        <f t="shared" si="287"/>
        <v>0</v>
      </c>
      <c r="I238" s="102">
        <f t="shared" si="287"/>
        <v>0</v>
      </c>
      <c r="J238" s="102">
        <f t="shared" si="287"/>
        <v>0</v>
      </c>
      <c r="K238" s="102">
        <f t="shared" si="287"/>
        <v>0</v>
      </c>
      <c r="L238" s="102">
        <f t="shared" si="287"/>
        <v>22</v>
      </c>
      <c r="M238" s="255">
        <f>K238+L238+M239+M241</f>
        <v>22</v>
      </c>
      <c r="N238" s="102">
        <f>N240+N239+N241</f>
        <v>544.34300000000007</v>
      </c>
      <c r="O238" s="102">
        <f>O240+O239+O241</f>
        <v>566.34300000000007</v>
      </c>
    </row>
    <row r="239" spans="1:15" x14ac:dyDescent="0.2">
      <c r="A239" s="33" t="s">
        <v>44</v>
      </c>
      <c r="B239" s="17" t="s">
        <v>139</v>
      </c>
      <c r="C239" s="18" t="s">
        <v>141</v>
      </c>
      <c r="D239" s="17" t="s">
        <v>152</v>
      </c>
      <c r="E239" s="18" t="s">
        <v>155</v>
      </c>
      <c r="F239" s="18">
        <v>111</v>
      </c>
      <c r="G239" s="102"/>
      <c r="H239" s="102"/>
      <c r="I239" s="102"/>
      <c r="J239" s="102"/>
      <c r="K239" s="286"/>
      <c r="L239" s="102"/>
      <c r="M239" s="255"/>
      <c r="N239" s="102">
        <v>392.27600000000001</v>
      </c>
      <c r="O239" s="102">
        <f t="shared" ref="O239:O241" si="288">M239+N239</f>
        <v>392.27600000000001</v>
      </c>
    </row>
    <row r="240" spans="1:15" x14ac:dyDescent="0.2">
      <c r="A240" s="65" t="s">
        <v>380</v>
      </c>
      <c r="B240" s="17" t="s">
        <v>139</v>
      </c>
      <c r="C240" s="18" t="s">
        <v>141</v>
      </c>
      <c r="D240" s="17" t="s">
        <v>152</v>
      </c>
      <c r="E240" s="18" t="s">
        <v>155</v>
      </c>
      <c r="F240" s="18">
        <v>112</v>
      </c>
      <c r="G240" s="102"/>
      <c r="H240" s="102"/>
      <c r="I240" s="102"/>
      <c r="J240" s="102"/>
      <c r="K240" s="235">
        <v>0</v>
      </c>
      <c r="L240" s="102">
        <v>22</v>
      </c>
      <c r="M240" s="255">
        <f t="shared" si="243"/>
        <v>22</v>
      </c>
      <c r="N240" s="102">
        <v>33.6</v>
      </c>
      <c r="O240" s="102">
        <f t="shared" si="288"/>
        <v>55.6</v>
      </c>
    </row>
    <row r="241" spans="1:15" ht="22.5" x14ac:dyDescent="0.2">
      <c r="A241" s="64" t="s">
        <v>45</v>
      </c>
      <c r="B241" s="17" t="s">
        <v>139</v>
      </c>
      <c r="C241" s="18" t="s">
        <v>141</v>
      </c>
      <c r="D241" s="17" t="s">
        <v>152</v>
      </c>
      <c r="E241" s="18" t="s">
        <v>155</v>
      </c>
      <c r="F241" s="18">
        <v>119</v>
      </c>
      <c r="G241" s="102"/>
      <c r="H241" s="102"/>
      <c r="I241" s="102"/>
      <c r="J241" s="102"/>
      <c r="K241" s="235"/>
      <c r="L241" s="102"/>
      <c r="M241" s="255"/>
      <c r="N241" s="102">
        <v>118.467</v>
      </c>
      <c r="O241" s="102">
        <f t="shared" si="288"/>
        <v>118.467</v>
      </c>
    </row>
    <row r="242" spans="1:15" x14ac:dyDescent="0.2">
      <c r="A242" s="33" t="s">
        <v>388</v>
      </c>
      <c r="B242" s="17" t="s">
        <v>139</v>
      </c>
      <c r="C242" s="18" t="s">
        <v>141</v>
      </c>
      <c r="D242" s="17" t="s">
        <v>152</v>
      </c>
      <c r="E242" s="18" t="s">
        <v>155</v>
      </c>
      <c r="F242" s="18" t="s">
        <v>50</v>
      </c>
      <c r="G242" s="102">
        <f>SUM(G243)</f>
        <v>1765.1</v>
      </c>
      <c r="H242" s="102">
        <f t="shared" ref="H242" si="289">SUM(H243)</f>
        <v>-10</v>
      </c>
      <c r="I242" s="102">
        <f t="shared" si="184"/>
        <v>1755.1</v>
      </c>
      <c r="J242" s="102">
        <f t="shared" ref="J242:O242" si="290">SUM(J243)</f>
        <v>0</v>
      </c>
      <c r="K242" s="235">
        <f t="shared" si="259"/>
        <v>1755.1</v>
      </c>
      <c r="L242" s="102">
        <f t="shared" si="290"/>
        <v>128</v>
      </c>
      <c r="M242" s="255">
        <f t="shared" si="243"/>
        <v>1883.1</v>
      </c>
      <c r="N242" s="102">
        <f t="shared" si="290"/>
        <v>-187.90700000000001</v>
      </c>
      <c r="O242" s="102">
        <f t="shared" si="290"/>
        <v>1695.193</v>
      </c>
    </row>
    <row r="243" spans="1:15" ht="22.5" x14ac:dyDescent="0.2">
      <c r="A243" s="33" t="s">
        <v>51</v>
      </c>
      <c r="B243" s="17" t="s">
        <v>139</v>
      </c>
      <c r="C243" s="18" t="s">
        <v>141</v>
      </c>
      <c r="D243" s="17" t="s">
        <v>152</v>
      </c>
      <c r="E243" s="18" t="s">
        <v>155</v>
      </c>
      <c r="F243" s="18" t="s">
        <v>52</v>
      </c>
      <c r="G243" s="102">
        <f>G244+G245</f>
        <v>1765.1</v>
      </c>
      <c r="H243" s="102">
        <f t="shared" ref="H243" si="291">H244+H245</f>
        <v>-10</v>
      </c>
      <c r="I243" s="102">
        <f t="shared" si="184"/>
        <v>1755.1</v>
      </c>
      <c r="J243" s="102">
        <f t="shared" ref="J243:L243" si="292">J244+J245</f>
        <v>0</v>
      </c>
      <c r="K243" s="235">
        <f t="shared" si="259"/>
        <v>1755.1</v>
      </c>
      <c r="L243" s="102">
        <f t="shared" si="292"/>
        <v>128</v>
      </c>
      <c r="M243" s="255">
        <f t="shared" si="243"/>
        <v>1883.1</v>
      </c>
      <c r="N243" s="102">
        <f t="shared" ref="N243:O243" si="293">N244+N245</f>
        <v>-187.90700000000001</v>
      </c>
      <c r="O243" s="102">
        <f t="shared" si="293"/>
        <v>1695.193</v>
      </c>
    </row>
    <row r="244" spans="1:15" ht="22.5" x14ac:dyDescent="0.2">
      <c r="A244" s="65" t="s">
        <v>71</v>
      </c>
      <c r="B244" s="17" t="s">
        <v>139</v>
      </c>
      <c r="C244" s="18" t="s">
        <v>141</v>
      </c>
      <c r="D244" s="17" t="s">
        <v>152</v>
      </c>
      <c r="E244" s="18" t="s">
        <v>155</v>
      </c>
      <c r="F244" s="18">
        <v>242</v>
      </c>
      <c r="G244" s="102">
        <v>20</v>
      </c>
      <c r="H244" s="102"/>
      <c r="I244" s="102">
        <f t="shared" si="184"/>
        <v>20</v>
      </c>
      <c r="J244" s="102"/>
      <c r="K244" s="235">
        <f t="shared" si="259"/>
        <v>20</v>
      </c>
      <c r="L244" s="102"/>
      <c r="M244" s="255">
        <f t="shared" si="243"/>
        <v>20</v>
      </c>
      <c r="N244" s="102">
        <v>-20</v>
      </c>
      <c r="O244" s="102">
        <f t="shared" ref="O244:O245" si="294">M244+N244</f>
        <v>0</v>
      </c>
    </row>
    <row r="245" spans="1:15" x14ac:dyDescent="0.2">
      <c r="A245" s="65" t="s">
        <v>408</v>
      </c>
      <c r="B245" s="17" t="s">
        <v>139</v>
      </c>
      <c r="C245" s="18" t="s">
        <v>141</v>
      </c>
      <c r="D245" s="17" t="s">
        <v>152</v>
      </c>
      <c r="E245" s="18" t="s">
        <v>155</v>
      </c>
      <c r="F245" s="18" t="s">
        <v>54</v>
      </c>
      <c r="G245" s="102">
        <v>1745.1</v>
      </c>
      <c r="H245" s="102">
        <v>-10</v>
      </c>
      <c r="I245" s="102">
        <f t="shared" ref="I245:I312" si="295">G245+H245</f>
        <v>1735.1</v>
      </c>
      <c r="J245" s="102"/>
      <c r="K245" s="235">
        <f t="shared" si="259"/>
        <v>1735.1</v>
      </c>
      <c r="L245" s="102">
        <f>-22+100+50</f>
        <v>128</v>
      </c>
      <c r="M245" s="255">
        <f t="shared" si="243"/>
        <v>1863.1</v>
      </c>
      <c r="N245" s="102">
        <v>-167.90700000000001</v>
      </c>
      <c r="O245" s="102">
        <f t="shared" si="294"/>
        <v>1695.193</v>
      </c>
    </row>
    <row r="246" spans="1:15" ht="22.5" x14ac:dyDescent="0.2">
      <c r="A246" s="33" t="s">
        <v>31</v>
      </c>
      <c r="B246" s="17" t="s">
        <v>139</v>
      </c>
      <c r="C246" s="18" t="s">
        <v>141</v>
      </c>
      <c r="D246" s="17" t="s">
        <v>152</v>
      </c>
      <c r="E246" s="18" t="s">
        <v>155</v>
      </c>
      <c r="F246" s="18">
        <v>600</v>
      </c>
      <c r="G246" s="102">
        <f>G247+G249</f>
        <v>14127.2</v>
      </c>
      <c r="H246" s="102">
        <f t="shared" ref="H246" si="296">H247+H249</f>
        <v>-0.1</v>
      </c>
      <c r="I246" s="102">
        <f t="shared" si="295"/>
        <v>14127.1</v>
      </c>
      <c r="J246" s="102">
        <f t="shared" ref="J246:L246" si="297">J247+J249</f>
        <v>0</v>
      </c>
      <c r="K246" s="235">
        <f t="shared" si="259"/>
        <v>14127.1</v>
      </c>
      <c r="L246" s="102">
        <f t="shared" si="297"/>
        <v>550.5</v>
      </c>
      <c r="M246" s="255">
        <f t="shared" si="243"/>
        <v>14677.6</v>
      </c>
      <c r="N246" s="102">
        <f t="shared" ref="N246:O246" si="298">N247+N249</f>
        <v>13976.784000000001</v>
      </c>
      <c r="O246" s="102">
        <f t="shared" si="298"/>
        <v>28654.384000000002</v>
      </c>
    </row>
    <row r="247" spans="1:15" s="36" customFormat="1" ht="12.75" customHeight="1" x14ac:dyDescent="0.2">
      <c r="A247" s="33" t="s">
        <v>33</v>
      </c>
      <c r="B247" s="17" t="s">
        <v>139</v>
      </c>
      <c r="C247" s="18" t="s">
        <v>141</v>
      </c>
      <c r="D247" s="17" t="s">
        <v>152</v>
      </c>
      <c r="E247" s="18" t="s">
        <v>155</v>
      </c>
      <c r="F247" s="18">
        <v>610</v>
      </c>
      <c r="G247" s="102">
        <f>G248</f>
        <v>12577</v>
      </c>
      <c r="H247" s="102">
        <f t="shared" ref="H247" si="299">H248</f>
        <v>0</v>
      </c>
      <c r="I247" s="102">
        <f t="shared" si="295"/>
        <v>12577</v>
      </c>
      <c r="J247" s="102">
        <f t="shared" ref="J247:O247" si="300">J248</f>
        <v>0</v>
      </c>
      <c r="K247" s="235">
        <f t="shared" si="259"/>
        <v>12577</v>
      </c>
      <c r="L247" s="102">
        <f t="shared" si="300"/>
        <v>550.5</v>
      </c>
      <c r="M247" s="255">
        <f t="shared" si="243"/>
        <v>13127.5</v>
      </c>
      <c r="N247" s="102">
        <f t="shared" si="300"/>
        <v>13263.932000000001</v>
      </c>
      <c r="O247" s="102">
        <f t="shared" si="300"/>
        <v>26391.432000000001</v>
      </c>
    </row>
    <row r="248" spans="1:15" s="36" customFormat="1" ht="36" customHeight="1" x14ac:dyDescent="0.2">
      <c r="A248" s="33" t="s">
        <v>35</v>
      </c>
      <c r="B248" s="17" t="s">
        <v>139</v>
      </c>
      <c r="C248" s="18" t="s">
        <v>141</v>
      </c>
      <c r="D248" s="17" t="s">
        <v>152</v>
      </c>
      <c r="E248" s="18" t="s">
        <v>155</v>
      </c>
      <c r="F248" s="18">
        <v>611</v>
      </c>
      <c r="G248" s="102">
        <v>12577</v>
      </c>
      <c r="H248" s="102"/>
      <c r="I248" s="102">
        <f t="shared" si="295"/>
        <v>12577</v>
      </c>
      <c r="J248" s="102"/>
      <c r="K248" s="235">
        <f t="shared" si="259"/>
        <v>12577</v>
      </c>
      <c r="L248" s="102">
        <f>450.5+100</f>
        <v>550.5</v>
      </c>
      <c r="M248" s="235">
        <f t="shared" si="243"/>
        <v>13127.5</v>
      </c>
      <c r="N248" s="102">
        <v>13263.932000000001</v>
      </c>
      <c r="O248" s="102">
        <f t="shared" ref="O248" si="301">M248+N248</f>
        <v>26391.432000000001</v>
      </c>
    </row>
    <row r="249" spans="1:15" x14ac:dyDescent="0.2">
      <c r="A249" s="16" t="s">
        <v>319</v>
      </c>
      <c r="B249" s="17" t="s">
        <v>139</v>
      </c>
      <c r="C249" s="18" t="s">
        <v>141</v>
      </c>
      <c r="D249" s="17" t="s">
        <v>152</v>
      </c>
      <c r="E249" s="18" t="s">
        <v>155</v>
      </c>
      <c r="F249" s="18">
        <v>620</v>
      </c>
      <c r="G249" s="102">
        <f>G250</f>
        <v>1550.2</v>
      </c>
      <c r="H249" s="102">
        <f t="shared" ref="H249" si="302">H250</f>
        <v>-0.1</v>
      </c>
      <c r="I249" s="102">
        <f t="shared" si="295"/>
        <v>1550.1000000000001</v>
      </c>
      <c r="J249" s="102">
        <f t="shared" ref="J249:O249" si="303">J250</f>
        <v>0</v>
      </c>
      <c r="K249" s="235">
        <f t="shared" si="259"/>
        <v>1550.1000000000001</v>
      </c>
      <c r="L249" s="102">
        <f t="shared" si="303"/>
        <v>0</v>
      </c>
      <c r="M249" s="255">
        <f t="shared" si="243"/>
        <v>1550.1000000000001</v>
      </c>
      <c r="N249" s="102">
        <f t="shared" si="303"/>
        <v>712.85199999999998</v>
      </c>
      <c r="O249" s="102">
        <f t="shared" si="303"/>
        <v>2262.9520000000002</v>
      </c>
    </row>
    <row r="250" spans="1:15" ht="33.75" x14ac:dyDescent="0.2">
      <c r="A250" s="16" t="s">
        <v>320</v>
      </c>
      <c r="B250" s="17" t="s">
        <v>139</v>
      </c>
      <c r="C250" s="18" t="s">
        <v>141</v>
      </c>
      <c r="D250" s="17" t="s">
        <v>152</v>
      </c>
      <c r="E250" s="18" t="s">
        <v>155</v>
      </c>
      <c r="F250" s="18">
        <v>621</v>
      </c>
      <c r="G250" s="102">
        <v>1550.2</v>
      </c>
      <c r="H250" s="102">
        <v>-0.1</v>
      </c>
      <c r="I250" s="102">
        <f t="shared" si="295"/>
        <v>1550.1000000000001</v>
      </c>
      <c r="J250" s="102"/>
      <c r="K250" s="235">
        <f t="shared" si="259"/>
        <v>1550.1000000000001</v>
      </c>
      <c r="L250" s="102"/>
      <c r="M250" s="255">
        <f t="shared" si="243"/>
        <v>1550.1000000000001</v>
      </c>
      <c r="N250" s="102">
        <v>712.85199999999998</v>
      </c>
      <c r="O250" s="102">
        <f t="shared" ref="O250" si="304">M250+N250</f>
        <v>2262.9520000000002</v>
      </c>
    </row>
    <row r="251" spans="1:15" x14ac:dyDescent="0.2">
      <c r="A251" s="20" t="s">
        <v>72</v>
      </c>
      <c r="B251" s="17" t="s">
        <v>139</v>
      </c>
      <c r="C251" s="18" t="s">
        <v>141</v>
      </c>
      <c r="D251" s="17" t="s">
        <v>152</v>
      </c>
      <c r="E251" s="18" t="s">
        <v>155</v>
      </c>
      <c r="F251" s="18" t="s">
        <v>134</v>
      </c>
      <c r="G251" s="102">
        <f>SUM(G252)</f>
        <v>50</v>
      </c>
      <c r="H251" s="102">
        <f t="shared" ref="H251" si="305">SUM(H252)</f>
        <v>10</v>
      </c>
      <c r="I251" s="102">
        <f t="shared" si="295"/>
        <v>60</v>
      </c>
      <c r="J251" s="102">
        <f t="shared" ref="J251:O251" si="306">SUM(J252)</f>
        <v>0</v>
      </c>
      <c r="K251" s="235">
        <f t="shared" si="259"/>
        <v>60</v>
      </c>
      <c r="L251" s="102">
        <f t="shared" si="306"/>
        <v>0</v>
      </c>
      <c r="M251" s="255">
        <f t="shared" si="243"/>
        <v>60</v>
      </c>
      <c r="N251" s="102">
        <f t="shared" si="306"/>
        <v>10</v>
      </c>
      <c r="O251" s="102">
        <f t="shared" si="306"/>
        <v>70</v>
      </c>
    </row>
    <row r="252" spans="1:15" x14ac:dyDescent="0.2">
      <c r="A252" s="20" t="s">
        <v>73</v>
      </c>
      <c r="B252" s="17" t="s">
        <v>139</v>
      </c>
      <c r="C252" s="18" t="s">
        <v>141</v>
      </c>
      <c r="D252" s="17" t="s">
        <v>152</v>
      </c>
      <c r="E252" s="18" t="s">
        <v>155</v>
      </c>
      <c r="F252" s="18" t="s">
        <v>74</v>
      </c>
      <c r="G252" s="102">
        <f>SUM(G253:G254)</f>
        <v>50</v>
      </c>
      <c r="H252" s="102">
        <f t="shared" ref="H252" si="307">SUM(H253:H254)</f>
        <v>10</v>
      </c>
      <c r="I252" s="102">
        <f t="shared" si="295"/>
        <v>60</v>
      </c>
      <c r="J252" s="102">
        <f t="shared" ref="J252:L252" si="308">SUM(J253:J254)</f>
        <v>0</v>
      </c>
      <c r="K252" s="235">
        <f t="shared" si="259"/>
        <v>60</v>
      </c>
      <c r="L252" s="102">
        <f t="shared" si="308"/>
        <v>0</v>
      </c>
      <c r="M252" s="255">
        <f t="shared" si="243"/>
        <v>60</v>
      </c>
      <c r="N252" s="102">
        <f t="shared" ref="N252:O252" si="309">SUM(N253:N254)</f>
        <v>10</v>
      </c>
      <c r="O252" s="102">
        <f t="shared" si="309"/>
        <v>70</v>
      </c>
    </row>
    <row r="253" spans="1:15" x14ac:dyDescent="0.2">
      <c r="A253" s="25" t="s">
        <v>75</v>
      </c>
      <c r="B253" s="17" t="s">
        <v>139</v>
      </c>
      <c r="C253" s="18" t="s">
        <v>141</v>
      </c>
      <c r="D253" s="17" t="s">
        <v>152</v>
      </c>
      <c r="E253" s="18" t="s">
        <v>155</v>
      </c>
      <c r="F253" s="18" t="s">
        <v>76</v>
      </c>
      <c r="G253" s="102">
        <v>22</v>
      </c>
      <c r="H253" s="102"/>
      <c r="I253" s="102">
        <f t="shared" si="295"/>
        <v>22</v>
      </c>
      <c r="J253" s="102"/>
      <c r="K253" s="235">
        <f t="shared" si="259"/>
        <v>22</v>
      </c>
      <c r="L253" s="102"/>
      <c r="M253" s="255">
        <f t="shared" si="243"/>
        <v>22</v>
      </c>
      <c r="N253" s="102">
        <v>5</v>
      </c>
      <c r="O253" s="102">
        <f t="shared" ref="O253:O254" si="310">M253+N253</f>
        <v>27</v>
      </c>
    </row>
    <row r="254" spans="1:15" x14ac:dyDescent="0.2">
      <c r="A254" s="20" t="s">
        <v>379</v>
      </c>
      <c r="B254" s="17" t="s">
        <v>139</v>
      </c>
      <c r="C254" s="18" t="s">
        <v>141</v>
      </c>
      <c r="D254" s="17" t="s">
        <v>152</v>
      </c>
      <c r="E254" s="18" t="s">
        <v>155</v>
      </c>
      <c r="F254" s="18">
        <v>853</v>
      </c>
      <c r="G254" s="102">
        <v>28</v>
      </c>
      <c r="H254" s="102">
        <v>10</v>
      </c>
      <c r="I254" s="102">
        <f t="shared" si="295"/>
        <v>38</v>
      </c>
      <c r="J254" s="102"/>
      <c r="K254" s="235">
        <f t="shared" si="259"/>
        <v>38</v>
      </c>
      <c r="L254" s="102"/>
      <c r="M254" s="255">
        <f t="shared" si="243"/>
        <v>38</v>
      </c>
      <c r="N254" s="102">
        <v>5</v>
      </c>
      <c r="O254" s="102">
        <f t="shared" si="310"/>
        <v>43</v>
      </c>
    </row>
    <row r="255" spans="1:15" x14ac:dyDescent="0.2">
      <c r="A255" s="16" t="s">
        <v>393</v>
      </c>
      <c r="B255" s="17" t="s">
        <v>139</v>
      </c>
      <c r="C255" s="18" t="s">
        <v>141</v>
      </c>
      <c r="D255" s="17" t="s">
        <v>152</v>
      </c>
      <c r="E255" s="18" t="s">
        <v>157</v>
      </c>
      <c r="F255" s="18" t="s">
        <v>84</v>
      </c>
      <c r="G255" s="102">
        <f>G256+G260+G263</f>
        <v>177698</v>
      </c>
      <c r="H255" s="102">
        <f t="shared" ref="H255" si="311">H256+H260+H263</f>
        <v>0</v>
      </c>
      <c r="I255" s="102">
        <f t="shared" si="295"/>
        <v>177698</v>
      </c>
      <c r="J255" s="102">
        <f t="shared" ref="J255:L255" si="312">J256+J260+J263</f>
        <v>14688</v>
      </c>
      <c r="K255" s="235">
        <f t="shared" si="259"/>
        <v>192386</v>
      </c>
      <c r="L255" s="102">
        <f t="shared" si="312"/>
        <v>0</v>
      </c>
      <c r="M255" s="255">
        <f t="shared" si="243"/>
        <v>192386</v>
      </c>
      <c r="N255" s="102">
        <f t="shared" ref="N255:O255" si="313">N256+N260+N263</f>
        <v>-14688.002</v>
      </c>
      <c r="O255" s="102">
        <f t="shared" si="313"/>
        <v>177697.99799999999</v>
      </c>
    </row>
    <row r="256" spans="1:15" ht="33.75" x14ac:dyDescent="0.2">
      <c r="A256" s="33" t="s">
        <v>41</v>
      </c>
      <c r="B256" s="17" t="s">
        <v>139</v>
      </c>
      <c r="C256" s="18" t="s">
        <v>141</v>
      </c>
      <c r="D256" s="17" t="s">
        <v>152</v>
      </c>
      <c r="E256" s="18" t="s">
        <v>157</v>
      </c>
      <c r="F256" s="18" t="s">
        <v>42</v>
      </c>
      <c r="G256" s="102">
        <f>G257</f>
        <v>11262.3</v>
      </c>
      <c r="H256" s="102">
        <f t="shared" ref="H256" si="314">H257</f>
        <v>0</v>
      </c>
      <c r="I256" s="102">
        <f t="shared" si="295"/>
        <v>11262.3</v>
      </c>
      <c r="J256" s="102">
        <f t="shared" ref="J256:O256" si="315">J257</f>
        <v>1041.5999999999999</v>
      </c>
      <c r="K256" s="235">
        <f t="shared" si="259"/>
        <v>12303.9</v>
      </c>
      <c r="L256" s="102">
        <f t="shared" si="315"/>
        <v>0</v>
      </c>
      <c r="M256" s="255">
        <f t="shared" si="243"/>
        <v>12303.9</v>
      </c>
      <c r="N256" s="102">
        <f t="shared" si="315"/>
        <v>98.459000000000003</v>
      </c>
      <c r="O256" s="102">
        <f t="shared" si="315"/>
        <v>12402.359</v>
      </c>
    </row>
    <row r="257" spans="1:15" x14ac:dyDescent="0.2">
      <c r="A257" s="33" t="s">
        <v>43</v>
      </c>
      <c r="B257" s="17" t="s">
        <v>139</v>
      </c>
      <c r="C257" s="18" t="s">
        <v>141</v>
      </c>
      <c r="D257" s="17" t="s">
        <v>152</v>
      </c>
      <c r="E257" s="18" t="s">
        <v>157</v>
      </c>
      <c r="F257" s="18">
        <v>110</v>
      </c>
      <c r="G257" s="102">
        <f>G258+G259</f>
        <v>11262.3</v>
      </c>
      <c r="H257" s="102">
        <f t="shared" ref="H257" si="316">H258+H259</f>
        <v>0</v>
      </c>
      <c r="I257" s="102">
        <f t="shared" si="295"/>
        <v>11262.3</v>
      </c>
      <c r="J257" s="102">
        <f t="shared" ref="J257:L257" si="317">J258+J259</f>
        <v>1041.5999999999999</v>
      </c>
      <c r="K257" s="235">
        <f t="shared" si="259"/>
        <v>12303.9</v>
      </c>
      <c r="L257" s="102">
        <f t="shared" si="317"/>
        <v>0</v>
      </c>
      <c r="M257" s="255">
        <f t="shared" si="243"/>
        <v>12303.9</v>
      </c>
      <c r="N257" s="102">
        <f t="shared" ref="N257:O257" si="318">N258+N259</f>
        <v>98.459000000000003</v>
      </c>
      <c r="O257" s="102">
        <f t="shared" si="318"/>
        <v>12402.359</v>
      </c>
    </row>
    <row r="258" spans="1:15" x14ac:dyDescent="0.2">
      <c r="A258" s="33" t="s">
        <v>44</v>
      </c>
      <c r="B258" s="17" t="s">
        <v>139</v>
      </c>
      <c r="C258" s="18" t="s">
        <v>141</v>
      </c>
      <c r="D258" s="17" t="s">
        <v>152</v>
      </c>
      <c r="E258" s="18" t="s">
        <v>157</v>
      </c>
      <c r="F258" s="18">
        <v>111</v>
      </c>
      <c r="G258" s="102">
        <v>8650</v>
      </c>
      <c r="H258" s="102"/>
      <c r="I258" s="102">
        <f t="shared" si="295"/>
        <v>8650</v>
      </c>
      <c r="J258" s="102">
        <v>800</v>
      </c>
      <c r="K258" s="235">
        <f t="shared" si="259"/>
        <v>9450</v>
      </c>
      <c r="L258" s="102"/>
      <c r="M258" s="255">
        <f t="shared" si="243"/>
        <v>9450</v>
      </c>
      <c r="N258" s="102">
        <v>-66.787000000000006</v>
      </c>
      <c r="O258" s="102">
        <f t="shared" ref="O258:O259" si="319">M258+N258</f>
        <v>9383.2129999999997</v>
      </c>
    </row>
    <row r="259" spans="1:15" ht="22.5" x14ac:dyDescent="0.2">
      <c r="A259" s="64" t="s">
        <v>45</v>
      </c>
      <c r="B259" s="17" t="s">
        <v>139</v>
      </c>
      <c r="C259" s="18" t="s">
        <v>141</v>
      </c>
      <c r="D259" s="17" t="s">
        <v>152</v>
      </c>
      <c r="E259" s="18" t="s">
        <v>157</v>
      </c>
      <c r="F259" s="18">
        <v>119</v>
      </c>
      <c r="G259" s="102">
        <v>2612.3000000000002</v>
      </c>
      <c r="H259" s="102"/>
      <c r="I259" s="102">
        <f t="shared" si="295"/>
        <v>2612.3000000000002</v>
      </c>
      <c r="J259" s="102">
        <v>241.6</v>
      </c>
      <c r="K259" s="235">
        <f t="shared" si="259"/>
        <v>2853.9</v>
      </c>
      <c r="L259" s="102"/>
      <c r="M259" s="255">
        <f t="shared" si="243"/>
        <v>2853.9</v>
      </c>
      <c r="N259" s="102">
        <v>165.24600000000001</v>
      </c>
      <c r="O259" s="102">
        <f t="shared" si="319"/>
        <v>3019.1460000000002</v>
      </c>
    </row>
    <row r="260" spans="1:15" x14ac:dyDescent="0.2">
      <c r="A260" s="33" t="s">
        <v>388</v>
      </c>
      <c r="B260" s="17" t="s">
        <v>139</v>
      </c>
      <c r="C260" s="18" t="s">
        <v>141</v>
      </c>
      <c r="D260" s="17" t="s">
        <v>152</v>
      </c>
      <c r="E260" s="18" t="s">
        <v>157</v>
      </c>
      <c r="F260" s="18" t="s">
        <v>50</v>
      </c>
      <c r="G260" s="102">
        <f>SUM(G261)</f>
        <v>50</v>
      </c>
      <c r="H260" s="102">
        <f t="shared" ref="H260:H261" si="320">SUM(H261)</f>
        <v>0</v>
      </c>
      <c r="I260" s="102">
        <f t="shared" si="295"/>
        <v>50</v>
      </c>
      <c r="J260" s="102">
        <f t="shared" ref="J260:O261" si="321">SUM(J261)</f>
        <v>0</v>
      </c>
      <c r="K260" s="235">
        <f t="shared" si="259"/>
        <v>50</v>
      </c>
      <c r="L260" s="102">
        <f t="shared" si="321"/>
        <v>0</v>
      </c>
      <c r="M260" s="255">
        <f t="shared" si="243"/>
        <v>50</v>
      </c>
      <c r="N260" s="102">
        <f t="shared" si="321"/>
        <v>0.495</v>
      </c>
      <c r="O260" s="102">
        <f t="shared" si="321"/>
        <v>50.494999999999997</v>
      </c>
    </row>
    <row r="261" spans="1:15" ht="22.5" x14ac:dyDescent="0.2">
      <c r="A261" s="33" t="s">
        <v>51</v>
      </c>
      <c r="B261" s="17" t="s">
        <v>139</v>
      </c>
      <c r="C261" s="18" t="s">
        <v>141</v>
      </c>
      <c r="D261" s="17" t="s">
        <v>152</v>
      </c>
      <c r="E261" s="18" t="s">
        <v>157</v>
      </c>
      <c r="F261" s="18" t="s">
        <v>52</v>
      </c>
      <c r="G261" s="102">
        <f>SUM(G262)</f>
        <v>50</v>
      </c>
      <c r="H261" s="102">
        <f t="shared" si="320"/>
        <v>0</v>
      </c>
      <c r="I261" s="102">
        <f t="shared" si="295"/>
        <v>50</v>
      </c>
      <c r="J261" s="102">
        <f t="shared" si="321"/>
        <v>0</v>
      </c>
      <c r="K261" s="235">
        <f t="shared" si="259"/>
        <v>50</v>
      </c>
      <c r="L261" s="102">
        <f t="shared" si="321"/>
        <v>0</v>
      </c>
      <c r="M261" s="255">
        <f t="shared" si="243"/>
        <v>50</v>
      </c>
      <c r="N261" s="102">
        <f t="shared" si="321"/>
        <v>0.495</v>
      </c>
      <c r="O261" s="102">
        <f t="shared" si="321"/>
        <v>50.494999999999997</v>
      </c>
    </row>
    <row r="262" spans="1:15" x14ac:dyDescent="0.2">
      <c r="A262" s="65" t="s">
        <v>408</v>
      </c>
      <c r="B262" s="17" t="s">
        <v>139</v>
      </c>
      <c r="C262" s="18" t="s">
        <v>141</v>
      </c>
      <c r="D262" s="17" t="s">
        <v>152</v>
      </c>
      <c r="E262" s="18" t="s">
        <v>157</v>
      </c>
      <c r="F262" s="18" t="s">
        <v>54</v>
      </c>
      <c r="G262" s="102">
        <v>50</v>
      </c>
      <c r="H262" s="102"/>
      <c r="I262" s="102">
        <f t="shared" si="295"/>
        <v>50</v>
      </c>
      <c r="J262" s="102"/>
      <c r="K262" s="235">
        <f t="shared" si="259"/>
        <v>50</v>
      </c>
      <c r="L262" s="102"/>
      <c r="M262" s="255">
        <f t="shared" si="243"/>
        <v>50</v>
      </c>
      <c r="N262" s="102">
        <v>0.495</v>
      </c>
      <c r="O262" s="102">
        <f t="shared" ref="O262" si="322">M262+N262</f>
        <v>50.494999999999997</v>
      </c>
    </row>
    <row r="263" spans="1:15" ht="22.5" x14ac:dyDescent="0.2">
      <c r="A263" s="33" t="s">
        <v>31</v>
      </c>
      <c r="B263" s="17" t="s">
        <v>139</v>
      </c>
      <c r="C263" s="18" t="s">
        <v>141</v>
      </c>
      <c r="D263" s="18" t="s">
        <v>152</v>
      </c>
      <c r="E263" s="89" t="s">
        <v>157</v>
      </c>
      <c r="F263" s="18" t="s">
        <v>32</v>
      </c>
      <c r="G263" s="102">
        <f>G264+G266</f>
        <v>166385.70000000001</v>
      </c>
      <c r="H263" s="102">
        <f t="shared" ref="H263" si="323">H264+H266</f>
        <v>0</v>
      </c>
      <c r="I263" s="102">
        <f t="shared" si="295"/>
        <v>166385.70000000001</v>
      </c>
      <c r="J263" s="102">
        <f t="shared" ref="J263:L263" si="324">J264+J266</f>
        <v>13646.4</v>
      </c>
      <c r="K263" s="235">
        <f t="shared" si="259"/>
        <v>180032.1</v>
      </c>
      <c r="L263" s="102">
        <f t="shared" si="324"/>
        <v>0</v>
      </c>
      <c r="M263" s="255">
        <f t="shared" si="243"/>
        <v>180032.1</v>
      </c>
      <c r="N263" s="102">
        <f t="shared" ref="N263:O263" si="325">N264+N266</f>
        <v>-14786.956</v>
      </c>
      <c r="O263" s="102">
        <f t="shared" si="325"/>
        <v>165245.144</v>
      </c>
    </row>
    <row r="264" spans="1:15" x14ac:dyDescent="0.2">
      <c r="A264" s="33" t="s">
        <v>33</v>
      </c>
      <c r="B264" s="17" t="s">
        <v>139</v>
      </c>
      <c r="C264" s="18" t="s">
        <v>141</v>
      </c>
      <c r="D264" s="18" t="s">
        <v>152</v>
      </c>
      <c r="E264" s="89" t="s">
        <v>157</v>
      </c>
      <c r="F264" s="18" t="s">
        <v>34</v>
      </c>
      <c r="G264" s="102">
        <f>G265</f>
        <v>146897.1</v>
      </c>
      <c r="H264" s="102">
        <f t="shared" ref="H264" si="326">H265</f>
        <v>0</v>
      </c>
      <c r="I264" s="102">
        <f t="shared" si="295"/>
        <v>146897.1</v>
      </c>
      <c r="J264" s="102">
        <f t="shared" ref="J264:O264" si="327">J265</f>
        <v>11823.6</v>
      </c>
      <c r="K264" s="235">
        <f t="shared" si="259"/>
        <v>158720.70000000001</v>
      </c>
      <c r="L264" s="102">
        <f t="shared" si="327"/>
        <v>0</v>
      </c>
      <c r="M264" s="255">
        <f t="shared" si="243"/>
        <v>158720.70000000001</v>
      </c>
      <c r="N264" s="102">
        <f t="shared" si="327"/>
        <v>-12649.295</v>
      </c>
      <c r="O264" s="102">
        <f t="shared" si="327"/>
        <v>146071.405</v>
      </c>
    </row>
    <row r="265" spans="1:15" ht="33.75" x14ac:dyDescent="0.2">
      <c r="A265" s="33" t="s">
        <v>35</v>
      </c>
      <c r="B265" s="17" t="s">
        <v>139</v>
      </c>
      <c r="C265" s="18" t="s">
        <v>141</v>
      </c>
      <c r="D265" s="18" t="s">
        <v>152</v>
      </c>
      <c r="E265" s="89" t="s">
        <v>157</v>
      </c>
      <c r="F265" s="18" t="s">
        <v>36</v>
      </c>
      <c r="G265" s="102">
        <v>146897.1</v>
      </c>
      <c r="H265" s="102"/>
      <c r="I265" s="102">
        <f t="shared" si="295"/>
        <v>146897.1</v>
      </c>
      <c r="J265" s="102">
        <v>11823.6</v>
      </c>
      <c r="K265" s="235">
        <f t="shared" si="259"/>
        <v>158720.70000000001</v>
      </c>
      <c r="L265" s="102"/>
      <c r="M265" s="255">
        <f t="shared" si="243"/>
        <v>158720.70000000001</v>
      </c>
      <c r="N265" s="102">
        <v>-12649.295</v>
      </c>
      <c r="O265" s="102">
        <f t="shared" ref="O265" si="328">M265+N265</f>
        <v>146071.405</v>
      </c>
    </row>
    <row r="266" spans="1:15" x14ac:dyDescent="0.2">
      <c r="A266" s="16" t="s">
        <v>319</v>
      </c>
      <c r="B266" s="17" t="s">
        <v>139</v>
      </c>
      <c r="C266" s="18" t="s">
        <v>141</v>
      </c>
      <c r="D266" s="18" t="s">
        <v>152</v>
      </c>
      <c r="E266" s="89" t="s">
        <v>157</v>
      </c>
      <c r="F266" s="18">
        <v>620</v>
      </c>
      <c r="G266" s="102">
        <f>G267</f>
        <v>19488.599999999999</v>
      </c>
      <c r="H266" s="102">
        <f t="shared" ref="H266" si="329">H267</f>
        <v>0</v>
      </c>
      <c r="I266" s="102">
        <f t="shared" si="295"/>
        <v>19488.599999999999</v>
      </c>
      <c r="J266" s="102">
        <f t="shared" ref="J266:O266" si="330">J267</f>
        <v>1822.8</v>
      </c>
      <c r="K266" s="235">
        <f t="shared" si="259"/>
        <v>21311.399999999998</v>
      </c>
      <c r="L266" s="102">
        <f t="shared" si="330"/>
        <v>0</v>
      </c>
      <c r="M266" s="255">
        <f t="shared" si="243"/>
        <v>21311.399999999998</v>
      </c>
      <c r="N266" s="102">
        <f t="shared" si="330"/>
        <v>-2137.6610000000001</v>
      </c>
      <c r="O266" s="102">
        <f t="shared" si="330"/>
        <v>19173.738999999998</v>
      </c>
    </row>
    <row r="267" spans="1:15" ht="33.75" x14ac:dyDescent="0.2">
      <c r="A267" s="16" t="s">
        <v>320</v>
      </c>
      <c r="B267" s="17" t="s">
        <v>139</v>
      </c>
      <c r="C267" s="18" t="s">
        <v>141</v>
      </c>
      <c r="D267" s="18" t="s">
        <v>152</v>
      </c>
      <c r="E267" s="89" t="s">
        <v>157</v>
      </c>
      <c r="F267" s="18">
        <v>621</v>
      </c>
      <c r="G267" s="102">
        <v>19488.599999999999</v>
      </c>
      <c r="H267" s="102"/>
      <c r="I267" s="102">
        <f t="shared" si="295"/>
        <v>19488.599999999999</v>
      </c>
      <c r="J267" s="102">
        <v>1822.8</v>
      </c>
      <c r="K267" s="235">
        <f t="shared" si="259"/>
        <v>21311.399999999998</v>
      </c>
      <c r="L267" s="102"/>
      <c r="M267" s="255">
        <f t="shared" si="243"/>
        <v>21311.399999999998</v>
      </c>
      <c r="N267" s="102">
        <v>-2137.6610000000001</v>
      </c>
      <c r="O267" s="102">
        <f t="shared" ref="O267" si="331">M267+N267</f>
        <v>19173.738999999998</v>
      </c>
    </row>
    <row r="268" spans="1:15" ht="22.5" hidden="1" x14ac:dyDescent="0.2">
      <c r="A268" s="16" t="s">
        <v>403</v>
      </c>
      <c r="B268" s="17" t="s">
        <v>139</v>
      </c>
      <c r="C268" s="18" t="s">
        <v>141</v>
      </c>
      <c r="D268" s="18" t="s">
        <v>152</v>
      </c>
      <c r="E268" s="89" t="s">
        <v>381</v>
      </c>
      <c r="F268" s="18" t="s">
        <v>84</v>
      </c>
      <c r="G268" s="102">
        <f>G269</f>
        <v>1734.8</v>
      </c>
      <c r="H268" s="102">
        <f t="shared" ref="H268:H274" si="332">H269</f>
        <v>0</v>
      </c>
      <c r="I268" s="102">
        <f>G268+H268</f>
        <v>1734.8</v>
      </c>
      <c r="J268" s="102">
        <f t="shared" ref="J268:O274" si="333">J269</f>
        <v>164.5</v>
      </c>
      <c r="K268" s="235">
        <f>I268+J268</f>
        <v>1899.3</v>
      </c>
      <c r="L268" s="102">
        <f t="shared" si="333"/>
        <v>-1899.3</v>
      </c>
      <c r="M268" s="255">
        <f t="shared" si="243"/>
        <v>0</v>
      </c>
      <c r="N268" s="102">
        <f t="shared" si="333"/>
        <v>0</v>
      </c>
      <c r="O268" s="102">
        <f t="shared" si="333"/>
        <v>0</v>
      </c>
    </row>
    <row r="269" spans="1:15" ht="22.5" hidden="1" x14ac:dyDescent="0.2">
      <c r="A269" s="33" t="s">
        <v>31</v>
      </c>
      <c r="B269" s="17" t="s">
        <v>139</v>
      </c>
      <c r="C269" s="18" t="s">
        <v>141</v>
      </c>
      <c r="D269" s="18" t="s">
        <v>152</v>
      </c>
      <c r="E269" s="89" t="s">
        <v>381</v>
      </c>
      <c r="F269" s="18" t="s">
        <v>32</v>
      </c>
      <c r="G269" s="102">
        <f>G270</f>
        <v>1734.8</v>
      </c>
      <c r="H269" s="102">
        <f t="shared" si="332"/>
        <v>0</v>
      </c>
      <c r="I269" s="102">
        <f>G269+H269</f>
        <v>1734.8</v>
      </c>
      <c r="J269" s="102">
        <f t="shared" si="333"/>
        <v>164.5</v>
      </c>
      <c r="K269" s="235">
        <f>I269+J269</f>
        <v>1899.3</v>
      </c>
      <c r="L269" s="102">
        <f t="shared" si="333"/>
        <v>-1899.3</v>
      </c>
      <c r="M269" s="255">
        <f t="shared" si="243"/>
        <v>0</v>
      </c>
      <c r="N269" s="102">
        <f t="shared" si="333"/>
        <v>0</v>
      </c>
      <c r="O269" s="102">
        <f t="shared" si="333"/>
        <v>0</v>
      </c>
    </row>
    <row r="270" spans="1:15" hidden="1" x14ac:dyDescent="0.2">
      <c r="A270" s="33" t="s">
        <v>33</v>
      </c>
      <c r="B270" s="17" t="s">
        <v>139</v>
      </c>
      <c r="C270" s="18" t="s">
        <v>141</v>
      </c>
      <c r="D270" s="18" t="s">
        <v>152</v>
      </c>
      <c r="E270" s="89" t="s">
        <v>381</v>
      </c>
      <c r="F270" s="18" t="s">
        <v>34</v>
      </c>
      <c r="G270" s="102">
        <f>G271</f>
        <v>1734.8</v>
      </c>
      <c r="H270" s="102">
        <f t="shared" si="332"/>
        <v>0</v>
      </c>
      <c r="I270" s="102">
        <f>G270+H270</f>
        <v>1734.8</v>
      </c>
      <c r="J270" s="102">
        <f t="shared" si="333"/>
        <v>164.5</v>
      </c>
      <c r="K270" s="235">
        <f>I270+J270</f>
        <v>1899.3</v>
      </c>
      <c r="L270" s="102">
        <f t="shared" si="333"/>
        <v>-1899.3</v>
      </c>
      <c r="M270" s="255">
        <f t="shared" si="243"/>
        <v>0</v>
      </c>
      <c r="N270" s="102">
        <f t="shared" si="333"/>
        <v>0</v>
      </c>
      <c r="O270" s="102">
        <f t="shared" si="333"/>
        <v>0</v>
      </c>
    </row>
    <row r="271" spans="1:15" hidden="1" x14ac:dyDescent="0.2">
      <c r="A271" s="16" t="s">
        <v>382</v>
      </c>
      <c r="B271" s="17" t="s">
        <v>139</v>
      </c>
      <c r="C271" s="18" t="s">
        <v>141</v>
      </c>
      <c r="D271" s="18" t="s">
        <v>152</v>
      </c>
      <c r="E271" s="89" t="s">
        <v>381</v>
      </c>
      <c r="F271" s="18">
        <v>612</v>
      </c>
      <c r="G271" s="102">
        <v>1734.8</v>
      </c>
      <c r="H271" s="102"/>
      <c r="I271" s="102">
        <f>G271+H271</f>
        <v>1734.8</v>
      </c>
      <c r="J271" s="102">
        <v>164.5</v>
      </c>
      <c r="K271" s="235">
        <f>I271+J271</f>
        <v>1899.3</v>
      </c>
      <c r="L271" s="102">
        <v>-1899.3</v>
      </c>
      <c r="M271" s="255">
        <f t="shared" si="243"/>
        <v>0</v>
      </c>
      <c r="N271" s="102"/>
      <c r="O271" s="102">
        <f t="shared" ref="O271" si="334">M271+N271</f>
        <v>0</v>
      </c>
    </row>
    <row r="272" spans="1:15" ht="22.5" x14ac:dyDescent="0.2">
      <c r="A272" s="16" t="s">
        <v>403</v>
      </c>
      <c r="B272" s="17" t="s">
        <v>139</v>
      </c>
      <c r="C272" s="18" t="s">
        <v>141</v>
      </c>
      <c r="D272" s="18" t="s">
        <v>152</v>
      </c>
      <c r="E272" s="89" t="s">
        <v>669</v>
      </c>
      <c r="F272" s="18" t="s">
        <v>84</v>
      </c>
      <c r="G272" s="102">
        <f>G273</f>
        <v>0</v>
      </c>
      <c r="H272" s="102">
        <f t="shared" si="332"/>
        <v>0</v>
      </c>
      <c r="I272" s="102">
        <f t="shared" ref="I272:I275" si="335">G272+H272</f>
        <v>0</v>
      </c>
      <c r="J272" s="102">
        <f t="shared" si="333"/>
        <v>0</v>
      </c>
      <c r="K272" s="235">
        <f t="shared" ref="K272:K275" si="336">I272+J272</f>
        <v>0</v>
      </c>
      <c r="L272" s="102">
        <f t="shared" si="333"/>
        <v>1899.3</v>
      </c>
      <c r="M272" s="255">
        <f t="shared" si="243"/>
        <v>1899.3</v>
      </c>
      <c r="N272" s="102">
        <f t="shared" si="333"/>
        <v>0</v>
      </c>
      <c r="O272" s="102">
        <f t="shared" si="333"/>
        <v>1899.3</v>
      </c>
    </row>
    <row r="273" spans="1:17" ht="22.5" x14ac:dyDescent="0.2">
      <c r="A273" s="33" t="s">
        <v>31</v>
      </c>
      <c r="B273" s="17" t="s">
        <v>139</v>
      </c>
      <c r="C273" s="18" t="s">
        <v>141</v>
      </c>
      <c r="D273" s="18" t="s">
        <v>152</v>
      </c>
      <c r="E273" s="89" t="s">
        <v>669</v>
      </c>
      <c r="F273" s="18" t="s">
        <v>32</v>
      </c>
      <c r="G273" s="102">
        <f>G274</f>
        <v>0</v>
      </c>
      <c r="H273" s="102">
        <f t="shared" si="332"/>
        <v>0</v>
      </c>
      <c r="I273" s="102">
        <f t="shared" si="335"/>
        <v>0</v>
      </c>
      <c r="J273" s="102">
        <f t="shared" si="333"/>
        <v>0</v>
      </c>
      <c r="K273" s="235">
        <f t="shared" si="336"/>
        <v>0</v>
      </c>
      <c r="L273" s="102">
        <f t="shared" si="333"/>
        <v>1899.3</v>
      </c>
      <c r="M273" s="255">
        <f t="shared" si="243"/>
        <v>1899.3</v>
      </c>
      <c r="N273" s="102">
        <f t="shared" si="333"/>
        <v>0</v>
      </c>
      <c r="O273" s="102">
        <f t="shared" si="333"/>
        <v>1899.3</v>
      </c>
    </row>
    <row r="274" spans="1:17" x14ac:dyDescent="0.2">
      <c r="A274" s="33" t="s">
        <v>33</v>
      </c>
      <c r="B274" s="17" t="s">
        <v>139</v>
      </c>
      <c r="C274" s="18" t="s">
        <v>141</v>
      </c>
      <c r="D274" s="18" t="s">
        <v>152</v>
      </c>
      <c r="E274" s="89" t="s">
        <v>669</v>
      </c>
      <c r="F274" s="18" t="s">
        <v>34</v>
      </c>
      <c r="G274" s="102">
        <f>G275</f>
        <v>0</v>
      </c>
      <c r="H274" s="102">
        <f t="shared" si="332"/>
        <v>0</v>
      </c>
      <c r="I274" s="102">
        <f t="shared" si="335"/>
        <v>0</v>
      </c>
      <c r="J274" s="102">
        <f t="shared" si="333"/>
        <v>0</v>
      </c>
      <c r="K274" s="235">
        <f t="shared" si="336"/>
        <v>0</v>
      </c>
      <c r="L274" s="102">
        <f t="shared" si="333"/>
        <v>1899.3</v>
      </c>
      <c r="M274" s="255">
        <f t="shared" si="243"/>
        <v>1899.3</v>
      </c>
      <c r="N274" s="102">
        <f t="shared" si="333"/>
        <v>0</v>
      </c>
      <c r="O274" s="102">
        <f t="shared" si="333"/>
        <v>1899.3</v>
      </c>
    </row>
    <row r="275" spans="1:17" x14ac:dyDescent="0.2">
      <c r="A275" s="16" t="s">
        <v>672</v>
      </c>
      <c r="B275" s="17" t="s">
        <v>139</v>
      </c>
      <c r="C275" s="18" t="s">
        <v>141</v>
      </c>
      <c r="D275" s="18" t="s">
        <v>152</v>
      </c>
      <c r="E275" s="89" t="s">
        <v>669</v>
      </c>
      <c r="F275" s="18">
        <v>622</v>
      </c>
      <c r="G275" s="102">
        <v>0</v>
      </c>
      <c r="H275" s="102"/>
      <c r="I275" s="102">
        <f t="shared" si="335"/>
        <v>0</v>
      </c>
      <c r="J275" s="102">
        <v>0</v>
      </c>
      <c r="K275" s="235">
        <f t="shared" si="336"/>
        <v>0</v>
      </c>
      <c r="L275" s="102">
        <v>1899.3</v>
      </c>
      <c r="M275" s="255">
        <f t="shared" si="243"/>
        <v>1899.3</v>
      </c>
      <c r="N275" s="102"/>
      <c r="O275" s="102">
        <f t="shared" ref="O275" si="337">M275+N275</f>
        <v>1899.3</v>
      </c>
    </row>
    <row r="276" spans="1:17" ht="33.75" x14ac:dyDescent="0.2">
      <c r="A276" s="95" t="s">
        <v>383</v>
      </c>
      <c r="B276" s="51" t="s">
        <v>139</v>
      </c>
      <c r="C276" s="53" t="s">
        <v>141</v>
      </c>
      <c r="D276" s="53" t="s">
        <v>152</v>
      </c>
      <c r="E276" s="53" t="s">
        <v>149</v>
      </c>
      <c r="F276" s="53"/>
      <c r="G276" s="105">
        <f>G277</f>
        <v>1003.2</v>
      </c>
      <c r="H276" s="105">
        <f t="shared" ref="H276" si="338">H277</f>
        <v>0</v>
      </c>
      <c r="I276" s="102">
        <f t="shared" si="295"/>
        <v>1003.2</v>
      </c>
      <c r="J276" s="105">
        <f t="shared" ref="J276:O276" si="339">J277</f>
        <v>0</v>
      </c>
      <c r="K276" s="235">
        <f t="shared" si="259"/>
        <v>1003.2</v>
      </c>
      <c r="L276" s="105">
        <f t="shared" si="339"/>
        <v>0</v>
      </c>
      <c r="M276" s="255">
        <f t="shared" si="243"/>
        <v>1003.2</v>
      </c>
      <c r="N276" s="105">
        <f t="shared" si="339"/>
        <v>12.375</v>
      </c>
      <c r="O276" s="105">
        <f t="shared" si="339"/>
        <v>1015.575</v>
      </c>
    </row>
    <row r="277" spans="1:17" ht="33.75" x14ac:dyDescent="0.2">
      <c r="A277" s="35" t="s">
        <v>7</v>
      </c>
      <c r="B277" s="17" t="s">
        <v>139</v>
      </c>
      <c r="C277" s="18" t="s">
        <v>141</v>
      </c>
      <c r="D277" s="18" t="s">
        <v>152</v>
      </c>
      <c r="E277" s="18" t="s">
        <v>150</v>
      </c>
      <c r="F277" s="18"/>
      <c r="G277" s="102">
        <f>G278+G281</f>
        <v>1003.2</v>
      </c>
      <c r="H277" s="102">
        <f t="shared" ref="H277" si="340">H278+H281</f>
        <v>0</v>
      </c>
      <c r="I277" s="102">
        <f t="shared" si="295"/>
        <v>1003.2</v>
      </c>
      <c r="J277" s="102">
        <f t="shared" ref="J277:L277" si="341">J278+J281</f>
        <v>0</v>
      </c>
      <c r="K277" s="235">
        <f t="shared" si="259"/>
        <v>1003.2</v>
      </c>
      <c r="L277" s="102">
        <f t="shared" si="341"/>
        <v>0</v>
      </c>
      <c r="M277" s="255">
        <f t="shared" si="243"/>
        <v>1003.2</v>
      </c>
      <c r="N277" s="102">
        <f t="shared" ref="N277:O277" si="342">N278+N281</f>
        <v>12.375</v>
      </c>
      <c r="O277" s="102">
        <f t="shared" si="342"/>
        <v>1015.575</v>
      </c>
    </row>
    <row r="278" spans="1:17" ht="33.75" x14ac:dyDescent="0.2">
      <c r="A278" s="33" t="s">
        <v>41</v>
      </c>
      <c r="B278" s="17" t="s">
        <v>139</v>
      </c>
      <c r="C278" s="18" t="s">
        <v>141</v>
      </c>
      <c r="D278" s="18" t="s">
        <v>152</v>
      </c>
      <c r="E278" s="18" t="s">
        <v>150</v>
      </c>
      <c r="F278" s="18">
        <v>100</v>
      </c>
      <c r="G278" s="102">
        <f>G279</f>
        <v>46.2</v>
      </c>
      <c r="H278" s="102">
        <f t="shared" ref="H278:H279" si="343">H279</f>
        <v>0</v>
      </c>
      <c r="I278" s="102">
        <f t="shared" si="295"/>
        <v>46.2</v>
      </c>
      <c r="J278" s="102">
        <f t="shared" ref="J278:O279" si="344">J279</f>
        <v>0</v>
      </c>
      <c r="K278" s="235">
        <f t="shared" si="259"/>
        <v>46.2</v>
      </c>
      <c r="L278" s="102">
        <f t="shared" si="344"/>
        <v>0</v>
      </c>
      <c r="M278" s="255">
        <f t="shared" ref="M278:M341" si="345">K278+L278</f>
        <v>46.2</v>
      </c>
      <c r="N278" s="102">
        <f t="shared" si="344"/>
        <v>0</v>
      </c>
      <c r="O278" s="102">
        <f t="shared" si="344"/>
        <v>46.2</v>
      </c>
    </row>
    <row r="279" spans="1:17" x14ac:dyDescent="0.2">
      <c r="A279" s="33" t="s">
        <v>43</v>
      </c>
      <c r="B279" s="17" t="s">
        <v>139</v>
      </c>
      <c r="C279" s="18" t="s">
        <v>141</v>
      </c>
      <c r="D279" s="18" t="s">
        <v>152</v>
      </c>
      <c r="E279" s="18" t="s">
        <v>150</v>
      </c>
      <c r="F279" s="18">
        <v>110</v>
      </c>
      <c r="G279" s="102">
        <f>G280</f>
        <v>46.2</v>
      </c>
      <c r="H279" s="102">
        <f t="shared" si="343"/>
        <v>0</v>
      </c>
      <c r="I279" s="102">
        <f t="shared" si="295"/>
        <v>46.2</v>
      </c>
      <c r="J279" s="102">
        <f t="shared" si="344"/>
        <v>0</v>
      </c>
      <c r="K279" s="235">
        <f t="shared" si="259"/>
        <v>46.2</v>
      </c>
      <c r="L279" s="102">
        <f t="shared" si="344"/>
        <v>0</v>
      </c>
      <c r="M279" s="255">
        <f t="shared" si="345"/>
        <v>46.2</v>
      </c>
      <c r="N279" s="102">
        <f t="shared" si="344"/>
        <v>0</v>
      </c>
      <c r="O279" s="102">
        <f t="shared" si="344"/>
        <v>46.2</v>
      </c>
    </row>
    <row r="280" spans="1:17" x14ac:dyDescent="0.2">
      <c r="A280" s="65" t="s">
        <v>380</v>
      </c>
      <c r="B280" s="17" t="s">
        <v>139</v>
      </c>
      <c r="C280" s="18" t="s">
        <v>141</v>
      </c>
      <c r="D280" s="18" t="s">
        <v>152</v>
      </c>
      <c r="E280" s="18" t="s">
        <v>150</v>
      </c>
      <c r="F280" s="18">
        <v>112</v>
      </c>
      <c r="G280" s="102">
        <v>46.2</v>
      </c>
      <c r="H280" s="102"/>
      <c r="I280" s="102">
        <f t="shared" si="295"/>
        <v>46.2</v>
      </c>
      <c r="J280" s="102"/>
      <c r="K280" s="235">
        <f t="shared" si="259"/>
        <v>46.2</v>
      </c>
      <c r="L280" s="102"/>
      <c r="M280" s="255">
        <f t="shared" si="345"/>
        <v>46.2</v>
      </c>
      <c r="N280" s="102"/>
      <c r="O280" s="102">
        <f t="shared" ref="O280" si="346">M280+N280</f>
        <v>46.2</v>
      </c>
    </row>
    <row r="281" spans="1:17" ht="22.5" x14ac:dyDescent="0.2">
      <c r="A281" s="33" t="s">
        <v>31</v>
      </c>
      <c r="B281" s="17" t="s">
        <v>139</v>
      </c>
      <c r="C281" s="18" t="s">
        <v>141</v>
      </c>
      <c r="D281" s="18" t="s">
        <v>152</v>
      </c>
      <c r="E281" s="18" t="s">
        <v>150</v>
      </c>
      <c r="F281" s="18">
        <v>600</v>
      </c>
      <c r="G281" s="102">
        <f>G282+G284</f>
        <v>957</v>
      </c>
      <c r="H281" s="102">
        <f t="shared" ref="H281" si="347">H282+H284</f>
        <v>0</v>
      </c>
      <c r="I281" s="102">
        <f t="shared" si="295"/>
        <v>957</v>
      </c>
      <c r="J281" s="102">
        <f t="shared" ref="J281:L281" si="348">J282+J284</f>
        <v>0</v>
      </c>
      <c r="K281" s="235">
        <f t="shared" si="259"/>
        <v>957</v>
      </c>
      <c r="L281" s="102">
        <f t="shared" si="348"/>
        <v>0</v>
      </c>
      <c r="M281" s="255">
        <f t="shared" si="345"/>
        <v>957</v>
      </c>
      <c r="N281" s="102">
        <f t="shared" ref="N281:O281" si="349">N282+N284</f>
        <v>12.375</v>
      </c>
      <c r="O281" s="102">
        <f t="shared" si="349"/>
        <v>969.375</v>
      </c>
    </row>
    <row r="282" spans="1:17" x14ac:dyDescent="0.2">
      <c r="A282" s="33" t="s">
        <v>33</v>
      </c>
      <c r="B282" s="17" t="s">
        <v>139</v>
      </c>
      <c r="C282" s="18" t="s">
        <v>141</v>
      </c>
      <c r="D282" s="18" t="s">
        <v>152</v>
      </c>
      <c r="E282" s="18" t="s">
        <v>150</v>
      </c>
      <c r="F282" s="18">
        <v>610</v>
      </c>
      <c r="G282" s="102">
        <f>G283</f>
        <v>858</v>
      </c>
      <c r="H282" s="102">
        <f t="shared" ref="H282" si="350">H283</f>
        <v>0</v>
      </c>
      <c r="I282" s="102">
        <f t="shared" si="295"/>
        <v>858</v>
      </c>
      <c r="J282" s="102">
        <f t="shared" ref="J282:O282" si="351">J283</f>
        <v>0</v>
      </c>
      <c r="K282" s="235">
        <f t="shared" si="259"/>
        <v>858</v>
      </c>
      <c r="L282" s="102">
        <f t="shared" si="351"/>
        <v>0</v>
      </c>
      <c r="M282" s="255">
        <f t="shared" si="345"/>
        <v>858</v>
      </c>
      <c r="N282" s="102">
        <f t="shared" si="351"/>
        <v>12.375</v>
      </c>
      <c r="O282" s="102">
        <f t="shared" si="351"/>
        <v>870.375</v>
      </c>
    </row>
    <row r="283" spans="1:17" ht="33.75" x14ac:dyDescent="0.2">
      <c r="A283" s="33" t="s">
        <v>35</v>
      </c>
      <c r="B283" s="17" t="s">
        <v>139</v>
      </c>
      <c r="C283" s="18" t="s">
        <v>141</v>
      </c>
      <c r="D283" s="18" t="s">
        <v>152</v>
      </c>
      <c r="E283" s="18" t="s">
        <v>150</v>
      </c>
      <c r="F283" s="18">
        <v>611</v>
      </c>
      <c r="G283" s="102">
        <v>858</v>
      </c>
      <c r="H283" s="102"/>
      <c r="I283" s="102">
        <f t="shared" si="295"/>
        <v>858</v>
      </c>
      <c r="J283" s="102"/>
      <c r="K283" s="235">
        <f t="shared" si="259"/>
        <v>858</v>
      </c>
      <c r="L283" s="102"/>
      <c r="M283" s="255">
        <f t="shared" si="345"/>
        <v>858</v>
      </c>
      <c r="N283" s="102">
        <v>12.375</v>
      </c>
      <c r="O283" s="102">
        <f t="shared" ref="O283" si="352">M283+N283</f>
        <v>870.375</v>
      </c>
    </row>
    <row r="284" spans="1:17" x14ac:dyDescent="0.2">
      <c r="A284" s="16" t="s">
        <v>319</v>
      </c>
      <c r="B284" s="17" t="s">
        <v>139</v>
      </c>
      <c r="C284" s="18" t="s">
        <v>141</v>
      </c>
      <c r="D284" s="18" t="s">
        <v>152</v>
      </c>
      <c r="E284" s="18" t="s">
        <v>150</v>
      </c>
      <c r="F284" s="18">
        <v>620</v>
      </c>
      <c r="G284" s="102">
        <f>G285</f>
        <v>99</v>
      </c>
      <c r="H284" s="102">
        <f t="shared" ref="H284" si="353">H285</f>
        <v>0</v>
      </c>
      <c r="I284" s="102">
        <f t="shared" si="295"/>
        <v>99</v>
      </c>
      <c r="J284" s="102">
        <f t="shared" ref="J284:O284" si="354">J285</f>
        <v>0</v>
      </c>
      <c r="K284" s="235">
        <f t="shared" si="259"/>
        <v>99</v>
      </c>
      <c r="L284" s="102">
        <f t="shared" si="354"/>
        <v>0</v>
      </c>
      <c r="M284" s="255">
        <f t="shared" si="345"/>
        <v>99</v>
      </c>
      <c r="N284" s="102">
        <f t="shared" si="354"/>
        <v>0</v>
      </c>
      <c r="O284" s="102">
        <f t="shared" si="354"/>
        <v>99</v>
      </c>
    </row>
    <row r="285" spans="1:17" ht="33.75" x14ac:dyDescent="0.2">
      <c r="A285" s="16" t="s">
        <v>320</v>
      </c>
      <c r="B285" s="17" t="s">
        <v>139</v>
      </c>
      <c r="C285" s="18" t="s">
        <v>141</v>
      </c>
      <c r="D285" s="18" t="s">
        <v>152</v>
      </c>
      <c r="E285" s="18" t="s">
        <v>150</v>
      </c>
      <c r="F285" s="18">
        <v>621</v>
      </c>
      <c r="G285" s="102">
        <v>99</v>
      </c>
      <c r="H285" s="102"/>
      <c r="I285" s="102">
        <f t="shared" si="295"/>
        <v>99</v>
      </c>
      <c r="J285" s="102"/>
      <c r="K285" s="235">
        <f t="shared" si="259"/>
        <v>99</v>
      </c>
      <c r="L285" s="102"/>
      <c r="M285" s="255">
        <f t="shared" si="345"/>
        <v>99</v>
      </c>
      <c r="N285" s="102"/>
      <c r="O285" s="102">
        <f t="shared" ref="O285" si="355">M285+N285</f>
        <v>99</v>
      </c>
    </row>
    <row r="286" spans="1:17" x14ac:dyDescent="0.2">
      <c r="A286" s="48" t="s">
        <v>323</v>
      </c>
      <c r="B286" s="49" t="s">
        <v>139</v>
      </c>
      <c r="C286" s="47" t="s">
        <v>141</v>
      </c>
      <c r="D286" s="49" t="s">
        <v>88</v>
      </c>
      <c r="E286" s="47"/>
      <c r="F286" s="47" t="s">
        <v>84</v>
      </c>
      <c r="G286" s="96">
        <f>G287+G291</f>
        <v>32414.399999999998</v>
      </c>
      <c r="H286" s="96">
        <f t="shared" ref="H286" si="356">H287+H291</f>
        <v>0</v>
      </c>
      <c r="I286" s="102">
        <f t="shared" si="295"/>
        <v>32414.399999999998</v>
      </c>
      <c r="J286" s="96">
        <f t="shared" ref="J286:L286" si="357">J287+J291</f>
        <v>0</v>
      </c>
      <c r="K286" s="235">
        <f t="shared" si="259"/>
        <v>32414.399999999998</v>
      </c>
      <c r="L286" s="96">
        <f t="shared" si="357"/>
        <v>995.8</v>
      </c>
      <c r="M286" s="255">
        <f t="shared" si="345"/>
        <v>33410.199999999997</v>
      </c>
      <c r="N286" s="96">
        <f t="shared" ref="N286:O286" si="358">N287+N291</f>
        <v>6442.9430000000002</v>
      </c>
      <c r="O286" s="96">
        <f t="shared" si="358"/>
        <v>39853.143000000004</v>
      </c>
      <c r="Q286" s="291"/>
    </row>
    <row r="287" spans="1:17" x14ac:dyDescent="0.2">
      <c r="A287" s="33" t="s">
        <v>325</v>
      </c>
      <c r="B287" s="37" t="s">
        <v>139</v>
      </c>
      <c r="C287" s="34" t="s">
        <v>141</v>
      </c>
      <c r="D287" s="37" t="s">
        <v>88</v>
      </c>
      <c r="E287" s="34" t="s">
        <v>326</v>
      </c>
      <c r="F287" s="34" t="s">
        <v>84</v>
      </c>
      <c r="G287" s="102">
        <f>G288</f>
        <v>32225.599999999999</v>
      </c>
      <c r="H287" s="102">
        <f t="shared" ref="H287:H289" si="359">H288</f>
        <v>0</v>
      </c>
      <c r="I287" s="102">
        <f t="shared" si="295"/>
        <v>32225.599999999999</v>
      </c>
      <c r="J287" s="102">
        <f t="shared" ref="J287:O289" si="360">J288</f>
        <v>0</v>
      </c>
      <c r="K287" s="235">
        <f t="shared" si="259"/>
        <v>32225.599999999999</v>
      </c>
      <c r="L287" s="102">
        <f t="shared" si="360"/>
        <v>995.8</v>
      </c>
      <c r="M287" s="255">
        <f t="shared" si="345"/>
        <v>33221.4</v>
      </c>
      <c r="N287" s="102">
        <f t="shared" si="360"/>
        <v>6402.518</v>
      </c>
      <c r="O287" s="102">
        <f t="shared" si="360"/>
        <v>39623.918000000005</v>
      </c>
    </row>
    <row r="288" spans="1:17" ht="22.5" x14ac:dyDescent="0.2">
      <c r="A288" s="33" t="s">
        <v>31</v>
      </c>
      <c r="B288" s="37" t="s">
        <v>139</v>
      </c>
      <c r="C288" s="34" t="s">
        <v>141</v>
      </c>
      <c r="D288" s="37" t="s">
        <v>88</v>
      </c>
      <c r="E288" s="34" t="s">
        <v>326</v>
      </c>
      <c r="F288" s="34">
        <v>600</v>
      </c>
      <c r="G288" s="102">
        <f>G289</f>
        <v>32225.599999999999</v>
      </c>
      <c r="H288" s="102">
        <f t="shared" si="359"/>
        <v>0</v>
      </c>
      <c r="I288" s="102">
        <f t="shared" si="295"/>
        <v>32225.599999999999</v>
      </c>
      <c r="J288" s="102">
        <f t="shared" si="360"/>
        <v>0</v>
      </c>
      <c r="K288" s="235">
        <f t="shared" si="259"/>
        <v>32225.599999999999</v>
      </c>
      <c r="L288" s="102">
        <f t="shared" si="360"/>
        <v>995.8</v>
      </c>
      <c r="M288" s="255">
        <f t="shared" si="345"/>
        <v>33221.4</v>
      </c>
      <c r="N288" s="102">
        <f t="shared" si="360"/>
        <v>6402.518</v>
      </c>
      <c r="O288" s="102">
        <f t="shared" si="360"/>
        <v>39623.918000000005</v>
      </c>
    </row>
    <row r="289" spans="1:15" x14ac:dyDescent="0.2">
      <c r="A289" s="33" t="s">
        <v>33</v>
      </c>
      <c r="B289" s="37" t="s">
        <v>139</v>
      </c>
      <c r="C289" s="34" t="s">
        <v>141</v>
      </c>
      <c r="D289" s="37" t="s">
        <v>88</v>
      </c>
      <c r="E289" s="34" t="s">
        <v>326</v>
      </c>
      <c r="F289" s="34">
        <v>610</v>
      </c>
      <c r="G289" s="102">
        <f>G290</f>
        <v>32225.599999999999</v>
      </c>
      <c r="H289" s="102">
        <f t="shared" si="359"/>
        <v>0</v>
      </c>
      <c r="I289" s="102">
        <f t="shared" si="295"/>
        <v>32225.599999999999</v>
      </c>
      <c r="J289" s="102">
        <f t="shared" si="360"/>
        <v>0</v>
      </c>
      <c r="K289" s="235">
        <f t="shared" si="259"/>
        <v>32225.599999999999</v>
      </c>
      <c r="L289" s="102">
        <f t="shared" si="360"/>
        <v>995.8</v>
      </c>
      <c r="M289" s="255">
        <f t="shared" si="345"/>
        <v>33221.4</v>
      </c>
      <c r="N289" s="102">
        <f t="shared" si="360"/>
        <v>6402.518</v>
      </c>
      <c r="O289" s="102">
        <f t="shared" si="360"/>
        <v>39623.918000000005</v>
      </c>
    </row>
    <row r="290" spans="1:15" ht="33.75" x14ac:dyDescent="0.2">
      <c r="A290" s="33" t="s">
        <v>35</v>
      </c>
      <c r="B290" s="37" t="s">
        <v>139</v>
      </c>
      <c r="C290" s="34" t="s">
        <v>141</v>
      </c>
      <c r="D290" s="37" t="s">
        <v>88</v>
      </c>
      <c r="E290" s="34" t="s">
        <v>326</v>
      </c>
      <c r="F290" s="34">
        <v>611</v>
      </c>
      <c r="G290" s="102">
        <v>32225.599999999999</v>
      </c>
      <c r="H290" s="102"/>
      <c r="I290" s="102">
        <f t="shared" si="295"/>
        <v>32225.599999999999</v>
      </c>
      <c r="J290" s="102"/>
      <c r="K290" s="235">
        <f t="shared" si="259"/>
        <v>32225.599999999999</v>
      </c>
      <c r="L290" s="102">
        <f>23+972.8</f>
        <v>995.8</v>
      </c>
      <c r="M290" s="255">
        <f t="shared" si="345"/>
        <v>33221.4</v>
      </c>
      <c r="N290" s="102">
        <v>6402.518</v>
      </c>
      <c r="O290" s="102">
        <f t="shared" ref="O290" si="361">M290+N290</f>
        <v>39623.918000000005</v>
      </c>
    </row>
    <row r="291" spans="1:15" ht="33.75" x14ac:dyDescent="0.2">
      <c r="A291" s="33" t="s">
        <v>383</v>
      </c>
      <c r="B291" s="37" t="s">
        <v>139</v>
      </c>
      <c r="C291" s="34" t="s">
        <v>141</v>
      </c>
      <c r="D291" s="37" t="s">
        <v>88</v>
      </c>
      <c r="E291" s="34" t="s">
        <v>149</v>
      </c>
      <c r="F291" s="34"/>
      <c r="G291" s="102">
        <f>G292</f>
        <v>188.8</v>
      </c>
      <c r="H291" s="102">
        <f t="shared" ref="H291:H294" si="362">H292</f>
        <v>0</v>
      </c>
      <c r="I291" s="102">
        <f t="shared" si="295"/>
        <v>188.8</v>
      </c>
      <c r="J291" s="102">
        <f t="shared" ref="J291:O294" si="363">J292</f>
        <v>0</v>
      </c>
      <c r="K291" s="235">
        <f t="shared" si="259"/>
        <v>188.8</v>
      </c>
      <c r="L291" s="102">
        <f t="shared" si="363"/>
        <v>0</v>
      </c>
      <c r="M291" s="255">
        <f t="shared" si="345"/>
        <v>188.8</v>
      </c>
      <c r="N291" s="102">
        <f t="shared" si="363"/>
        <v>40.424999999999997</v>
      </c>
      <c r="O291" s="102">
        <f t="shared" si="363"/>
        <v>229.22500000000002</v>
      </c>
    </row>
    <row r="292" spans="1:15" ht="33.75" x14ac:dyDescent="0.2">
      <c r="A292" s="35" t="s">
        <v>7</v>
      </c>
      <c r="B292" s="37" t="s">
        <v>139</v>
      </c>
      <c r="C292" s="34" t="s">
        <v>141</v>
      </c>
      <c r="D292" s="37" t="s">
        <v>88</v>
      </c>
      <c r="E292" s="34" t="s">
        <v>150</v>
      </c>
      <c r="F292" s="34"/>
      <c r="G292" s="102">
        <f>G293</f>
        <v>188.8</v>
      </c>
      <c r="H292" s="102">
        <f t="shared" si="362"/>
        <v>0</v>
      </c>
      <c r="I292" s="102">
        <f t="shared" si="295"/>
        <v>188.8</v>
      </c>
      <c r="J292" s="102">
        <f t="shared" si="363"/>
        <v>0</v>
      </c>
      <c r="K292" s="235">
        <f t="shared" si="259"/>
        <v>188.8</v>
      </c>
      <c r="L292" s="102">
        <f t="shared" si="363"/>
        <v>0</v>
      </c>
      <c r="M292" s="255">
        <f t="shared" si="345"/>
        <v>188.8</v>
      </c>
      <c r="N292" s="102">
        <f t="shared" si="363"/>
        <v>40.424999999999997</v>
      </c>
      <c r="O292" s="102">
        <f t="shared" si="363"/>
        <v>229.22500000000002</v>
      </c>
    </row>
    <row r="293" spans="1:15" ht="22.5" x14ac:dyDescent="0.2">
      <c r="A293" s="33" t="s">
        <v>31</v>
      </c>
      <c r="B293" s="37" t="s">
        <v>139</v>
      </c>
      <c r="C293" s="34" t="s">
        <v>141</v>
      </c>
      <c r="D293" s="37" t="s">
        <v>88</v>
      </c>
      <c r="E293" s="34" t="s">
        <v>150</v>
      </c>
      <c r="F293" s="18">
        <v>600</v>
      </c>
      <c r="G293" s="102">
        <f>G294</f>
        <v>188.8</v>
      </c>
      <c r="H293" s="102">
        <f t="shared" si="362"/>
        <v>0</v>
      </c>
      <c r="I293" s="102">
        <f t="shared" si="295"/>
        <v>188.8</v>
      </c>
      <c r="J293" s="102">
        <f t="shared" si="363"/>
        <v>0</v>
      </c>
      <c r="K293" s="235">
        <f t="shared" si="259"/>
        <v>188.8</v>
      </c>
      <c r="L293" s="102">
        <f t="shared" si="363"/>
        <v>0</v>
      </c>
      <c r="M293" s="255">
        <f t="shared" si="345"/>
        <v>188.8</v>
      </c>
      <c r="N293" s="102">
        <f t="shared" si="363"/>
        <v>40.424999999999997</v>
      </c>
      <c r="O293" s="102">
        <f t="shared" si="363"/>
        <v>229.22500000000002</v>
      </c>
    </row>
    <row r="294" spans="1:15" x14ac:dyDescent="0.2">
      <c r="A294" s="33" t="s">
        <v>33</v>
      </c>
      <c r="B294" s="37" t="s">
        <v>139</v>
      </c>
      <c r="C294" s="34" t="s">
        <v>141</v>
      </c>
      <c r="D294" s="37" t="s">
        <v>88</v>
      </c>
      <c r="E294" s="34" t="s">
        <v>150</v>
      </c>
      <c r="F294" s="18">
        <v>610</v>
      </c>
      <c r="G294" s="102">
        <f>G295</f>
        <v>188.8</v>
      </c>
      <c r="H294" s="102">
        <f t="shared" si="362"/>
        <v>0</v>
      </c>
      <c r="I294" s="102">
        <f t="shared" si="295"/>
        <v>188.8</v>
      </c>
      <c r="J294" s="102">
        <f t="shared" si="363"/>
        <v>0</v>
      </c>
      <c r="K294" s="235">
        <f t="shared" ref="K294:K360" si="364">I294+J294</f>
        <v>188.8</v>
      </c>
      <c r="L294" s="102">
        <f t="shared" si="363"/>
        <v>0</v>
      </c>
      <c r="M294" s="255">
        <f t="shared" si="345"/>
        <v>188.8</v>
      </c>
      <c r="N294" s="102">
        <f t="shared" si="363"/>
        <v>40.424999999999997</v>
      </c>
      <c r="O294" s="102">
        <f t="shared" si="363"/>
        <v>229.22500000000002</v>
      </c>
    </row>
    <row r="295" spans="1:15" ht="33.75" x14ac:dyDescent="0.2">
      <c r="A295" s="33" t="s">
        <v>35</v>
      </c>
      <c r="B295" s="37" t="s">
        <v>139</v>
      </c>
      <c r="C295" s="34" t="s">
        <v>141</v>
      </c>
      <c r="D295" s="37" t="s">
        <v>88</v>
      </c>
      <c r="E295" s="34" t="s">
        <v>150</v>
      </c>
      <c r="F295" s="18">
        <v>611</v>
      </c>
      <c r="G295" s="102">
        <v>188.8</v>
      </c>
      <c r="H295" s="102"/>
      <c r="I295" s="102">
        <f t="shared" si="295"/>
        <v>188.8</v>
      </c>
      <c r="J295" s="102"/>
      <c r="K295" s="235">
        <f t="shared" si="364"/>
        <v>188.8</v>
      </c>
      <c r="L295" s="102"/>
      <c r="M295" s="255">
        <f t="shared" si="345"/>
        <v>188.8</v>
      </c>
      <c r="N295" s="102">
        <v>40.424999999999997</v>
      </c>
      <c r="O295" s="102">
        <f t="shared" ref="O295" si="365">M295+N295</f>
        <v>229.22500000000002</v>
      </c>
    </row>
    <row r="296" spans="1:15" x14ac:dyDescent="0.2">
      <c r="A296" s="48" t="s">
        <v>372</v>
      </c>
      <c r="B296" s="45" t="s">
        <v>139</v>
      </c>
      <c r="C296" s="44" t="s">
        <v>141</v>
      </c>
      <c r="D296" s="44" t="s">
        <v>141</v>
      </c>
      <c r="E296" s="46"/>
      <c r="F296" s="46"/>
      <c r="G296" s="96">
        <f>G297</f>
        <v>2341.8999999999996</v>
      </c>
      <c r="H296" s="96">
        <f t="shared" ref="H296:H297" si="366">H297</f>
        <v>0</v>
      </c>
      <c r="I296" s="102">
        <f t="shared" si="295"/>
        <v>2341.8999999999996</v>
      </c>
      <c r="J296" s="96">
        <f t="shared" ref="J296:O297" si="367">J297</f>
        <v>0</v>
      </c>
      <c r="K296" s="235">
        <f t="shared" si="364"/>
        <v>2341.8999999999996</v>
      </c>
      <c r="L296" s="96">
        <f t="shared" si="367"/>
        <v>0</v>
      </c>
      <c r="M296" s="255">
        <f t="shared" si="345"/>
        <v>2341.8999999999996</v>
      </c>
      <c r="N296" s="96">
        <f t="shared" si="367"/>
        <v>-88.563000000000002</v>
      </c>
      <c r="O296" s="96">
        <f t="shared" si="367"/>
        <v>2253.337</v>
      </c>
    </row>
    <row r="297" spans="1:15" x14ac:dyDescent="0.2">
      <c r="A297" s="33" t="s">
        <v>374</v>
      </c>
      <c r="B297" s="12" t="s">
        <v>139</v>
      </c>
      <c r="C297" s="18" t="s">
        <v>141</v>
      </c>
      <c r="D297" s="18" t="s">
        <v>141</v>
      </c>
      <c r="E297" s="18" t="s">
        <v>375</v>
      </c>
      <c r="F297" s="18" t="s">
        <v>84</v>
      </c>
      <c r="G297" s="102">
        <f>G298</f>
        <v>2341.8999999999996</v>
      </c>
      <c r="H297" s="102">
        <f t="shared" si="366"/>
        <v>0</v>
      </c>
      <c r="I297" s="102">
        <f t="shared" si="295"/>
        <v>2341.8999999999996</v>
      </c>
      <c r="J297" s="102">
        <f t="shared" si="367"/>
        <v>0</v>
      </c>
      <c r="K297" s="235">
        <f t="shared" si="364"/>
        <v>2341.8999999999996</v>
      </c>
      <c r="L297" s="102">
        <f t="shared" si="367"/>
        <v>0</v>
      </c>
      <c r="M297" s="255">
        <f t="shared" si="345"/>
        <v>2341.8999999999996</v>
      </c>
      <c r="N297" s="102">
        <f t="shared" si="367"/>
        <v>-88.563000000000002</v>
      </c>
      <c r="O297" s="102">
        <f t="shared" si="367"/>
        <v>2253.337</v>
      </c>
    </row>
    <row r="298" spans="1:15" x14ac:dyDescent="0.2">
      <c r="A298" s="33" t="s">
        <v>376</v>
      </c>
      <c r="B298" s="12" t="s">
        <v>139</v>
      </c>
      <c r="C298" s="18" t="s">
        <v>141</v>
      </c>
      <c r="D298" s="17" t="s">
        <v>141</v>
      </c>
      <c r="E298" s="18" t="s">
        <v>377</v>
      </c>
      <c r="F298" s="18"/>
      <c r="G298" s="102">
        <f>G300</f>
        <v>2341.8999999999996</v>
      </c>
      <c r="H298" s="102">
        <f t="shared" ref="H298" si="368">H300</f>
        <v>0</v>
      </c>
      <c r="I298" s="102">
        <f t="shared" si="295"/>
        <v>2341.8999999999996</v>
      </c>
      <c r="J298" s="102">
        <f t="shared" ref="J298:L298" si="369">J300</f>
        <v>0</v>
      </c>
      <c r="K298" s="235">
        <f t="shared" si="364"/>
        <v>2341.8999999999996</v>
      </c>
      <c r="L298" s="102">
        <f t="shared" si="369"/>
        <v>0</v>
      </c>
      <c r="M298" s="255">
        <f t="shared" si="345"/>
        <v>2341.8999999999996</v>
      </c>
      <c r="N298" s="102">
        <f t="shared" ref="N298:O298" si="370">N300</f>
        <v>-88.563000000000002</v>
      </c>
      <c r="O298" s="102">
        <f t="shared" si="370"/>
        <v>2253.337</v>
      </c>
    </row>
    <row r="299" spans="1:15" x14ac:dyDescent="0.2">
      <c r="A299" s="33" t="s">
        <v>402</v>
      </c>
      <c r="B299" s="12" t="s">
        <v>139</v>
      </c>
      <c r="C299" s="18" t="s">
        <v>141</v>
      </c>
      <c r="D299" s="17" t="s">
        <v>141</v>
      </c>
      <c r="E299" s="18" t="s">
        <v>378</v>
      </c>
      <c r="F299" s="18"/>
      <c r="G299" s="102">
        <f>G300-770</f>
        <v>1571.8999999999996</v>
      </c>
      <c r="H299" s="102">
        <f>H300</f>
        <v>0</v>
      </c>
      <c r="I299" s="102">
        <f t="shared" si="295"/>
        <v>1571.8999999999996</v>
      </c>
      <c r="J299" s="102">
        <f>J300</f>
        <v>0</v>
      </c>
      <c r="K299" s="235">
        <f t="shared" si="364"/>
        <v>1571.8999999999996</v>
      </c>
      <c r="L299" s="102">
        <f t="shared" ref="L299:O299" si="371">L300</f>
        <v>0</v>
      </c>
      <c r="M299" s="255">
        <f t="shared" si="345"/>
        <v>1571.8999999999996</v>
      </c>
      <c r="N299" s="102">
        <f t="shared" si="371"/>
        <v>-88.563000000000002</v>
      </c>
      <c r="O299" s="102">
        <f t="shared" si="371"/>
        <v>2253.337</v>
      </c>
    </row>
    <row r="300" spans="1:15" ht="22.5" x14ac:dyDescent="0.2">
      <c r="A300" s="33" t="s">
        <v>31</v>
      </c>
      <c r="B300" s="12" t="s">
        <v>139</v>
      </c>
      <c r="C300" s="18" t="s">
        <v>141</v>
      </c>
      <c r="D300" s="17" t="s">
        <v>141</v>
      </c>
      <c r="E300" s="18" t="s">
        <v>378</v>
      </c>
      <c r="F300" s="18">
        <v>600</v>
      </c>
      <c r="G300" s="102">
        <f>G301+G303</f>
        <v>2341.8999999999996</v>
      </c>
      <c r="H300" s="102">
        <f t="shared" ref="H300" si="372">H301+H303</f>
        <v>0</v>
      </c>
      <c r="I300" s="102">
        <f t="shared" si="295"/>
        <v>2341.8999999999996</v>
      </c>
      <c r="J300" s="102">
        <f t="shared" ref="J300:L300" si="373">J301+J303</f>
        <v>0</v>
      </c>
      <c r="K300" s="235">
        <f t="shared" si="364"/>
        <v>2341.8999999999996</v>
      </c>
      <c r="L300" s="102">
        <f t="shared" si="373"/>
        <v>0</v>
      </c>
      <c r="M300" s="255">
        <f t="shared" si="345"/>
        <v>2341.8999999999996</v>
      </c>
      <c r="N300" s="102">
        <f t="shared" ref="N300:O300" si="374">N301+N303</f>
        <v>-88.563000000000002</v>
      </c>
      <c r="O300" s="102">
        <f t="shared" si="374"/>
        <v>2253.337</v>
      </c>
    </row>
    <row r="301" spans="1:15" x14ac:dyDescent="0.2">
      <c r="A301" s="33" t="s">
        <v>33</v>
      </c>
      <c r="B301" s="12" t="s">
        <v>139</v>
      </c>
      <c r="C301" s="18" t="s">
        <v>141</v>
      </c>
      <c r="D301" s="17" t="s">
        <v>141</v>
      </c>
      <c r="E301" s="18" t="s">
        <v>378</v>
      </c>
      <c r="F301" s="18">
        <v>610</v>
      </c>
      <c r="G301" s="102">
        <f>G302</f>
        <v>2169.6999999999998</v>
      </c>
      <c r="H301" s="102">
        <f t="shared" ref="H301" si="375">H302</f>
        <v>0</v>
      </c>
      <c r="I301" s="102">
        <f t="shared" si="295"/>
        <v>2169.6999999999998</v>
      </c>
      <c r="J301" s="102">
        <f t="shared" ref="J301:O301" si="376">J302</f>
        <v>0</v>
      </c>
      <c r="K301" s="235">
        <f t="shared" si="364"/>
        <v>2169.6999999999998</v>
      </c>
      <c r="L301" s="102">
        <f t="shared" si="376"/>
        <v>-58.6</v>
      </c>
      <c r="M301" s="255">
        <f t="shared" si="345"/>
        <v>2111.1</v>
      </c>
      <c r="N301" s="102">
        <f t="shared" si="376"/>
        <v>-84.814999999999998</v>
      </c>
      <c r="O301" s="102">
        <f t="shared" si="376"/>
        <v>2026.2849999999999</v>
      </c>
    </row>
    <row r="302" spans="1:15" ht="33.75" x14ac:dyDescent="0.2">
      <c r="A302" s="33" t="s">
        <v>35</v>
      </c>
      <c r="B302" s="12" t="s">
        <v>139</v>
      </c>
      <c r="C302" s="18" t="s">
        <v>141</v>
      </c>
      <c r="D302" s="17" t="s">
        <v>141</v>
      </c>
      <c r="E302" s="18" t="s">
        <v>378</v>
      </c>
      <c r="F302" s="18">
        <v>611</v>
      </c>
      <c r="G302" s="102">
        <f>1399.7+770</f>
        <v>2169.6999999999998</v>
      </c>
      <c r="H302" s="102"/>
      <c r="I302" s="102">
        <f t="shared" si="295"/>
        <v>2169.6999999999998</v>
      </c>
      <c r="J302" s="102"/>
      <c r="K302" s="235">
        <f t="shared" si="364"/>
        <v>2169.6999999999998</v>
      </c>
      <c r="L302" s="102">
        <v>-58.6</v>
      </c>
      <c r="M302" s="255">
        <f t="shared" si="345"/>
        <v>2111.1</v>
      </c>
      <c r="N302" s="102">
        <v>-84.814999999999998</v>
      </c>
      <c r="O302" s="102">
        <f t="shared" ref="O302" si="377">M302+N302</f>
        <v>2026.2849999999999</v>
      </c>
    </row>
    <row r="303" spans="1:15" x14ac:dyDescent="0.2">
      <c r="A303" s="16" t="s">
        <v>319</v>
      </c>
      <c r="B303" s="12" t="s">
        <v>139</v>
      </c>
      <c r="C303" s="18" t="s">
        <v>141</v>
      </c>
      <c r="D303" s="17" t="s">
        <v>141</v>
      </c>
      <c r="E303" s="18" t="s">
        <v>378</v>
      </c>
      <c r="F303" s="18">
        <v>620</v>
      </c>
      <c r="G303" s="102">
        <f>G304</f>
        <v>172.2</v>
      </c>
      <c r="H303" s="102">
        <f t="shared" ref="H303" si="378">H304</f>
        <v>0</v>
      </c>
      <c r="I303" s="102">
        <f t="shared" si="295"/>
        <v>172.2</v>
      </c>
      <c r="J303" s="102">
        <f t="shared" ref="J303:O303" si="379">J304</f>
        <v>0</v>
      </c>
      <c r="K303" s="235">
        <f t="shared" si="364"/>
        <v>172.2</v>
      </c>
      <c r="L303" s="102">
        <f t="shared" si="379"/>
        <v>58.6</v>
      </c>
      <c r="M303" s="255">
        <f t="shared" si="345"/>
        <v>230.79999999999998</v>
      </c>
      <c r="N303" s="102">
        <f t="shared" si="379"/>
        <v>-3.7480000000000002</v>
      </c>
      <c r="O303" s="102">
        <f t="shared" si="379"/>
        <v>227.05199999999999</v>
      </c>
    </row>
    <row r="304" spans="1:15" ht="33.75" x14ac:dyDescent="0.2">
      <c r="A304" s="16" t="s">
        <v>320</v>
      </c>
      <c r="B304" s="12" t="s">
        <v>139</v>
      </c>
      <c r="C304" s="18" t="s">
        <v>141</v>
      </c>
      <c r="D304" s="17" t="s">
        <v>141</v>
      </c>
      <c r="E304" s="18" t="s">
        <v>378</v>
      </c>
      <c r="F304" s="18">
        <v>621</v>
      </c>
      <c r="G304" s="102">
        <v>172.2</v>
      </c>
      <c r="H304" s="102"/>
      <c r="I304" s="102">
        <f t="shared" si="295"/>
        <v>172.2</v>
      </c>
      <c r="J304" s="102"/>
      <c r="K304" s="235">
        <f t="shared" si="364"/>
        <v>172.2</v>
      </c>
      <c r="L304" s="102">
        <v>58.6</v>
      </c>
      <c r="M304" s="276">
        <f t="shared" si="345"/>
        <v>230.79999999999998</v>
      </c>
      <c r="N304" s="102">
        <v>-3.7480000000000002</v>
      </c>
      <c r="O304" s="102">
        <f t="shared" ref="O304" si="380">M304+N304</f>
        <v>227.05199999999999</v>
      </c>
    </row>
    <row r="305" spans="1:15" x14ac:dyDescent="0.2">
      <c r="A305" s="11" t="s">
        <v>158</v>
      </c>
      <c r="B305" s="44" t="s">
        <v>139</v>
      </c>
      <c r="C305" s="46" t="s">
        <v>141</v>
      </c>
      <c r="D305" s="44" t="s">
        <v>159</v>
      </c>
      <c r="E305" s="46" t="s">
        <v>83</v>
      </c>
      <c r="F305" s="46" t="s">
        <v>84</v>
      </c>
      <c r="G305" s="96">
        <f>G306</f>
        <v>9923.1</v>
      </c>
      <c r="H305" s="96">
        <f t="shared" ref="H305" si="381">H306</f>
        <v>0</v>
      </c>
      <c r="I305" s="102">
        <f t="shared" si="295"/>
        <v>9923.1</v>
      </c>
      <c r="J305" s="96">
        <f t="shared" ref="J305:O305" si="382">J306</f>
        <v>62.7</v>
      </c>
      <c r="K305" s="235">
        <f t="shared" si="364"/>
        <v>9985.8000000000011</v>
      </c>
      <c r="L305" s="96">
        <f t="shared" si="382"/>
        <v>0</v>
      </c>
      <c r="M305" s="288">
        <f t="shared" si="345"/>
        <v>9985.8000000000011</v>
      </c>
      <c r="N305" s="96">
        <f t="shared" si="382"/>
        <v>2713.0120000000002</v>
      </c>
      <c r="O305" s="96">
        <f t="shared" si="382"/>
        <v>12698.812</v>
      </c>
    </row>
    <row r="306" spans="1:15" ht="33.75" x14ac:dyDescent="0.2">
      <c r="A306" s="33" t="s">
        <v>413</v>
      </c>
      <c r="B306" s="17" t="s">
        <v>139</v>
      </c>
      <c r="C306" s="18" t="s">
        <v>141</v>
      </c>
      <c r="D306" s="17" t="s">
        <v>159</v>
      </c>
      <c r="E306" s="18" t="s">
        <v>160</v>
      </c>
      <c r="F306" s="18"/>
      <c r="G306" s="102">
        <f>G307+G331+G312</f>
        <v>9923.1</v>
      </c>
      <c r="H306" s="102">
        <f t="shared" ref="H306" si="383">H307+H331+H312</f>
        <v>0</v>
      </c>
      <c r="I306" s="102">
        <f t="shared" si="295"/>
        <v>9923.1</v>
      </c>
      <c r="J306" s="102">
        <f t="shared" ref="J306:L306" si="384">J307+J331+J312</f>
        <v>62.7</v>
      </c>
      <c r="K306" s="235">
        <f>I306+J306</f>
        <v>9985.8000000000011</v>
      </c>
      <c r="L306" s="102">
        <f t="shared" si="384"/>
        <v>0</v>
      </c>
      <c r="M306" s="255">
        <f>K306+L306</f>
        <v>9985.8000000000011</v>
      </c>
      <c r="N306" s="102">
        <f t="shared" ref="N306:O306" si="385">N307+N331+N312</f>
        <v>2713.0120000000002</v>
      </c>
      <c r="O306" s="102">
        <f t="shared" si="385"/>
        <v>12698.812</v>
      </c>
    </row>
    <row r="307" spans="1:15" ht="22.5" x14ac:dyDescent="0.2">
      <c r="A307" s="16" t="s">
        <v>161</v>
      </c>
      <c r="B307" s="17" t="s">
        <v>139</v>
      </c>
      <c r="C307" s="18" t="s">
        <v>141</v>
      </c>
      <c r="D307" s="17" t="s">
        <v>159</v>
      </c>
      <c r="E307" s="18" t="s">
        <v>162</v>
      </c>
      <c r="F307" s="18"/>
      <c r="G307" s="102">
        <f>G308</f>
        <v>960.5</v>
      </c>
      <c r="H307" s="102">
        <f t="shared" ref="H307:H308" si="386">H308</f>
        <v>0</v>
      </c>
      <c r="I307" s="102">
        <f t="shared" si="295"/>
        <v>960.5</v>
      </c>
      <c r="J307" s="102">
        <f t="shared" ref="J307:O308" si="387">J308</f>
        <v>0</v>
      </c>
      <c r="K307" s="235">
        <f t="shared" si="364"/>
        <v>960.5</v>
      </c>
      <c r="L307" s="102">
        <f t="shared" si="387"/>
        <v>0</v>
      </c>
      <c r="M307" s="255">
        <f t="shared" si="345"/>
        <v>960.5</v>
      </c>
      <c r="N307" s="102">
        <f t="shared" si="387"/>
        <v>125.392</v>
      </c>
      <c r="O307" s="102">
        <f t="shared" si="387"/>
        <v>1085.8920000000001</v>
      </c>
    </row>
    <row r="308" spans="1:15" ht="33.75" x14ac:dyDescent="0.2">
      <c r="A308" s="33" t="s">
        <v>41</v>
      </c>
      <c r="B308" s="17" t="s">
        <v>139</v>
      </c>
      <c r="C308" s="18" t="s">
        <v>141</v>
      </c>
      <c r="D308" s="17" t="s">
        <v>159</v>
      </c>
      <c r="E308" s="18" t="s">
        <v>162</v>
      </c>
      <c r="F308" s="18">
        <v>100</v>
      </c>
      <c r="G308" s="102">
        <f>G309</f>
        <v>960.5</v>
      </c>
      <c r="H308" s="102">
        <f t="shared" si="386"/>
        <v>0</v>
      </c>
      <c r="I308" s="102">
        <f t="shared" si="295"/>
        <v>960.5</v>
      </c>
      <c r="J308" s="102">
        <f t="shared" si="387"/>
        <v>0</v>
      </c>
      <c r="K308" s="235">
        <f t="shared" si="364"/>
        <v>960.5</v>
      </c>
      <c r="L308" s="102">
        <f t="shared" si="387"/>
        <v>0</v>
      </c>
      <c r="M308" s="255">
        <f t="shared" si="345"/>
        <v>960.5</v>
      </c>
      <c r="N308" s="102">
        <f t="shared" si="387"/>
        <v>125.392</v>
      </c>
      <c r="O308" s="102">
        <f t="shared" si="387"/>
        <v>1085.8920000000001</v>
      </c>
    </row>
    <row r="309" spans="1:15" x14ac:dyDescent="0.2">
      <c r="A309" s="33" t="s">
        <v>68</v>
      </c>
      <c r="B309" s="17" t="s">
        <v>139</v>
      </c>
      <c r="C309" s="18" t="s">
        <v>141</v>
      </c>
      <c r="D309" s="17" t="s">
        <v>159</v>
      </c>
      <c r="E309" s="18" t="s">
        <v>162</v>
      </c>
      <c r="F309" s="18">
        <v>120</v>
      </c>
      <c r="G309" s="102">
        <f>G310+G311</f>
        <v>960.5</v>
      </c>
      <c r="H309" s="102">
        <f t="shared" ref="H309" si="388">H310+H311</f>
        <v>0</v>
      </c>
      <c r="I309" s="102">
        <f t="shared" si="295"/>
        <v>960.5</v>
      </c>
      <c r="J309" s="102">
        <f t="shared" ref="J309:L309" si="389">J310+J311</f>
        <v>0</v>
      </c>
      <c r="K309" s="235">
        <f t="shared" si="364"/>
        <v>960.5</v>
      </c>
      <c r="L309" s="102">
        <f t="shared" si="389"/>
        <v>0</v>
      </c>
      <c r="M309" s="255">
        <f t="shared" si="345"/>
        <v>960.5</v>
      </c>
      <c r="N309" s="102">
        <f t="shared" ref="N309:O309" si="390">N310+N311</f>
        <v>125.392</v>
      </c>
      <c r="O309" s="102">
        <f t="shared" si="390"/>
        <v>1085.8920000000001</v>
      </c>
    </row>
    <row r="310" spans="1:15" x14ac:dyDescent="0.2">
      <c r="A310" s="64" t="s">
        <v>69</v>
      </c>
      <c r="B310" s="17" t="s">
        <v>139</v>
      </c>
      <c r="C310" s="18" t="s">
        <v>141</v>
      </c>
      <c r="D310" s="17" t="s">
        <v>159</v>
      </c>
      <c r="E310" s="18" t="s">
        <v>162</v>
      </c>
      <c r="F310" s="18">
        <v>121</v>
      </c>
      <c r="G310" s="102">
        <v>737.7</v>
      </c>
      <c r="H310" s="102"/>
      <c r="I310" s="102">
        <f t="shared" si="295"/>
        <v>737.7</v>
      </c>
      <c r="J310" s="102"/>
      <c r="K310" s="235">
        <f t="shared" si="364"/>
        <v>737.7</v>
      </c>
      <c r="L310" s="102"/>
      <c r="M310" s="255">
        <f t="shared" si="345"/>
        <v>737.7</v>
      </c>
      <c r="N310" s="102">
        <v>100.69499999999999</v>
      </c>
      <c r="O310" s="102">
        <f t="shared" ref="O310:O311" si="391">M310+N310</f>
        <v>838.39499999999998</v>
      </c>
    </row>
    <row r="311" spans="1:15" ht="33.75" x14ac:dyDescent="0.2">
      <c r="A311" s="64" t="s">
        <v>70</v>
      </c>
      <c r="B311" s="17" t="s">
        <v>139</v>
      </c>
      <c r="C311" s="18" t="s">
        <v>141</v>
      </c>
      <c r="D311" s="17" t="s">
        <v>159</v>
      </c>
      <c r="E311" s="18" t="s">
        <v>162</v>
      </c>
      <c r="F311" s="18">
        <v>129</v>
      </c>
      <c r="G311" s="102">
        <v>222.8</v>
      </c>
      <c r="H311" s="102"/>
      <c r="I311" s="102">
        <f t="shared" si="295"/>
        <v>222.8</v>
      </c>
      <c r="J311" s="102"/>
      <c r="K311" s="235">
        <f t="shared" si="364"/>
        <v>222.8</v>
      </c>
      <c r="L311" s="102"/>
      <c r="M311" s="255">
        <f t="shared" si="345"/>
        <v>222.8</v>
      </c>
      <c r="N311" s="102">
        <v>24.696999999999999</v>
      </c>
      <c r="O311" s="102">
        <f t="shared" si="391"/>
        <v>247.49700000000001</v>
      </c>
    </row>
    <row r="312" spans="1:15" x14ac:dyDescent="0.2">
      <c r="A312" s="16" t="s">
        <v>163</v>
      </c>
      <c r="B312" s="17" t="s">
        <v>139</v>
      </c>
      <c r="C312" s="18" t="s">
        <v>141</v>
      </c>
      <c r="D312" s="17" t="s">
        <v>159</v>
      </c>
      <c r="E312" s="18" t="s">
        <v>164</v>
      </c>
      <c r="F312" s="18" t="s">
        <v>84</v>
      </c>
      <c r="G312" s="102">
        <f>G313+G317+G322+G326</f>
        <v>8312.6</v>
      </c>
      <c r="H312" s="102">
        <f t="shared" ref="H312" si="392">H313+H317+H322+H326</f>
        <v>0</v>
      </c>
      <c r="I312" s="102">
        <f t="shared" si="295"/>
        <v>8312.6</v>
      </c>
      <c r="J312" s="102">
        <f t="shared" ref="J312:L312" si="393">J313+J317+J322+J326</f>
        <v>62.7</v>
      </c>
      <c r="K312" s="235">
        <f t="shared" si="364"/>
        <v>8375.3000000000011</v>
      </c>
      <c r="L312" s="102">
        <f t="shared" si="393"/>
        <v>0</v>
      </c>
      <c r="M312" s="255">
        <f t="shared" si="345"/>
        <v>8375.3000000000011</v>
      </c>
      <c r="N312" s="102">
        <f t="shared" ref="N312:O312" si="394">N313+N317+N322+N326</f>
        <v>2461.4560000000001</v>
      </c>
      <c r="O312" s="102">
        <f t="shared" si="394"/>
        <v>10836.755999999999</v>
      </c>
    </row>
    <row r="313" spans="1:15" ht="33.75" x14ac:dyDescent="0.2">
      <c r="A313" s="33" t="s">
        <v>41</v>
      </c>
      <c r="B313" s="17" t="s">
        <v>139</v>
      </c>
      <c r="C313" s="18" t="s">
        <v>141</v>
      </c>
      <c r="D313" s="17" t="s">
        <v>159</v>
      </c>
      <c r="E313" s="18" t="s">
        <v>165</v>
      </c>
      <c r="F313" s="18" t="s">
        <v>42</v>
      </c>
      <c r="G313" s="102">
        <f>G314</f>
        <v>7563</v>
      </c>
      <c r="H313" s="102">
        <f t="shared" ref="H313" si="395">H314</f>
        <v>0</v>
      </c>
      <c r="I313" s="102">
        <f t="shared" ref="I313:I385" si="396">G313+H313</f>
        <v>7563</v>
      </c>
      <c r="J313" s="102">
        <f t="shared" ref="J313:O313" si="397">J314</f>
        <v>0</v>
      </c>
      <c r="K313" s="235">
        <f t="shared" si="364"/>
        <v>7563</v>
      </c>
      <c r="L313" s="102">
        <f t="shared" si="397"/>
        <v>0</v>
      </c>
      <c r="M313" s="255">
        <f t="shared" si="345"/>
        <v>7563</v>
      </c>
      <c r="N313" s="102">
        <f t="shared" si="397"/>
        <v>2672.6030000000001</v>
      </c>
      <c r="O313" s="102">
        <f t="shared" si="397"/>
        <v>10235.602999999999</v>
      </c>
    </row>
    <row r="314" spans="1:15" x14ac:dyDescent="0.2">
      <c r="A314" s="33" t="s">
        <v>43</v>
      </c>
      <c r="B314" s="17" t="s">
        <v>139</v>
      </c>
      <c r="C314" s="18" t="s">
        <v>141</v>
      </c>
      <c r="D314" s="17" t="s">
        <v>159</v>
      </c>
      <c r="E314" s="18" t="s">
        <v>165</v>
      </c>
      <c r="F314" s="18">
        <v>110</v>
      </c>
      <c r="G314" s="102">
        <f>G315+G316</f>
        <v>7563</v>
      </c>
      <c r="H314" s="102">
        <f t="shared" ref="H314" si="398">H315+H316</f>
        <v>0</v>
      </c>
      <c r="I314" s="102">
        <f t="shared" si="396"/>
        <v>7563</v>
      </c>
      <c r="J314" s="102">
        <f t="shared" ref="J314:L314" si="399">J315+J316</f>
        <v>0</v>
      </c>
      <c r="K314" s="235">
        <f t="shared" si="364"/>
        <v>7563</v>
      </c>
      <c r="L314" s="102">
        <f t="shared" si="399"/>
        <v>0</v>
      </c>
      <c r="M314" s="255">
        <f t="shared" si="345"/>
        <v>7563</v>
      </c>
      <c r="N314" s="102">
        <f t="shared" ref="N314:O314" si="400">N315+N316</f>
        <v>2672.6030000000001</v>
      </c>
      <c r="O314" s="102">
        <f t="shared" si="400"/>
        <v>10235.602999999999</v>
      </c>
    </row>
    <row r="315" spans="1:15" x14ac:dyDescent="0.2">
      <c r="A315" s="33" t="s">
        <v>44</v>
      </c>
      <c r="B315" s="17" t="s">
        <v>139</v>
      </c>
      <c r="C315" s="18" t="s">
        <v>141</v>
      </c>
      <c r="D315" s="17" t="s">
        <v>159</v>
      </c>
      <c r="E315" s="18" t="s">
        <v>165</v>
      </c>
      <c r="F315" s="18">
        <v>111</v>
      </c>
      <c r="G315" s="102">
        <v>5808.8</v>
      </c>
      <c r="H315" s="102"/>
      <c r="I315" s="102">
        <f t="shared" si="396"/>
        <v>5808.8</v>
      </c>
      <c r="J315" s="102"/>
      <c r="K315" s="235">
        <f t="shared" si="364"/>
        <v>5808.8</v>
      </c>
      <c r="L315" s="102"/>
      <c r="M315" s="255">
        <f t="shared" si="345"/>
        <v>5808.8</v>
      </c>
      <c r="N315" s="102">
        <v>2116.5279999999998</v>
      </c>
      <c r="O315" s="102">
        <f t="shared" ref="O315:O316" si="401">M315+N315</f>
        <v>7925.3279999999995</v>
      </c>
    </row>
    <row r="316" spans="1:15" ht="22.5" x14ac:dyDescent="0.2">
      <c r="A316" s="64" t="s">
        <v>45</v>
      </c>
      <c r="B316" s="17" t="s">
        <v>139</v>
      </c>
      <c r="C316" s="18" t="s">
        <v>141</v>
      </c>
      <c r="D316" s="17" t="s">
        <v>159</v>
      </c>
      <c r="E316" s="18" t="s">
        <v>165</v>
      </c>
      <c r="F316" s="18">
        <v>119</v>
      </c>
      <c r="G316" s="102">
        <v>1754.2</v>
      </c>
      <c r="H316" s="102"/>
      <c r="I316" s="102">
        <f t="shared" si="396"/>
        <v>1754.2</v>
      </c>
      <c r="J316" s="102"/>
      <c r="K316" s="235">
        <f t="shared" si="364"/>
        <v>1754.2</v>
      </c>
      <c r="L316" s="102"/>
      <c r="M316" s="255">
        <f t="shared" si="345"/>
        <v>1754.2</v>
      </c>
      <c r="N316" s="102">
        <v>556.07500000000005</v>
      </c>
      <c r="O316" s="102">
        <f t="shared" si="401"/>
        <v>2310.2750000000001</v>
      </c>
    </row>
    <row r="317" spans="1:15" ht="33.75" x14ac:dyDescent="0.2">
      <c r="A317" s="33" t="s">
        <v>41</v>
      </c>
      <c r="B317" s="17" t="s">
        <v>139</v>
      </c>
      <c r="C317" s="18" t="s">
        <v>141</v>
      </c>
      <c r="D317" s="17" t="s">
        <v>159</v>
      </c>
      <c r="E317" s="18" t="s">
        <v>166</v>
      </c>
      <c r="F317" s="18">
        <v>100</v>
      </c>
      <c r="G317" s="102">
        <f>G320</f>
        <v>20</v>
      </c>
      <c r="H317" s="102">
        <f>H320</f>
        <v>0</v>
      </c>
      <c r="I317" s="102">
        <f t="shared" si="396"/>
        <v>20</v>
      </c>
      <c r="J317" s="102">
        <f>J320</f>
        <v>0</v>
      </c>
      <c r="K317" s="235">
        <f t="shared" si="364"/>
        <v>20</v>
      </c>
      <c r="L317" s="102">
        <f>L320+L318</f>
        <v>0</v>
      </c>
      <c r="M317" s="255">
        <f t="shared" si="345"/>
        <v>20</v>
      </c>
      <c r="N317" s="102">
        <f>N320+N318</f>
        <v>-20</v>
      </c>
      <c r="O317" s="102">
        <f>O320+O318</f>
        <v>0</v>
      </c>
    </row>
    <row r="318" spans="1:15" x14ac:dyDescent="0.2">
      <c r="A318" s="33" t="s">
        <v>43</v>
      </c>
      <c r="B318" s="17" t="s">
        <v>139</v>
      </c>
      <c r="C318" s="18" t="s">
        <v>141</v>
      </c>
      <c r="D318" s="17" t="s">
        <v>159</v>
      </c>
      <c r="E318" s="18" t="s">
        <v>166</v>
      </c>
      <c r="F318" s="18">
        <v>110</v>
      </c>
      <c r="G318" s="102"/>
      <c r="H318" s="102"/>
      <c r="I318" s="102"/>
      <c r="J318" s="102"/>
      <c r="K318" s="235">
        <v>0</v>
      </c>
      <c r="L318" s="102">
        <f>L319</f>
        <v>20</v>
      </c>
      <c r="M318" s="255">
        <f t="shared" si="345"/>
        <v>20</v>
      </c>
      <c r="N318" s="102">
        <f>N319</f>
        <v>-20</v>
      </c>
      <c r="O318" s="102">
        <f>O319</f>
        <v>0</v>
      </c>
    </row>
    <row r="319" spans="1:15" x14ac:dyDescent="0.2">
      <c r="A319" s="33" t="s">
        <v>380</v>
      </c>
      <c r="B319" s="17" t="s">
        <v>139</v>
      </c>
      <c r="C319" s="18" t="s">
        <v>141</v>
      </c>
      <c r="D319" s="17" t="s">
        <v>159</v>
      </c>
      <c r="E319" s="18" t="s">
        <v>166</v>
      </c>
      <c r="F319" s="18">
        <v>112</v>
      </c>
      <c r="G319" s="102"/>
      <c r="H319" s="102"/>
      <c r="I319" s="102"/>
      <c r="J319" s="102"/>
      <c r="K319" s="235">
        <v>0</v>
      </c>
      <c r="L319" s="102">
        <v>20</v>
      </c>
      <c r="M319" s="255">
        <f t="shared" si="345"/>
        <v>20</v>
      </c>
      <c r="N319" s="102">
        <v>-20</v>
      </c>
      <c r="O319" s="102">
        <f t="shared" ref="O319" si="402">M319+N319</f>
        <v>0</v>
      </c>
    </row>
    <row r="320" spans="1:15" x14ac:dyDescent="0.2">
      <c r="A320" s="33" t="s">
        <v>68</v>
      </c>
      <c r="B320" s="17" t="s">
        <v>139</v>
      </c>
      <c r="C320" s="18" t="s">
        <v>141</v>
      </c>
      <c r="D320" s="17" t="s">
        <v>159</v>
      </c>
      <c r="E320" s="18" t="s">
        <v>166</v>
      </c>
      <c r="F320" s="18">
        <v>120</v>
      </c>
      <c r="G320" s="102">
        <f>G321</f>
        <v>20</v>
      </c>
      <c r="H320" s="102">
        <f t="shared" ref="H320" si="403">H321</f>
        <v>0</v>
      </c>
      <c r="I320" s="102">
        <f t="shared" si="396"/>
        <v>20</v>
      </c>
      <c r="J320" s="102">
        <f t="shared" ref="J320:O320" si="404">J321</f>
        <v>0</v>
      </c>
      <c r="K320" s="235">
        <f t="shared" si="364"/>
        <v>20</v>
      </c>
      <c r="L320" s="102">
        <f t="shared" si="404"/>
        <v>-20</v>
      </c>
      <c r="M320" s="255">
        <f t="shared" si="345"/>
        <v>0</v>
      </c>
      <c r="N320" s="102">
        <f t="shared" si="404"/>
        <v>0</v>
      </c>
      <c r="O320" s="102">
        <f t="shared" si="404"/>
        <v>0</v>
      </c>
    </row>
    <row r="321" spans="1:15" ht="22.5" x14ac:dyDescent="0.2">
      <c r="A321" s="19" t="s">
        <v>186</v>
      </c>
      <c r="B321" s="17" t="s">
        <v>139</v>
      </c>
      <c r="C321" s="18" t="s">
        <v>141</v>
      </c>
      <c r="D321" s="17" t="s">
        <v>159</v>
      </c>
      <c r="E321" s="18" t="s">
        <v>166</v>
      </c>
      <c r="F321" s="18">
        <v>122</v>
      </c>
      <c r="G321" s="102">
        <v>20</v>
      </c>
      <c r="H321" s="102"/>
      <c r="I321" s="102">
        <f t="shared" si="396"/>
        <v>20</v>
      </c>
      <c r="J321" s="102"/>
      <c r="K321" s="235">
        <f t="shared" si="364"/>
        <v>20</v>
      </c>
      <c r="L321" s="102">
        <v>-20</v>
      </c>
      <c r="M321" s="255">
        <f t="shared" si="345"/>
        <v>0</v>
      </c>
      <c r="N321" s="102"/>
      <c r="O321" s="102">
        <f t="shared" ref="O321" si="405">M321+N321</f>
        <v>0</v>
      </c>
    </row>
    <row r="322" spans="1:15" x14ac:dyDescent="0.2">
      <c r="A322" s="33" t="s">
        <v>388</v>
      </c>
      <c r="B322" s="17" t="s">
        <v>139</v>
      </c>
      <c r="C322" s="18" t="s">
        <v>141</v>
      </c>
      <c r="D322" s="17" t="s">
        <v>159</v>
      </c>
      <c r="E322" s="18" t="s">
        <v>166</v>
      </c>
      <c r="F322" s="18" t="s">
        <v>50</v>
      </c>
      <c r="G322" s="102">
        <f>G323</f>
        <v>697.6</v>
      </c>
      <c r="H322" s="102">
        <f t="shared" ref="H322" si="406">H323</f>
        <v>0</v>
      </c>
      <c r="I322" s="102">
        <f t="shared" si="396"/>
        <v>697.6</v>
      </c>
      <c r="J322" s="102">
        <f t="shared" ref="J322:O322" si="407">J323</f>
        <v>62.7</v>
      </c>
      <c r="K322" s="235">
        <f t="shared" si="364"/>
        <v>760.30000000000007</v>
      </c>
      <c r="L322" s="102">
        <f t="shared" si="407"/>
        <v>0</v>
      </c>
      <c r="M322" s="255">
        <f t="shared" si="345"/>
        <v>760.30000000000007</v>
      </c>
      <c r="N322" s="102">
        <f t="shared" si="407"/>
        <v>-189.72400000000002</v>
      </c>
      <c r="O322" s="102">
        <f t="shared" si="407"/>
        <v>570.57600000000002</v>
      </c>
    </row>
    <row r="323" spans="1:15" ht="22.5" x14ac:dyDescent="0.2">
      <c r="A323" s="33" t="s">
        <v>51</v>
      </c>
      <c r="B323" s="17" t="s">
        <v>139</v>
      </c>
      <c r="C323" s="18" t="s">
        <v>141</v>
      </c>
      <c r="D323" s="17" t="s">
        <v>159</v>
      </c>
      <c r="E323" s="18" t="s">
        <v>166</v>
      </c>
      <c r="F323" s="18" t="s">
        <v>52</v>
      </c>
      <c r="G323" s="102">
        <f>G325+G324</f>
        <v>697.6</v>
      </c>
      <c r="H323" s="102">
        <f t="shared" ref="H323" si="408">H325+H324</f>
        <v>0</v>
      </c>
      <c r="I323" s="102">
        <f t="shared" si="396"/>
        <v>697.6</v>
      </c>
      <c r="J323" s="102">
        <f t="shared" ref="J323:L323" si="409">J325+J324</f>
        <v>62.7</v>
      </c>
      <c r="K323" s="235">
        <f t="shared" si="364"/>
        <v>760.30000000000007</v>
      </c>
      <c r="L323" s="102">
        <f t="shared" si="409"/>
        <v>0</v>
      </c>
      <c r="M323" s="255">
        <f t="shared" si="345"/>
        <v>760.30000000000007</v>
      </c>
      <c r="N323" s="102">
        <f t="shared" ref="N323:O323" si="410">N325+N324</f>
        <v>-189.72400000000002</v>
      </c>
      <c r="O323" s="102">
        <f t="shared" si="410"/>
        <v>570.57600000000002</v>
      </c>
    </row>
    <row r="324" spans="1:15" ht="22.5" x14ac:dyDescent="0.2">
      <c r="A324" s="65" t="s">
        <v>71</v>
      </c>
      <c r="B324" s="17" t="s">
        <v>139</v>
      </c>
      <c r="C324" s="18" t="s">
        <v>141</v>
      </c>
      <c r="D324" s="17" t="s">
        <v>159</v>
      </c>
      <c r="E324" s="18" t="s">
        <v>166</v>
      </c>
      <c r="F324" s="18">
        <v>242</v>
      </c>
      <c r="G324" s="102">
        <v>200</v>
      </c>
      <c r="H324" s="102"/>
      <c r="I324" s="102">
        <f t="shared" si="396"/>
        <v>200</v>
      </c>
      <c r="J324" s="102"/>
      <c r="K324" s="235">
        <f t="shared" si="364"/>
        <v>200</v>
      </c>
      <c r="L324" s="102"/>
      <c r="M324" s="255">
        <f t="shared" si="345"/>
        <v>200</v>
      </c>
      <c r="N324" s="102">
        <v>-41.484000000000002</v>
      </c>
      <c r="O324" s="102">
        <f t="shared" ref="O324:O325" si="411">M324+N324</f>
        <v>158.51599999999999</v>
      </c>
    </row>
    <row r="325" spans="1:15" x14ac:dyDescent="0.2">
      <c r="A325" s="65" t="s">
        <v>408</v>
      </c>
      <c r="B325" s="17" t="s">
        <v>139</v>
      </c>
      <c r="C325" s="18" t="s">
        <v>141</v>
      </c>
      <c r="D325" s="17" t="s">
        <v>159</v>
      </c>
      <c r="E325" s="18" t="s">
        <v>166</v>
      </c>
      <c r="F325" s="18" t="s">
        <v>54</v>
      </c>
      <c r="G325" s="102">
        <v>497.6</v>
      </c>
      <c r="H325" s="102"/>
      <c r="I325" s="102">
        <f t="shared" si="396"/>
        <v>497.6</v>
      </c>
      <c r="J325" s="102">
        <v>62.7</v>
      </c>
      <c r="K325" s="235">
        <f t="shared" si="364"/>
        <v>560.30000000000007</v>
      </c>
      <c r="L325" s="102"/>
      <c r="M325" s="255">
        <f t="shared" si="345"/>
        <v>560.30000000000007</v>
      </c>
      <c r="N325" s="102">
        <v>-148.24</v>
      </c>
      <c r="O325" s="102">
        <f t="shared" si="411"/>
        <v>412.06000000000006</v>
      </c>
    </row>
    <row r="326" spans="1:15" x14ac:dyDescent="0.2">
      <c r="A326" s="20" t="s">
        <v>72</v>
      </c>
      <c r="B326" s="17" t="s">
        <v>139</v>
      </c>
      <c r="C326" s="18" t="s">
        <v>141</v>
      </c>
      <c r="D326" s="17" t="s">
        <v>159</v>
      </c>
      <c r="E326" s="18" t="s">
        <v>166</v>
      </c>
      <c r="F326" s="18" t="s">
        <v>134</v>
      </c>
      <c r="G326" s="102">
        <f>G327</f>
        <v>32</v>
      </c>
      <c r="H326" s="102">
        <f t="shared" ref="H326" si="412">H327</f>
        <v>0</v>
      </c>
      <c r="I326" s="102">
        <f t="shared" si="396"/>
        <v>32</v>
      </c>
      <c r="J326" s="102">
        <f t="shared" ref="J326:O326" si="413">J327</f>
        <v>0</v>
      </c>
      <c r="K326" s="235">
        <f t="shared" si="364"/>
        <v>32</v>
      </c>
      <c r="L326" s="102">
        <f t="shared" si="413"/>
        <v>0</v>
      </c>
      <c r="M326" s="255">
        <f t="shared" si="345"/>
        <v>32</v>
      </c>
      <c r="N326" s="102">
        <f t="shared" si="413"/>
        <v>-1.423</v>
      </c>
      <c r="O326" s="102">
        <f t="shared" si="413"/>
        <v>30.577000000000002</v>
      </c>
    </row>
    <row r="327" spans="1:15" x14ac:dyDescent="0.2">
      <c r="A327" s="20" t="s">
        <v>73</v>
      </c>
      <c r="B327" s="17" t="s">
        <v>139</v>
      </c>
      <c r="C327" s="18" t="s">
        <v>141</v>
      </c>
      <c r="D327" s="17" t="s">
        <v>159</v>
      </c>
      <c r="E327" s="18" t="s">
        <v>166</v>
      </c>
      <c r="F327" s="18" t="s">
        <v>74</v>
      </c>
      <c r="G327" s="102">
        <f>G328+G329+G330</f>
        <v>32</v>
      </c>
      <c r="H327" s="102">
        <f t="shared" ref="H327" si="414">H328+H329+H330</f>
        <v>0</v>
      </c>
      <c r="I327" s="102">
        <f t="shared" si="396"/>
        <v>32</v>
      </c>
      <c r="J327" s="102">
        <f t="shared" ref="J327:L327" si="415">J328+J329+J330</f>
        <v>0</v>
      </c>
      <c r="K327" s="235">
        <f t="shared" si="364"/>
        <v>32</v>
      </c>
      <c r="L327" s="102">
        <f t="shared" si="415"/>
        <v>0</v>
      </c>
      <c r="M327" s="255">
        <f t="shared" si="345"/>
        <v>32</v>
      </c>
      <c r="N327" s="102">
        <f t="shared" ref="N327:O327" si="416">N328+N329+N330</f>
        <v>-1.423</v>
      </c>
      <c r="O327" s="102">
        <f t="shared" si="416"/>
        <v>30.577000000000002</v>
      </c>
    </row>
    <row r="328" spans="1:15" x14ac:dyDescent="0.2">
      <c r="A328" s="25" t="s">
        <v>75</v>
      </c>
      <c r="B328" s="17" t="s">
        <v>139</v>
      </c>
      <c r="C328" s="18" t="s">
        <v>141</v>
      </c>
      <c r="D328" s="17" t="s">
        <v>159</v>
      </c>
      <c r="E328" s="18" t="s">
        <v>166</v>
      </c>
      <c r="F328" s="18" t="s">
        <v>76</v>
      </c>
      <c r="G328" s="102">
        <v>5.2</v>
      </c>
      <c r="H328" s="102"/>
      <c r="I328" s="102">
        <f t="shared" si="396"/>
        <v>5.2</v>
      </c>
      <c r="J328" s="102"/>
      <c r="K328" s="235">
        <f t="shared" si="364"/>
        <v>5.2</v>
      </c>
      <c r="L328" s="102"/>
      <c r="M328" s="255">
        <f t="shared" si="345"/>
        <v>5.2</v>
      </c>
      <c r="N328" s="102">
        <v>2.431</v>
      </c>
      <c r="O328" s="102">
        <f t="shared" ref="O328:O330" si="417">M328+N328</f>
        <v>7.6310000000000002</v>
      </c>
    </row>
    <row r="329" spans="1:15" x14ac:dyDescent="0.2">
      <c r="A329" s="20" t="s">
        <v>135</v>
      </c>
      <c r="B329" s="17" t="s">
        <v>139</v>
      </c>
      <c r="C329" s="18" t="s">
        <v>141</v>
      </c>
      <c r="D329" s="17" t="s">
        <v>159</v>
      </c>
      <c r="E329" s="18" t="s">
        <v>166</v>
      </c>
      <c r="F329" s="18">
        <v>852</v>
      </c>
      <c r="G329" s="102">
        <v>3</v>
      </c>
      <c r="H329" s="102"/>
      <c r="I329" s="102">
        <f t="shared" si="396"/>
        <v>3</v>
      </c>
      <c r="J329" s="102"/>
      <c r="K329" s="235">
        <f t="shared" si="364"/>
        <v>3</v>
      </c>
      <c r="L329" s="102"/>
      <c r="M329" s="255">
        <f t="shared" si="345"/>
        <v>3</v>
      </c>
      <c r="N329" s="102">
        <v>-0.48</v>
      </c>
      <c r="O329" s="102">
        <f t="shared" si="417"/>
        <v>2.52</v>
      </c>
    </row>
    <row r="330" spans="1:15" x14ac:dyDescent="0.2">
      <c r="A330" s="20" t="s">
        <v>379</v>
      </c>
      <c r="B330" s="17" t="s">
        <v>139</v>
      </c>
      <c r="C330" s="18" t="s">
        <v>141</v>
      </c>
      <c r="D330" s="17" t="s">
        <v>159</v>
      </c>
      <c r="E330" s="18" t="s">
        <v>166</v>
      </c>
      <c r="F330" s="18">
        <v>853</v>
      </c>
      <c r="G330" s="102">
        <v>23.8</v>
      </c>
      <c r="H330" s="102"/>
      <c r="I330" s="102">
        <f t="shared" si="396"/>
        <v>23.8</v>
      </c>
      <c r="J330" s="102"/>
      <c r="K330" s="235">
        <f t="shared" si="364"/>
        <v>23.8</v>
      </c>
      <c r="L330" s="102"/>
      <c r="M330" s="255">
        <f t="shared" si="345"/>
        <v>23.8</v>
      </c>
      <c r="N330" s="102">
        <v>-3.3740000000000001</v>
      </c>
      <c r="O330" s="102">
        <f t="shared" si="417"/>
        <v>20.426000000000002</v>
      </c>
    </row>
    <row r="331" spans="1:15" ht="22.5" x14ac:dyDescent="0.2">
      <c r="A331" s="16" t="s">
        <v>167</v>
      </c>
      <c r="B331" s="17" t="s">
        <v>139</v>
      </c>
      <c r="C331" s="18" t="s">
        <v>141</v>
      </c>
      <c r="D331" s="17" t="s">
        <v>159</v>
      </c>
      <c r="E331" s="18" t="s">
        <v>168</v>
      </c>
      <c r="F331" s="18"/>
      <c r="G331" s="102">
        <f>G332+G335</f>
        <v>650</v>
      </c>
      <c r="H331" s="102">
        <f t="shared" ref="H331" si="418">H332+H335</f>
        <v>0</v>
      </c>
      <c r="I331" s="102">
        <f t="shared" si="396"/>
        <v>650</v>
      </c>
      <c r="J331" s="102">
        <f>J332+J335</f>
        <v>0</v>
      </c>
      <c r="K331" s="235">
        <f t="shared" si="364"/>
        <v>650</v>
      </c>
      <c r="L331" s="102">
        <f t="shared" ref="L331:N331" si="419">L332+L335</f>
        <v>0</v>
      </c>
      <c r="M331" s="255">
        <f t="shared" si="345"/>
        <v>650</v>
      </c>
      <c r="N331" s="102">
        <f t="shared" si="419"/>
        <v>126.16400000000002</v>
      </c>
      <c r="O331" s="102">
        <f t="shared" ref="O331" si="420">O332+O335</f>
        <v>776.16399999999999</v>
      </c>
    </row>
    <row r="332" spans="1:15" x14ac:dyDescent="0.2">
      <c r="A332" s="33" t="s">
        <v>388</v>
      </c>
      <c r="B332" s="17" t="s">
        <v>139</v>
      </c>
      <c r="C332" s="18" t="s">
        <v>141</v>
      </c>
      <c r="D332" s="17" t="s">
        <v>159</v>
      </c>
      <c r="E332" s="18" t="s">
        <v>168</v>
      </c>
      <c r="F332" s="18">
        <v>200</v>
      </c>
      <c r="G332" s="102">
        <f>G333</f>
        <v>323</v>
      </c>
      <c r="H332" s="102">
        <f t="shared" ref="H332:H333" si="421">H333</f>
        <v>0</v>
      </c>
      <c r="I332" s="102">
        <f t="shared" si="396"/>
        <v>323</v>
      </c>
      <c r="J332" s="102">
        <f>J333</f>
        <v>0</v>
      </c>
      <c r="K332" s="235">
        <f t="shared" si="364"/>
        <v>323</v>
      </c>
      <c r="L332" s="102">
        <f t="shared" ref="L332:O333" si="422">L333</f>
        <v>0</v>
      </c>
      <c r="M332" s="255">
        <f t="shared" si="345"/>
        <v>323</v>
      </c>
      <c r="N332" s="102">
        <f t="shared" si="422"/>
        <v>199.48400000000001</v>
      </c>
      <c r="O332" s="102">
        <f t="shared" si="422"/>
        <v>522.48400000000004</v>
      </c>
    </row>
    <row r="333" spans="1:15" ht="22.5" x14ac:dyDescent="0.2">
      <c r="A333" s="33" t="s">
        <v>51</v>
      </c>
      <c r="B333" s="17" t="s">
        <v>139</v>
      </c>
      <c r="C333" s="18" t="s">
        <v>141</v>
      </c>
      <c r="D333" s="17" t="s">
        <v>159</v>
      </c>
      <c r="E333" s="18" t="s">
        <v>168</v>
      </c>
      <c r="F333" s="18">
        <v>240</v>
      </c>
      <c r="G333" s="102">
        <f>G334</f>
        <v>323</v>
      </c>
      <c r="H333" s="102">
        <f t="shared" si="421"/>
        <v>0</v>
      </c>
      <c r="I333" s="102">
        <f t="shared" si="396"/>
        <v>323</v>
      </c>
      <c r="J333" s="102">
        <f>J334</f>
        <v>0</v>
      </c>
      <c r="K333" s="235">
        <f t="shared" si="364"/>
        <v>323</v>
      </c>
      <c r="L333" s="102">
        <f t="shared" si="422"/>
        <v>0</v>
      </c>
      <c r="M333" s="255">
        <f t="shared" si="345"/>
        <v>323</v>
      </c>
      <c r="N333" s="102">
        <f t="shared" si="422"/>
        <v>199.48400000000001</v>
      </c>
      <c r="O333" s="102">
        <f t="shared" si="422"/>
        <v>522.48400000000004</v>
      </c>
    </row>
    <row r="334" spans="1:15" x14ac:dyDescent="0.2">
      <c r="A334" s="65" t="s">
        <v>408</v>
      </c>
      <c r="B334" s="17" t="s">
        <v>139</v>
      </c>
      <c r="C334" s="18" t="s">
        <v>141</v>
      </c>
      <c r="D334" s="17" t="s">
        <v>159</v>
      </c>
      <c r="E334" s="18" t="s">
        <v>168</v>
      </c>
      <c r="F334" s="18">
        <v>244</v>
      </c>
      <c r="G334" s="102">
        <v>323</v>
      </c>
      <c r="H334" s="102"/>
      <c r="I334" s="102">
        <f t="shared" si="396"/>
        <v>323</v>
      </c>
      <c r="J334" s="102"/>
      <c r="K334" s="235">
        <f t="shared" si="364"/>
        <v>323</v>
      </c>
      <c r="L334" s="102"/>
      <c r="M334" s="255">
        <f t="shared" si="345"/>
        <v>323</v>
      </c>
      <c r="N334" s="102">
        <v>199.48400000000001</v>
      </c>
      <c r="O334" s="102">
        <f t="shared" ref="O334" si="423">M334+N334</f>
        <v>522.48400000000004</v>
      </c>
    </row>
    <row r="335" spans="1:15" x14ac:dyDescent="0.2">
      <c r="A335" s="25" t="s">
        <v>96</v>
      </c>
      <c r="B335" s="17" t="s">
        <v>139</v>
      </c>
      <c r="C335" s="18" t="s">
        <v>141</v>
      </c>
      <c r="D335" s="17" t="s">
        <v>159</v>
      </c>
      <c r="E335" s="18" t="s">
        <v>168</v>
      </c>
      <c r="F335" s="18">
        <v>300</v>
      </c>
      <c r="G335" s="102">
        <f>G336</f>
        <v>327</v>
      </c>
      <c r="H335" s="102">
        <f t="shared" ref="H335" si="424">H336</f>
        <v>0</v>
      </c>
      <c r="I335" s="102">
        <f t="shared" si="396"/>
        <v>327</v>
      </c>
      <c r="J335" s="102">
        <f t="shared" ref="J335:O335" si="425">J336</f>
        <v>0</v>
      </c>
      <c r="K335" s="235">
        <f t="shared" si="364"/>
        <v>327</v>
      </c>
      <c r="L335" s="102">
        <f t="shared" si="425"/>
        <v>0</v>
      </c>
      <c r="M335" s="255">
        <f t="shared" si="345"/>
        <v>327</v>
      </c>
      <c r="N335" s="102">
        <f t="shared" si="425"/>
        <v>-73.319999999999993</v>
      </c>
      <c r="O335" s="102">
        <f t="shared" si="425"/>
        <v>253.68</v>
      </c>
    </row>
    <row r="336" spans="1:15" x14ac:dyDescent="0.2">
      <c r="A336" s="16" t="s">
        <v>169</v>
      </c>
      <c r="B336" s="17" t="s">
        <v>139</v>
      </c>
      <c r="C336" s="18" t="s">
        <v>141</v>
      </c>
      <c r="D336" s="17" t="s">
        <v>159</v>
      </c>
      <c r="E336" s="18" t="s">
        <v>168</v>
      </c>
      <c r="F336" s="18">
        <v>350</v>
      </c>
      <c r="G336" s="102">
        <v>327</v>
      </c>
      <c r="H336" s="102"/>
      <c r="I336" s="102">
        <f t="shared" si="396"/>
        <v>327</v>
      </c>
      <c r="J336" s="102"/>
      <c r="K336" s="235">
        <f t="shared" si="364"/>
        <v>327</v>
      </c>
      <c r="L336" s="102"/>
      <c r="M336" s="255">
        <f t="shared" si="345"/>
        <v>327</v>
      </c>
      <c r="N336" s="102">
        <v>-73.319999999999993</v>
      </c>
      <c r="O336" s="102">
        <f t="shared" ref="O336" si="426">M336+N336</f>
        <v>253.68</v>
      </c>
    </row>
    <row r="337" spans="1:17" x14ac:dyDescent="0.2">
      <c r="A337" s="11" t="s">
        <v>170</v>
      </c>
      <c r="B337" s="44" t="s">
        <v>139</v>
      </c>
      <c r="C337" s="46">
        <v>10</v>
      </c>
      <c r="D337" s="44" t="s">
        <v>60</v>
      </c>
      <c r="E337" s="46"/>
      <c r="F337" s="46"/>
      <c r="G337" s="106">
        <f t="shared" ref="G337:O343" si="427">G338</f>
        <v>3629.7</v>
      </c>
      <c r="H337" s="106">
        <f t="shared" si="427"/>
        <v>0.4</v>
      </c>
      <c r="I337" s="102">
        <f t="shared" si="396"/>
        <v>3630.1</v>
      </c>
      <c r="J337" s="106">
        <f t="shared" si="427"/>
        <v>0</v>
      </c>
      <c r="K337" s="235">
        <f t="shared" si="364"/>
        <v>3630.1</v>
      </c>
      <c r="L337" s="106">
        <f t="shared" si="427"/>
        <v>0</v>
      </c>
      <c r="M337" s="255">
        <f t="shared" si="345"/>
        <v>3630.1</v>
      </c>
      <c r="N337" s="106">
        <f t="shared" si="427"/>
        <v>417.9</v>
      </c>
      <c r="O337" s="106">
        <f t="shared" si="427"/>
        <v>4048</v>
      </c>
    </row>
    <row r="338" spans="1:17" ht="22.5" x14ac:dyDescent="0.2">
      <c r="A338" s="16" t="s">
        <v>414</v>
      </c>
      <c r="B338" s="17" t="s">
        <v>139</v>
      </c>
      <c r="C338" s="18">
        <v>10</v>
      </c>
      <c r="D338" s="17" t="s">
        <v>60</v>
      </c>
      <c r="E338" s="18" t="s">
        <v>143</v>
      </c>
      <c r="F338" s="18"/>
      <c r="G338" s="107">
        <f t="shared" si="427"/>
        <v>3629.7</v>
      </c>
      <c r="H338" s="107">
        <f t="shared" si="427"/>
        <v>0.4</v>
      </c>
      <c r="I338" s="102">
        <f t="shared" si="396"/>
        <v>3630.1</v>
      </c>
      <c r="J338" s="107">
        <f t="shared" si="427"/>
        <v>0</v>
      </c>
      <c r="K338" s="235">
        <f t="shared" si="364"/>
        <v>3630.1</v>
      </c>
      <c r="L338" s="107">
        <f t="shared" si="427"/>
        <v>0</v>
      </c>
      <c r="M338" s="255">
        <f t="shared" si="345"/>
        <v>3630.1</v>
      </c>
      <c r="N338" s="107">
        <f t="shared" si="427"/>
        <v>417.9</v>
      </c>
      <c r="O338" s="107">
        <f t="shared" si="427"/>
        <v>4048</v>
      </c>
    </row>
    <row r="339" spans="1:17" x14ac:dyDescent="0.2">
      <c r="A339" s="16" t="s">
        <v>144</v>
      </c>
      <c r="B339" s="17" t="s">
        <v>139</v>
      </c>
      <c r="C339" s="18">
        <v>10</v>
      </c>
      <c r="D339" s="17" t="s">
        <v>171</v>
      </c>
      <c r="E339" s="34" t="s">
        <v>145</v>
      </c>
      <c r="F339" s="18"/>
      <c r="G339" s="107">
        <f t="shared" si="427"/>
        <v>3629.7</v>
      </c>
      <c r="H339" s="107">
        <f t="shared" si="427"/>
        <v>0.4</v>
      </c>
      <c r="I339" s="102">
        <f t="shared" si="396"/>
        <v>3630.1</v>
      </c>
      <c r="J339" s="107">
        <f t="shared" si="427"/>
        <v>0</v>
      </c>
      <c r="K339" s="235">
        <f t="shared" si="364"/>
        <v>3630.1</v>
      </c>
      <c r="L339" s="107">
        <f t="shared" si="427"/>
        <v>0</v>
      </c>
      <c r="M339" s="255">
        <f t="shared" si="345"/>
        <v>3630.1</v>
      </c>
      <c r="N339" s="107">
        <f t="shared" si="427"/>
        <v>417.9</v>
      </c>
      <c r="O339" s="107">
        <f t="shared" si="427"/>
        <v>4048</v>
      </c>
    </row>
    <row r="340" spans="1:17" ht="37.5" customHeight="1" x14ac:dyDescent="0.2">
      <c r="A340" s="16" t="s">
        <v>172</v>
      </c>
      <c r="B340" s="17" t="s">
        <v>139</v>
      </c>
      <c r="C340" s="18" t="s">
        <v>86</v>
      </c>
      <c r="D340" s="17" t="s">
        <v>60</v>
      </c>
      <c r="E340" s="18" t="s">
        <v>173</v>
      </c>
      <c r="F340" s="18" t="s">
        <v>84</v>
      </c>
      <c r="G340" s="102">
        <f>G342</f>
        <v>3629.7</v>
      </c>
      <c r="H340" s="102">
        <f t="shared" ref="H340" si="428">H342</f>
        <v>0.4</v>
      </c>
      <c r="I340" s="102">
        <f t="shared" si="396"/>
        <v>3630.1</v>
      </c>
      <c r="J340" s="102">
        <f t="shared" ref="J340:L340" si="429">J342</f>
        <v>0</v>
      </c>
      <c r="K340" s="235">
        <f t="shared" si="364"/>
        <v>3630.1</v>
      </c>
      <c r="L340" s="102">
        <f t="shared" si="429"/>
        <v>0</v>
      </c>
      <c r="M340" s="255">
        <f t="shared" si="345"/>
        <v>3630.1</v>
      </c>
      <c r="N340" s="102">
        <f t="shared" ref="N340:O340" si="430">N342</f>
        <v>417.9</v>
      </c>
      <c r="O340" s="102">
        <f t="shared" si="430"/>
        <v>4048</v>
      </c>
    </row>
    <row r="341" spans="1:17" ht="36.75" customHeight="1" x14ac:dyDescent="0.2">
      <c r="A341" s="16" t="s">
        <v>174</v>
      </c>
      <c r="B341" s="17" t="s">
        <v>139</v>
      </c>
      <c r="C341" s="18" t="s">
        <v>86</v>
      </c>
      <c r="D341" s="17" t="s">
        <v>60</v>
      </c>
      <c r="E341" s="18" t="s">
        <v>175</v>
      </c>
      <c r="F341" s="18"/>
      <c r="G341" s="102">
        <f>G342</f>
        <v>3629.7</v>
      </c>
      <c r="H341" s="102">
        <f t="shared" ref="H341" si="431">H342</f>
        <v>0.4</v>
      </c>
      <c r="I341" s="102">
        <f t="shared" si="396"/>
        <v>3630.1</v>
      </c>
      <c r="J341" s="102">
        <f t="shared" ref="J341:O341" si="432">J342</f>
        <v>0</v>
      </c>
      <c r="K341" s="235">
        <f t="shared" si="364"/>
        <v>3630.1</v>
      </c>
      <c r="L341" s="102">
        <f t="shared" si="432"/>
        <v>0</v>
      </c>
      <c r="M341" s="255">
        <f t="shared" si="345"/>
        <v>3630.1</v>
      </c>
      <c r="N341" s="102">
        <f t="shared" si="432"/>
        <v>417.9</v>
      </c>
      <c r="O341" s="102">
        <f t="shared" si="432"/>
        <v>4048</v>
      </c>
    </row>
    <row r="342" spans="1:17" x14ac:dyDescent="0.2">
      <c r="A342" s="25" t="s">
        <v>96</v>
      </c>
      <c r="B342" s="17" t="s">
        <v>139</v>
      </c>
      <c r="C342" s="18" t="s">
        <v>86</v>
      </c>
      <c r="D342" s="17" t="s">
        <v>60</v>
      </c>
      <c r="E342" s="18" t="s">
        <v>175</v>
      </c>
      <c r="F342" s="23" t="s">
        <v>97</v>
      </c>
      <c r="G342" s="101">
        <f t="shared" si="427"/>
        <v>3629.7</v>
      </c>
      <c r="H342" s="101">
        <f t="shared" si="427"/>
        <v>0.4</v>
      </c>
      <c r="I342" s="102">
        <f t="shared" si="396"/>
        <v>3630.1</v>
      </c>
      <c r="J342" s="101">
        <f t="shared" si="427"/>
        <v>0</v>
      </c>
      <c r="K342" s="235">
        <f t="shared" si="364"/>
        <v>3630.1</v>
      </c>
      <c r="L342" s="101">
        <f t="shared" si="427"/>
        <v>0</v>
      </c>
      <c r="M342" s="255">
        <f t="shared" ref="M342:M411" si="433">K342+L342</f>
        <v>3630.1</v>
      </c>
      <c r="N342" s="101">
        <f t="shared" si="427"/>
        <v>417.9</v>
      </c>
      <c r="O342" s="101">
        <f t="shared" si="427"/>
        <v>4048</v>
      </c>
    </row>
    <row r="343" spans="1:17" x14ac:dyDescent="0.2">
      <c r="A343" s="25" t="s">
        <v>98</v>
      </c>
      <c r="B343" s="17" t="s">
        <v>139</v>
      </c>
      <c r="C343" s="18" t="s">
        <v>86</v>
      </c>
      <c r="D343" s="17" t="s">
        <v>60</v>
      </c>
      <c r="E343" s="18" t="s">
        <v>175</v>
      </c>
      <c r="F343" s="28">
        <v>310</v>
      </c>
      <c r="G343" s="101">
        <f t="shared" si="427"/>
        <v>3629.7</v>
      </c>
      <c r="H343" s="101">
        <f t="shared" si="427"/>
        <v>0.4</v>
      </c>
      <c r="I343" s="102">
        <f t="shared" si="396"/>
        <v>3630.1</v>
      </c>
      <c r="J343" s="101">
        <f t="shared" si="427"/>
        <v>0</v>
      </c>
      <c r="K343" s="235">
        <f t="shared" si="364"/>
        <v>3630.1</v>
      </c>
      <c r="L343" s="101">
        <f t="shared" si="427"/>
        <v>0</v>
      </c>
      <c r="M343" s="255">
        <f t="shared" si="433"/>
        <v>3630.1</v>
      </c>
      <c r="N343" s="101">
        <f t="shared" si="427"/>
        <v>417.9</v>
      </c>
      <c r="O343" s="101">
        <f t="shared" si="427"/>
        <v>4048</v>
      </c>
    </row>
    <row r="344" spans="1:17" ht="22.5" x14ac:dyDescent="0.2">
      <c r="A344" s="20" t="s">
        <v>99</v>
      </c>
      <c r="B344" s="17" t="s">
        <v>139</v>
      </c>
      <c r="C344" s="18" t="s">
        <v>86</v>
      </c>
      <c r="D344" s="17" t="s">
        <v>60</v>
      </c>
      <c r="E344" s="18" t="s">
        <v>175</v>
      </c>
      <c r="F344" s="28">
        <v>313</v>
      </c>
      <c r="G344" s="101">
        <v>3629.7</v>
      </c>
      <c r="H344" s="101">
        <v>0.4</v>
      </c>
      <c r="I344" s="102">
        <f t="shared" si="396"/>
        <v>3630.1</v>
      </c>
      <c r="J344" s="102"/>
      <c r="K344" s="235">
        <f t="shared" si="364"/>
        <v>3630.1</v>
      </c>
      <c r="L344" s="102"/>
      <c r="M344" s="255">
        <f t="shared" si="433"/>
        <v>3630.1</v>
      </c>
      <c r="N344" s="102">
        <v>417.9</v>
      </c>
      <c r="O344" s="102">
        <f t="shared" ref="O344" si="434">M344+N344</f>
        <v>4048</v>
      </c>
    </row>
    <row r="345" spans="1:17" ht="21" x14ac:dyDescent="0.2">
      <c r="A345" s="84" t="s">
        <v>176</v>
      </c>
      <c r="B345" s="60" t="s">
        <v>177</v>
      </c>
      <c r="C345" s="59" t="s">
        <v>82</v>
      </c>
      <c r="D345" s="60" t="s">
        <v>82</v>
      </c>
      <c r="E345" s="59" t="s">
        <v>83</v>
      </c>
      <c r="F345" s="59" t="s">
        <v>84</v>
      </c>
      <c r="G345" s="108" t="e">
        <f>G346</f>
        <v>#REF!</v>
      </c>
      <c r="H345" s="108" t="e">
        <f t="shared" ref="H345" si="435">H346</f>
        <v>#REF!</v>
      </c>
      <c r="I345" s="238" t="e">
        <f t="shared" si="396"/>
        <v>#REF!</v>
      </c>
      <c r="J345" s="108" t="e">
        <f t="shared" ref="J345:L345" si="436">J346</f>
        <v>#REF!</v>
      </c>
      <c r="K345" s="108" t="e">
        <f t="shared" si="364"/>
        <v>#REF!</v>
      </c>
      <c r="L345" s="108" t="e">
        <f t="shared" si="436"/>
        <v>#REF!</v>
      </c>
      <c r="M345" s="108">
        <f>M346+M404</f>
        <v>3375.2000000000003</v>
      </c>
      <c r="N345" s="108">
        <f>N346+N404</f>
        <v>188.30799999999996</v>
      </c>
      <c r="O345" s="108">
        <f>O346+O404</f>
        <v>3563.5080000000003</v>
      </c>
      <c r="Q345" s="284"/>
    </row>
    <row r="346" spans="1:17" ht="15.75" customHeight="1" x14ac:dyDescent="0.2">
      <c r="A346" s="48" t="s">
        <v>178</v>
      </c>
      <c r="B346" s="49" t="s">
        <v>177</v>
      </c>
      <c r="C346" s="47" t="s">
        <v>60</v>
      </c>
      <c r="D346" s="49" t="s">
        <v>82</v>
      </c>
      <c r="E346" s="47" t="s">
        <v>83</v>
      </c>
      <c r="F346" s="47" t="s">
        <v>84</v>
      </c>
      <c r="G346" s="98" t="e">
        <f>G347+G372</f>
        <v>#REF!</v>
      </c>
      <c r="H346" s="98" t="e">
        <f>H347+H372</f>
        <v>#REF!</v>
      </c>
      <c r="I346" s="102" t="e">
        <f t="shared" si="396"/>
        <v>#REF!</v>
      </c>
      <c r="J346" s="98" t="e">
        <f>J347+J372</f>
        <v>#REF!</v>
      </c>
      <c r="K346" s="235" t="e">
        <f t="shared" si="364"/>
        <v>#REF!</v>
      </c>
      <c r="L346" s="98" t="e">
        <f>L347+L372</f>
        <v>#REF!</v>
      </c>
      <c r="M346" s="255">
        <f>M347+M372</f>
        <v>3375.2000000000003</v>
      </c>
      <c r="N346" s="255">
        <f t="shared" ref="N346:O346" si="437">N347+N372</f>
        <v>-5.4920000000000471</v>
      </c>
      <c r="O346" s="255">
        <f t="shared" si="437"/>
        <v>3369.7080000000001</v>
      </c>
    </row>
    <row r="347" spans="1:17" ht="13.5" customHeight="1" x14ac:dyDescent="0.2">
      <c r="A347" s="48" t="s">
        <v>179</v>
      </c>
      <c r="B347" s="49" t="s">
        <v>177</v>
      </c>
      <c r="C347" s="47" t="s">
        <v>60</v>
      </c>
      <c r="D347" s="49" t="s">
        <v>180</v>
      </c>
      <c r="E347" s="47" t="s">
        <v>83</v>
      </c>
      <c r="F347" s="47" t="s">
        <v>84</v>
      </c>
      <c r="G347" s="98">
        <f>G348</f>
        <v>2269.9</v>
      </c>
      <c r="H347" s="98">
        <f t="shared" ref="H347:H349" si="438">H348</f>
        <v>0</v>
      </c>
      <c r="I347" s="102">
        <f t="shared" si="396"/>
        <v>2269.9</v>
      </c>
      <c r="J347" s="98">
        <f t="shared" ref="J347:O349" si="439">J348</f>
        <v>0</v>
      </c>
      <c r="K347" s="235">
        <f t="shared" si="364"/>
        <v>2269.9</v>
      </c>
      <c r="L347" s="98">
        <f t="shared" si="439"/>
        <v>405.3</v>
      </c>
      <c r="M347" s="255">
        <f>K347+L347</f>
        <v>2675.2000000000003</v>
      </c>
      <c r="N347" s="98">
        <f t="shared" si="439"/>
        <v>188.67899999999997</v>
      </c>
      <c r="O347" s="98">
        <f t="shared" si="439"/>
        <v>2863.8789999999999</v>
      </c>
      <c r="Q347" s="291"/>
    </row>
    <row r="348" spans="1:17" s="29" customFormat="1" ht="33.75" x14ac:dyDescent="0.2">
      <c r="A348" s="33" t="s">
        <v>415</v>
      </c>
      <c r="B348" s="37" t="s">
        <v>177</v>
      </c>
      <c r="C348" s="34" t="s">
        <v>60</v>
      </c>
      <c r="D348" s="37" t="s">
        <v>180</v>
      </c>
      <c r="E348" s="34" t="s">
        <v>181</v>
      </c>
      <c r="F348" s="34"/>
      <c r="G348" s="100">
        <f>G349</f>
        <v>2269.9</v>
      </c>
      <c r="H348" s="100">
        <f t="shared" si="438"/>
        <v>0</v>
      </c>
      <c r="I348" s="102">
        <f t="shared" si="396"/>
        <v>2269.9</v>
      </c>
      <c r="J348" s="100">
        <f t="shared" si="439"/>
        <v>0</v>
      </c>
      <c r="K348" s="235">
        <f t="shared" si="364"/>
        <v>2269.9</v>
      </c>
      <c r="L348" s="100">
        <f t="shared" si="439"/>
        <v>405.3</v>
      </c>
      <c r="M348" s="255">
        <f t="shared" si="433"/>
        <v>2675.2000000000003</v>
      </c>
      <c r="N348" s="100">
        <f t="shared" si="439"/>
        <v>188.67899999999997</v>
      </c>
      <c r="O348" s="100">
        <f t="shared" si="439"/>
        <v>2863.8789999999999</v>
      </c>
    </row>
    <row r="349" spans="1:17" s="29" customFormat="1" ht="12" x14ac:dyDescent="0.2">
      <c r="A349" s="33" t="s">
        <v>125</v>
      </c>
      <c r="B349" s="37" t="s">
        <v>177</v>
      </c>
      <c r="C349" s="34" t="s">
        <v>60</v>
      </c>
      <c r="D349" s="37" t="s">
        <v>180</v>
      </c>
      <c r="E349" s="34" t="s">
        <v>182</v>
      </c>
      <c r="F349" s="34" t="s">
        <v>84</v>
      </c>
      <c r="G349" s="100">
        <f>G350</f>
        <v>2269.9</v>
      </c>
      <c r="H349" s="100">
        <f t="shared" si="438"/>
        <v>0</v>
      </c>
      <c r="I349" s="102">
        <f t="shared" si="396"/>
        <v>2269.9</v>
      </c>
      <c r="J349" s="100">
        <f t="shared" si="439"/>
        <v>0</v>
      </c>
      <c r="K349" s="235">
        <f t="shared" si="364"/>
        <v>2269.9</v>
      </c>
      <c r="L349" s="100">
        <f t="shared" si="439"/>
        <v>405.3</v>
      </c>
      <c r="M349" s="255">
        <f t="shared" si="433"/>
        <v>2675.2000000000003</v>
      </c>
      <c r="N349" s="100">
        <f t="shared" si="439"/>
        <v>188.67899999999997</v>
      </c>
      <c r="O349" s="100">
        <f t="shared" si="439"/>
        <v>2863.8789999999999</v>
      </c>
    </row>
    <row r="350" spans="1:17" s="29" customFormat="1" ht="22.5" x14ac:dyDescent="0.2">
      <c r="A350" s="33" t="s">
        <v>183</v>
      </c>
      <c r="B350" s="37" t="s">
        <v>177</v>
      </c>
      <c r="C350" s="34" t="s">
        <v>60</v>
      </c>
      <c r="D350" s="37" t="s">
        <v>180</v>
      </c>
      <c r="E350" s="34" t="s">
        <v>184</v>
      </c>
      <c r="F350" s="34" t="s">
        <v>84</v>
      </c>
      <c r="G350" s="100">
        <f>G351+G359+G365+G369</f>
        <v>2269.9</v>
      </c>
      <c r="H350" s="100">
        <f>H351+H359+H365+H369</f>
        <v>0</v>
      </c>
      <c r="I350" s="102">
        <f t="shared" si="396"/>
        <v>2269.9</v>
      </c>
      <c r="J350" s="100">
        <f>J351+J359+J365+J369</f>
        <v>0</v>
      </c>
      <c r="K350" s="235">
        <f t="shared" si="364"/>
        <v>2269.9</v>
      </c>
      <c r="L350" s="100">
        <f>L351+L359+L365+L369</f>
        <v>405.3</v>
      </c>
      <c r="M350" s="255">
        <f>M351+M358</f>
        <v>2675.2000000000003</v>
      </c>
      <c r="N350" s="255">
        <f t="shared" ref="N350:O350" si="440">N351+N358</f>
        <v>188.67899999999997</v>
      </c>
      <c r="O350" s="255">
        <f t="shared" si="440"/>
        <v>2863.8789999999999</v>
      </c>
    </row>
    <row r="351" spans="1:17" ht="33.75" x14ac:dyDescent="0.2">
      <c r="A351" s="33" t="s">
        <v>41</v>
      </c>
      <c r="B351" s="37" t="s">
        <v>177</v>
      </c>
      <c r="C351" s="34" t="s">
        <v>60</v>
      </c>
      <c r="D351" s="37" t="s">
        <v>180</v>
      </c>
      <c r="E351" s="34" t="s">
        <v>185</v>
      </c>
      <c r="F351" s="34" t="s">
        <v>42</v>
      </c>
      <c r="G351" s="100">
        <f>+G352+G355</f>
        <v>1947.5</v>
      </c>
      <c r="H351" s="100">
        <f t="shared" ref="H351:J351" si="441">+H352+H355</f>
        <v>0</v>
      </c>
      <c r="I351" s="100">
        <f t="shared" si="441"/>
        <v>1947.5</v>
      </c>
      <c r="J351" s="100">
        <f t="shared" si="441"/>
        <v>0</v>
      </c>
      <c r="K351" s="235">
        <f t="shared" si="364"/>
        <v>1947.5</v>
      </c>
      <c r="L351" s="100">
        <f t="shared" ref="L351:N351" si="442">+L352+L355</f>
        <v>405.3</v>
      </c>
      <c r="M351" s="255">
        <f t="shared" si="433"/>
        <v>2352.8000000000002</v>
      </c>
      <c r="N351" s="100">
        <f t="shared" si="442"/>
        <v>165.922</v>
      </c>
      <c r="O351" s="100">
        <f t="shared" ref="O351" si="443">+O352+O355</f>
        <v>2518.7219999999998</v>
      </c>
    </row>
    <row r="352" spans="1:17" hidden="1" x14ac:dyDescent="0.2">
      <c r="A352" s="33" t="s">
        <v>43</v>
      </c>
      <c r="B352" s="37" t="s">
        <v>177</v>
      </c>
      <c r="C352" s="34" t="s">
        <v>60</v>
      </c>
      <c r="D352" s="37" t="s">
        <v>180</v>
      </c>
      <c r="E352" s="34" t="s">
        <v>185</v>
      </c>
      <c r="F352" s="34">
        <v>110</v>
      </c>
      <c r="G352" s="100">
        <f>G353+G354</f>
        <v>0</v>
      </c>
      <c r="H352" s="100">
        <f t="shared" ref="H352" si="444">H353+H354</f>
        <v>0</v>
      </c>
      <c r="I352" s="102">
        <f t="shared" si="396"/>
        <v>0</v>
      </c>
      <c r="J352" s="100">
        <f t="shared" ref="J352:L352" si="445">J353+J354</f>
        <v>0</v>
      </c>
      <c r="K352" s="235">
        <f t="shared" si="364"/>
        <v>0</v>
      </c>
      <c r="L352" s="100">
        <f t="shared" si="445"/>
        <v>0</v>
      </c>
      <c r="M352" s="255">
        <f t="shared" si="433"/>
        <v>0</v>
      </c>
      <c r="N352" s="100">
        <f t="shared" ref="N352:O352" si="446">N353+N354</f>
        <v>0</v>
      </c>
      <c r="O352" s="100">
        <f t="shared" si="446"/>
        <v>0</v>
      </c>
    </row>
    <row r="353" spans="1:18" hidden="1" x14ac:dyDescent="0.2">
      <c r="A353" s="33" t="s">
        <v>44</v>
      </c>
      <c r="B353" s="37" t="s">
        <v>177</v>
      </c>
      <c r="C353" s="34" t="s">
        <v>60</v>
      </c>
      <c r="D353" s="37" t="s">
        <v>180</v>
      </c>
      <c r="E353" s="34" t="s">
        <v>185</v>
      </c>
      <c r="F353" s="34">
        <v>111</v>
      </c>
      <c r="G353" s="100">
        <v>0</v>
      </c>
      <c r="H353" s="100"/>
      <c r="I353" s="102">
        <f t="shared" si="396"/>
        <v>0</v>
      </c>
      <c r="J353" s="100">
        <v>0</v>
      </c>
      <c r="K353" s="235">
        <f t="shared" si="364"/>
        <v>0</v>
      </c>
      <c r="L353" s="100">
        <v>0</v>
      </c>
      <c r="M353" s="255">
        <f t="shared" si="433"/>
        <v>0</v>
      </c>
      <c r="N353" s="100">
        <v>0</v>
      </c>
      <c r="O353" s="102">
        <f t="shared" ref="O353:O354" si="447">M353+N353</f>
        <v>0</v>
      </c>
    </row>
    <row r="354" spans="1:18" ht="22.5" hidden="1" x14ac:dyDescent="0.2">
      <c r="A354" s="64" t="s">
        <v>45</v>
      </c>
      <c r="B354" s="37" t="s">
        <v>177</v>
      </c>
      <c r="C354" s="34" t="s">
        <v>60</v>
      </c>
      <c r="D354" s="37" t="s">
        <v>180</v>
      </c>
      <c r="E354" s="34" t="s">
        <v>185</v>
      </c>
      <c r="F354" s="34">
        <v>119</v>
      </c>
      <c r="G354" s="100">
        <v>0</v>
      </c>
      <c r="H354" s="100"/>
      <c r="I354" s="102">
        <f t="shared" si="396"/>
        <v>0</v>
      </c>
      <c r="J354" s="100">
        <v>0</v>
      </c>
      <c r="K354" s="235">
        <f t="shared" si="364"/>
        <v>0</v>
      </c>
      <c r="L354" s="100">
        <v>0</v>
      </c>
      <c r="M354" s="255">
        <f t="shared" si="433"/>
        <v>0</v>
      </c>
      <c r="N354" s="100">
        <v>0</v>
      </c>
      <c r="O354" s="102">
        <f t="shared" si="447"/>
        <v>0</v>
      </c>
    </row>
    <row r="355" spans="1:18" x14ac:dyDescent="0.2">
      <c r="A355" s="33" t="s">
        <v>68</v>
      </c>
      <c r="B355" s="37" t="s">
        <v>177</v>
      </c>
      <c r="C355" s="34" t="s">
        <v>60</v>
      </c>
      <c r="D355" s="37" t="s">
        <v>180</v>
      </c>
      <c r="E355" s="34" t="s">
        <v>185</v>
      </c>
      <c r="F355" s="34" t="s">
        <v>131</v>
      </c>
      <c r="G355" s="100">
        <f>G356+G357</f>
        <v>1947.5</v>
      </c>
      <c r="H355" s="100">
        <f t="shared" ref="H355" si="448">H356+H357</f>
        <v>0</v>
      </c>
      <c r="I355" s="102">
        <f t="shared" si="396"/>
        <v>1947.5</v>
      </c>
      <c r="J355" s="100">
        <f t="shared" ref="J355:L355" si="449">J356+J357</f>
        <v>0</v>
      </c>
      <c r="K355" s="235">
        <f t="shared" si="364"/>
        <v>1947.5</v>
      </c>
      <c r="L355" s="100">
        <f t="shared" si="449"/>
        <v>405.3</v>
      </c>
      <c r="M355" s="255">
        <f t="shared" si="433"/>
        <v>2352.8000000000002</v>
      </c>
      <c r="N355" s="100">
        <f t="shared" ref="N355:O355" si="450">N356+N357</f>
        <v>165.922</v>
      </c>
      <c r="O355" s="100">
        <f t="shared" si="450"/>
        <v>2518.7219999999998</v>
      </c>
    </row>
    <row r="356" spans="1:18" x14ac:dyDescent="0.2">
      <c r="A356" s="64" t="s">
        <v>69</v>
      </c>
      <c r="B356" s="37" t="s">
        <v>177</v>
      </c>
      <c r="C356" s="34" t="s">
        <v>60</v>
      </c>
      <c r="D356" s="37" t="s">
        <v>180</v>
      </c>
      <c r="E356" s="34" t="s">
        <v>185</v>
      </c>
      <c r="F356" s="34">
        <v>121</v>
      </c>
      <c r="G356" s="100">
        <v>1495.8</v>
      </c>
      <c r="H356" s="100"/>
      <c r="I356" s="102">
        <f t="shared" si="396"/>
        <v>1495.8</v>
      </c>
      <c r="J356" s="102"/>
      <c r="K356" s="235">
        <f t="shared" si="364"/>
        <v>1495.8</v>
      </c>
      <c r="L356" s="102">
        <v>311.3</v>
      </c>
      <c r="M356" s="255">
        <f t="shared" si="433"/>
        <v>1807.1</v>
      </c>
      <c r="N356" s="102">
        <v>125.209</v>
      </c>
      <c r="O356" s="102">
        <f t="shared" ref="O356:O357" si="451">M356+N356</f>
        <v>1932.309</v>
      </c>
    </row>
    <row r="357" spans="1:18" ht="33.75" x14ac:dyDescent="0.2">
      <c r="A357" s="64" t="s">
        <v>70</v>
      </c>
      <c r="B357" s="37" t="s">
        <v>177</v>
      </c>
      <c r="C357" s="34" t="s">
        <v>60</v>
      </c>
      <c r="D357" s="37" t="s">
        <v>180</v>
      </c>
      <c r="E357" s="34" t="s">
        <v>185</v>
      </c>
      <c r="F357" s="34">
        <v>129</v>
      </c>
      <c r="G357" s="100">
        <v>451.7</v>
      </c>
      <c r="H357" s="100"/>
      <c r="I357" s="102">
        <f t="shared" si="396"/>
        <v>451.7</v>
      </c>
      <c r="J357" s="102"/>
      <c r="K357" s="235">
        <f t="shared" si="364"/>
        <v>451.7</v>
      </c>
      <c r="L357" s="102">
        <v>94</v>
      </c>
      <c r="M357" s="255">
        <f t="shared" si="433"/>
        <v>545.70000000000005</v>
      </c>
      <c r="N357" s="102">
        <v>40.713000000000001</v>
      </c>
      <c r="O357" s="102">
        <f t="shared" si="451"/>
        <v>586.41300000000001</v>
      </c>
    </row>
    <row r="358" spans="1:18" x14ac:dyDescent="0.2">
      <c r="A358" s="293" t="s">
        <v>676</v>
      </c>
      <c r="B358" s="37" t="s">
        <v>177</v>
      </c>
      <c r="C358" s="34" t="s">
        <v>60</v>
      </c>
      <c r="D358" s="37" t="s">
        <v>180</v>
      </c>
      <c r="E358" s="34" t="s">
        <v>187</v>
      </c>
      <c r="F358" s="34"/>
      <c r="G358" s="100"/>
      <c r="H358" s="100"/>
      <c r="I358" s="102"/>
      <c r="J358" s="102"/>
      <c r="K358" s="235"/>
      <c r="L358" s="102"/>
      <c r="M358" s="255">
        <f>M359+M362+M365+M369</f>
        <v>322.39999999999998</v>
      </c>
      <c r="N358" s="255">
        <f t="shared" ref="N358" si="452">N359+N362+N365+N369</f>
        <v>22.756999999999991</v>
      </c>
      <c r="O358" s="255">
        <f>O359+O362+O365+O369</f>
        <v>345.15700000000004</v>
      </c>
    </row>
    <row r="359" spans="1:18" ht="33.75" x14ac:dyDescent="0.2">
      <c r="A359" s="33" t="s">
        <v>41</v>
      </c>
      <c r="B359" s="37" t="s">
        <v>177</v>
      </c>
      <c r="C359" s="34" t="s">
        <v>60</v>
      </c>
      <c r="D359" s="37" t="s">
        <v>180</v>
      </c>
      <c r="E359" s="34" t="s">
        <v>187</v>
      </c>
      <c r="F359" s="34">
        <v>100</v>
      </c>
      <c r="G359" s="100">
        <f>G360</f>
        <v>190.9</v>
      </c>
      <c r="H359" s="100">
        <f t="shared" ref="H359:H360" si="453">H360</f>
        <v>0</v>
      </c>
      <c r="I359" s="102">
        <f t="shared" si="396"/>
        <v>190.9</v>
      </c>
      <c r="J359" s="100">
        <f t="shared" ref="J359:O360" si="454">J360</f>
        <v>0</v>
      </c>
      <c r="K359" s="235">
        <f t="shared" si="364"/>
        <v>190.9</v>
      </c>
      <c r="L359" s="100">
        <f t="shared" si="454"/>
        <v>0</v>
      </c>
      <c r="M359" s="255">
        <f t="shared" si="433"/>
        <v>190.9</v>
      </c>
      <c r="N359" s="100">
        <f t="shared" si="454"/>
        <v>-190.9</v>
      </c>
      <c r="O359" s="100">
        <f t="shared" si="454"/>
        <v>0</v>
      </c>
    </row>
    <row r="360" spans="1:18" x14ac:dyDescent="0.2">
      <c r="A360" s="33" t="s">
        <v>68</v>
      </c>
      <c r="B360" s="37" t="s">
        <v>177</v>
      </c>
      <c r="C360" s="34" t="s">
        <v>60</v>
      </c>
      <c r="D360" s="37" t="s">
        <v>180</v>
      </c>
      <c r="E360" s="34" t="s">
        <v>187</v>
      </c>
      <c r="F360" s="34">
        <v>120</v>
      </c>
      <c r="G360" s="100">
        <f>G361</f>
        <v>190.9</v>
      </c>
      <c r="H360" s="100">
        <f t="shared" si="453"/>
        <v>0</v>
      </c>
      <c r="I360" s="102">
        <f t="shared" si="396"/>
        <v>190.9</v>
      </c>
      <c r="J360" s="100">
        <f t="shared" si="454"/>
        <v>0</v>
      </c>
      <c r="K360" s="235">
        <f t="shared" si="364"/>
        <v>190.9</v>
      </c>
      <c r="L360" s="100">
        <f t="shared" si="454"/>
        <v>0</v>
      </c>
      <c r="M360" s="255">
        <f t="shared" si="433"/>
        <v>190.9</v>
      </c>
      <c r="N360" s="100">
        <f t="shared" si="454"/>
        <v>-190.9</v>
      </c>
      <c r="O360" s="100">
        <f t="shared" si="454"/>
        <v>0</v>
      </c>
    </row>
    <row r="361" spans="1:18" ht="22.5" x14ac:dyDescent="0.2">
      <c r="A361" s="19" t="s">
        <v>186</v>
      </c>
      <c r="B361" s="37" t="s">
        <v>177</v>
      </c>
      <c r="C361" s="34" t="s">
        <v>60</v>
      </c>
      <c r="D361" s="37" t="s">
        <v>180</v>
      </c>
      <c r="E361" s="34" t="s">
        <v>187</v>
      </c>
      <c r="F361" s="34">
        <v>122</v>
      </c>
      <c r="G361" s="100">
        <v>190.9</v>
      </c>
      <c r="H361" s="100"/>
      <c r="I361" s="102">
        <f t="shared" si="396"/>
        <v>190.9</v>
      </c>
      <c r="J361" s="102"/>
      <c r="K361" s="235">
        <f t="shared" ref="K361:K430" si="455">I361+J361</f>
        <v>190.9</v>
      </c>
      <c r="L361" s="102"/>
      <c r="M361" s="255">
        <f t="shared" si="433"/>
        <v>190.9</v>
      </c>
      <c r="N361" s="102">
        <v>-190.9</v>
      </c>
      <c r="O361" s="102">
        <f t="shared" ref="O361" si="456">M361+N361</f>
        <v>0</v>
      </c>
    </row>
    <row r="362" spans="1:18" x14ac:dyDescent="0.2">
      <c r="A362" s="25" t="s">
        <v>96</v>
      </c>
      <c r="B362" s="37" t="s">
        <v>177</v>
      </c>
      <c r="C362" s="34" t="s">
        <v>60</v>
      </c>
      <c r="D362" s="37" t="s">
        <v>180</v>
      </c>
      <c r="E362" s="34" t="s">
        <v>187</v>
      </c>
      <c r="F362" s="34">
        <v>300</v>
      </c>
      <c r="G362" s="100"/>
      <c r="H362" s="100"/>
      <c r="I362" s="102"/>
      <c r="J362" s="102"/>
      <c r="K362" s="235"/>
      <c r="L362" s="102"/>
      <c r="M362" s="255">
        <f>M363</f>
        <v>0</v>
      </c>
      <c r="N362" s="255">
        <f t="shared" ref="N362:O363" si="457">N363</f>
        <v>190.875</v>
      </c>
      <c r="O362" s="255">
        <f t="shared" si="457"/>
        <v>190.875</v>
      </c>
    </row>
    <row r="363" spans="1:18" x14ac:dyDescent="0.2">
      <c r="A363" s="293" t="s">
        <v>674</v>
      </c>
      <c r="B363" s="37" t="s">
        <v>177</v>
      </c>
      <c r="C363" s="34" t="s">
        <v>60</v>
      </c>
      <c r="D363" s="37" t="s">
        <v>180</v>
      </c>
      <c r="E363" s="34" t="s">
        <v>187</v>
      </c>
      <c r="F363" s="34">
        <v>320</v>
      </c>
      <c r="G363" s="100"/>
      <c r="H363" s="100"/>
      <c r="I363" s="102"/>
      <c r="J363" s="102"/>
      <c r="K363" s="235"/>
      <c r="L363" s="102"/>
      <c r="M363" s="255">
        <f>M364</f>
        <v>0</v>
      </c>
      <c r="N363" s="255">
        <f t="shared" si="457"/>
        <v>190.875</v>
      </c>
      <c r="O363" s="255">
        <f t="shared" si="457"/>
        <v>190.875</v>
      </c>
    </row>
    <row r="364" spans="1:18" ht="22.5" x14ac:dyDescent="0.2">
      <c r="A364" s="294" t="s">
        <v>675</v>
      </c>
      <c r="B364" s="37" t="s">
        <v>177</v>
      </c>
      <c r="C364" s="34" t="s">
        <v>60</v>
      </c>
      <c r="D364" s="37" t="s">
        <v>180</v>
      </c>
      <c r="E364" s="34" t="s">
        <v>187</v>
      </c>
      <c r="F364" s="34">
        <v>321</v>
      </c>
      <c r="G364" s="100"/>
      <c r="H364" s="100"/>
      <c r="I364" s="102"/>
      <c r="J364" s="102"/>
      <c r="K364" s="235"/>
      <c r="L364" s="102"/>
      <c r="M364" s="255">
        <v>0</v>
      </c>
      <c r="N364" s="102">
        <v>190.875</v>
      </c>
      <c r="O364" s="102">
        <f>M364+N364</f>
        <v>190.875</v>
      </c>
    </row>
    <row r="365" spans="1:18" x14ac:dyDescent="0.2">
      <c r="A365" s="33" t="s">
        <v>388</v>
      </c>
      <c r="B365" s="37" t="s">
        <v>177</v>
      </c>
      <c r="C365" s="34" t="s">
        <v>60</v>
      </c>
      <c r="D365" s="37" t="s">
        <v>180</v>
      </c>
      <c r="E365" s="34" t="s">
        <v>187</v>
      </c>
      <c r="F365" s="34" t="s">
        <v>50</v>
      </c>
      <c r="G365" s="100">
        <f>G366</f>
        <v>130</v>
      </c>
      <c r="H365" s="100">
        <f t="shared" ref="H365" si="458">H366</f>
        <v>0</v>
      </c>
      <c r="I365" s="102">
        <f t="shared" si="396"/>
        <v>130</v>
      </c>
      <c r="J365" s="100">
        <f t="shared" ref="J365:O365" si="459">J366</f>
        <v>0</v>
      </c>
      <c r="K365" s="235">
        <f t="shared" si="455"/>
        <v>130</v>
      </c>
      <c r="L365" s="100">
        <f t="shared" si="459"/>
        <v>0</v>
      </c>
      <c r="M365" s="255">
        <f t="shared" si="433"/>
        <v>130</v>
      </c>
      <c r="N365" s="100">
        <f t="shared" si="459"/>
        <v>22.781999999999996</v>
      </c>
      <c r="O365" s="100">
        <f t="shared" si="459"/>
        <v>152.78200000000001</v>
      </c>
    </row>
    <row r="366" spans="1:18" ht="22.5" x14ac:dyDescent="0.2">
      <c r="A366" s="33" t="s">
        <v>51</v>
      </c>
      <c r="B366" s="37" t="s">
        <v>177</v>
      </c>
      <c r="C366" s="34" t="s">
        <v>60</v>
      </c>
      <c r="D366" s="37" t="s">
        <v>180</v>
      </c>
      <c r="E366" s="34" t="s">
        <v>187</v>
      </c>
      <c r="F366" s="34" t="s">
        <v>52</v>
      </c>
      <c r="G366" s="100">
        <f>G368+G367</f>
        <v>130</v>
      </c>
      <c r="H366" s="100">
        <f t="shared" ref="H366" si="460">H368+H367</f>
        <v>0</v>
      </c>
      <c r="I366" s="102">
        <f t="shared" si="396"/>
        <v>130</v>
      </c>
      <c r="J366" s="100">
        <f t="shared" ref="J366:L366" si="461">J368+J367</f>
        <v>0</v>
      </c>
      <c r="K366" s="235">
        <f t="shared" si="455"/>
        <v>130</v>
      </c>
      <c r="L366" s="100">
        <f t="shared" si="461"/>
        <v>0</v>
      </c>
      <c r="M366" s="255">
        <f t="shared" si="433"/>
        <v>130</v>
      </c>
      <c r="N366" s="100">
        <f t="shared" ref="N366:O366" si="462">N368+N367</f>
        <v>22.781999999999996</v>
      </c>
      <c r="O366" s="100">
        <f t="shared" si="462"/>
        <v>152.78200000000001</v>
      </c>
      <c r="P366" s="291"/>
      <c r="Q366" s="291"/>
      <c r="R366" s="291"/>
    </row>
    <row r="367" spans="1:18" ht="22.5" x14ac:dyDescent="0.2">
      <c r="A367" s="65" t="s">
        <v>71</v>
      </c>
      <c r="B367" s="37" t="s">
        <v>177</v>
      </c>
      <c r="C367" s="34" t="s">
        <v>60</v>
      </c>
      <c r="D367" s="37" t="s">
        <v>180</v>
      </c>
      <c r="E367" s="34" t="s">
        <v>187</v>
      </c>
      <c r="F367" s="34">
        <v>242</v>
      </c>
      <c r="G367" s="100">
        <v>48.5</v>
      </c>
      <c r="H367" s="100"/>
      <c r="I367" s="102">
        <f t="shared" si="396"/>
        <v>48.5</v>
      </c>
      <c r="J367" s="102"/>
      <c r="K367" s="235">
        <f t="shared" si="455"/>
        <v>48.5</v>
      </c>
      <c r="L367" s="102"/>
      <c r="M367" s="255">
        <f t="shared" si="433"/>
        <v>48.5</v>
      </c>
      <c r="N367" s="102">
        <v>-13.85</v>
      </c>
      <c r="O367" s="102">
        <f t="shared" ref="O367:O368" si="463">M367+N367</f>
        <v>34.65</v>
      </c>
    </row>
    <row r="368" spans="1:18" x14ac:dyDescent="0.2">
      <c r="A368" s="65" t="s">
        <v>408</v>
      </c>
      <c r="B368" s="37" t="s">
        <v>177</v>
      </c>
      <c r="C368" s="34" t="s">
        <v>60</v>
      </c>
      <c r="D368" s="37" t="s">
        <v>180</v>
      </c>
      <c r="E368" s="34" t="s">
        <v>187</v>
      </c>
      <c r="F368" s="34" t="s">
        <v>54</v>
      </c>
      <c r="G368" s="100">
        <v>81.5</v>
      </c>
      <c r="H368" s="100"/>
      <c r="I368" s="102">
        <f t="shared" si="396"/>
        <v>81.5</v>
      </c>
      <c r="J368" s="102"/>
      <c r="K368" s="235">
        <f t="shared" si="455"/>
        <v>81.5</v>
      </c>
      <c r="L368" s="102"/>
      <c r="M368" s="255">
        <f t="shared" si="433"/>
        <v>81.5</v>
      </c>
      <c r="N368" s="102">
        <v>36.631999999999998</v>
      </c>
      <c r="O368" s="102">
        <f t="shared" si="463"/>
        <v>118.13200000000001</v>
      </c>
    </row>
    <row r="369" spans="1:15" x14ac:dyDescent="0.2">
      <c r="A369" s="65" t="s">
        <v>72</v>
      </c>
      <c r="B369" s="37" t="s">
        <v>177</v>
      </c>
      <c r="C369" s="34" t="s">
        <v>60</v>
      </c>
      <c r="D369" s="37" t="s">
        <v>180</v>
      </c>
      <c r="E369" s="34" t="s">
        <v>187</v>
      </c>
      <c r="F369" s="34" t="s">
        <v>134</v>
      </c>
      <c r="G369" s="100">
        <f>G370</f>
        <v>1.5</v>
      </c>
      <c r="H369" s="100">
        <f t="shared" ref="H369:H370" si="464">H370</f>
        <v>0</v>
      </c>
      <c r="I369" s="102">
        <f t="shared" si="396"/>
        <v>1.5</v>
      </c>
      <c r="J369" s="100">
        <f t="shared" ref="J369:O370" si="465">J370</f>
        <v>0</v>
      </c>
      <c r="K369" s="235">
        <f t="shared" si="455"/>
        <v>1.5</v>
      </c>
      <c r="L369" s="100">
        <f t="shared" si="465"/>
        <v>0</v>
      </c>
      <c r="M369" s="255">
        <f t="shared" si="433"/>
        <v>1.5</v>
      </c>
      <c r="N369" s="100">
        <f t="shared" si="465"/>
        <v>0</v>
      </c>
      <c r="O369" s="100">
        <f t="shared" si="465"/>
        <v>1.5</v>
      </c>
    </row>
    <row r="370" spans="1:15" x14ac:dyDescent="0.2">
      <c r="A370" s="65" t="s">
        <v>73</v>
      </c>
      <c r="B370" s="37" t="s">
        <v>177</v>
      </c>
      <c r="C370" s="34" t="s">
        <v>60</v>
      </c>
      <c r="D370" s="37" t="s">
        <v>180</v>
      </c>
      <c r="E370" s="34" t="s">
        <v>187</v>
      </c>
      <c r="F370" s="34" t="s">
        <v>74</v>
      </c>
      <c r="G370" s="100">
        <f>G371</f>
        <v>1.5</v>
      </c>
      <c r="H370" s="100">
        <f t="shared" si="464"/>
        <v>0</v>
      </c>
      <c r="I370" s="102">
        <f t="shared" si="396"/>
        <v>1.5</v>
      </c>
      <c r="J370" s="100">
        <f t="shared" si="465"/>
        <v>0</v>
      </c>
      <c r="K370" s="235">
        <f t="shared" si="455"/>
        <v>1.5</v>
      </c>
      <c r="L370" s="100">
        <f t="shared" si="465"/>
        <v>0</v>
      </c>
      <c r="M370" s="255">
        <f t="shared" si="433"/>
        <v>1.5</v>
      </c>
      <c r="N370" s="100">
        <f t="shared" si="465"/>
        <v>0</v>
      </c>
      <c r="O370" s="100">
        <f t="shared" si="465"/>
        <v>1.5</v>
      </c>
    </row>
    <row r="371" spans="1:15" x14ac:dyDescent="0.2">
      <c r="A371" s="20" t="s">
        <v>135</v>
      </c>
      <c r="B371" s="37" t="s">
        <v>177</v>
      </c>
      <c r="C371" s="34" t="s">
        <v>60</v>
      </c>
      <c r="D371" s="37" t="s">
        <v>180</v>
      </c>
      <c r="E371" s="34" t="s">
        <v>187</v>
      </c>
      <c r="F371" s="34" t="s">
        <v>156</v>
      </c>
      <c r="G371" s="100">
        <v>1.5</v>
      </c>
      <c r="H371" s="100"/>
      <c r="I371" s="102">
        <f t="shared" si="396"/>
        <v>1.5</v>
      </c>
      <c r="J371" s="102"/>
      <c r="K371" s="235">
        <f t="shared" si="455"/>
        <v>1.5</v>
      </c>
      <c r="L371" s="102"/>
      <c r="M371" s="255">
        <f t="shared" si="433"/>
        <v>1.5</v>
      </c>
      <c r="N371" s="102"/>
      <c r="O371" s="102">
        <f t="shared" ref="O371" si="466">M371+N371</f>
        <v>1.5</v>
      </c>
    </row>
    <row r="372" spans="1:15" x14ac:dyDescent="0.2">
      <c r="A372" s="48" t="s">
        <v>189</v>
      </c>
      <c r="B372" s="49" t="s">
        <v>177</v>
      </c>
      <c r="C372" s="49" t="s">
        <v>60</v>
      </c>
      <c r="D372" s="49" t="s">
        <v>190</v>
      </c>
      <c r="E372" s="47"/>
      <c r="F372" s="47"/>
      <c r="G372" s="109" t="e">
        <f>G373</f>
        <v>#REF!</v>
      </c>
      <c r="H372" s="109" t="e">
        <f t="shared" ref="H372" si="467">H373</f>
        <v>#REF!</v>
      </c>
      <c r="I372" s="102" t="e">
        <f t="shared" si="396"/>
        <v>#REF!</v>
      </c>
      <c r="J372" s="109" t="e">
        <f t="shared" ref="J372:L372" si="468">J373</f>
        <v>#REF!</v>
      </c>
      <c r="K372" s="235" t="e">
        <f t="shared" si="455"/>
        <v>#REF!</v>
      </c>
      <c r="L372" s="109" t="e">
        <f t="shared" si="468"/>
        <v>#REF!</v>
      </c>
      <c r="M372" s="255">
        <f>M373</f>
        <v>700</v>
      </c>
      <c r="N372" s="255">
        <f t="shared" ref="N372:O372" si="469">N373</f>
        <v>-194.17100000000002</v>
      </c>
      <c r="O372" s="255">
        <f t="shared" si="469"/>
        <v>505.82900000000001</v>
      </c>
    </row>
    <row r="373" spans="1:15" ht="31.5" x14ac:dyDescent="0.2">
      <c r="A373" s="48" t="s">
        <v>416</v>
      </c>
      <c r="B373" s="49" t="s">
        <v>177</v>
      </c>
      <c r="C373" s="49" t="s">
        <v>60</v>
      </c>
      <c r="D373" s="49" t="s">
        <v>190</v>
      </c>
      <c r="E373" s="47" t="s">
        <v>181</v>
      </c>
      <c r="F373" s="47" t="s">
        <v>84</v>
      </c>
      <c r="G373" s="109" t="e">
        <f>G374+G399+G396</f>
        <v>#REF!</v>
      </c>
      <c r="H373" s="109" t="e">
        <f t="shared" ref="H373:L373" si="470">H374+H399+H396</f>
        <v>#REF!</v>
      </c>
      <c r="I373" s="109" t="e">
        <f t="shared" si="470"/>
        <v>#REF!</v>
      </c>
      <c r="J373" s="109" t="e">
        <f t="shared" si="470"/>
        <v>#REF!</v>
      </c>
      <c r="K373" s="109" t="e">
        <f t="shared" si="470"/>
        <v>#REF!</v>
      </c>
      <c r="L373" s="109" t="e">
        <f t="shared" si="470"/>
        <v>#REF!</v>
      </c>
      <c r="M373" s="109">
        <f>M374+M396+M399</f>
        <v>700</v>
      </c>
      <c r="N373" s="109">
        <f>N374+N396+N399</f>
        <v>-194.17100000000002</v>
      </c>
      <c r="O373" s="109">
        <f t="shared" ref="O373" si="471">O374+O396+O399</f>
        <v>505.82900000000001</v>
      </c>
    </row>
    <row r="374" spans="1:15" x14ac:dyDescent="0.2">
      <c r="A374" s="33" t="s">
        <v>191</v>
      </c>
      <c r="B374" s="37" t="s">
        <v>177</v>
      </c>
      <c r="C374" s="37" t="s">
        <v>60</v>
      </c>
      <c r="D374" s="37" t="s">
        <v>190</v>
      </c>
      <c r="E374" s="34" t="s">
        <v>192</v>
      </c>
      <c r="F374" s="34"/>
      <c r="G374" s="110">
        <f>G375+G379+G383+G387+G391</f>
        <v>440</v>
      </c>
      <c r="H374" s="110">
        <f t="shared" ref="H374" si="472">H375+H379+H383+H387+H391</f>
        <v>0</v>
      </c>
      <c r="I374" s="102">
        <f t="shared" si="396"/>
        <v>440</v>
      </c>
      <c r="J374" s="110">
        <f t="shared" ref="J374:L374" si="473">J375+J379+J383+J387+J391</f>
        <v>0</v>
      </c>
      <c r="K374" s="235">
        <f t="shared" si="455"/>
        <v>440</v>
      </c>
      <c r="L374" s="110">
        <f t="shared" si="473"/>
        <v>0</v>
      </c>
      <c r="M374" s="255">
        <f t="shared" si="433"/>
        <v>440</v>
      </c>
      <c r="N374" s="110">
        <f t="shared" ref="N374:O374" si="474">N375+N379+N383+N387+N391</f>
        <v>0</v>
      </c>
      <c r="O374" s="110">
        <f t="shared" si="474"/>
        <v>440</v>
      </c>
    </row>
    <row r="375" spans="1:15" ht="22.5" x14ac:dyDescent="0.2">
      <c r="A375" s="33" t="s">
        <v>193</v>
      </c>
      <c r="B375" s="37" t="s">
        <v>177</v>
      </c>
      <c r="C375" s="37" t="s">
        <v>60</v>
      </c>
      <c r="D375" s="37" t="s">
        <v>190</v>
      </c>
      <c r="E375" s="34" t="s">
        <v>194</v>
      </c>
      <c r="F375" s="34"/>
      <c r="G375" s="110">
        <f>G376</f>
        <v>80</v>
      </c>
      <c r="H375" s="110">
        <f t="shared" ref="H375:H377" si="475">H376</f>
        <v>0</v>
      </c>
      <c r="I375" s="102">
        <f t="shared" si="396"/>
        <v>80</v>
      </c>
      <c r="J375" s="110">
        <f t="shared" ref="J375:O377" si="476">J376</f>
        <v>48.5</v>
      </c>
      <c r="K375" s="235">
        <f t="shared" si="455"/>
        <v>128.5</v>
      </c>
      <c r="L375" s="110">
        <f t="shared" si="476"/>
        <v>0</v>
      </c>
      <c r="M375" s="255">
        <f t="shared" si="433"/>
        <v>128.5</v>
      </c>
      <c r="N375" s="110">
        <f t="shared" si="476"/>
        <v>0</v>
      </c>
      <c r="O375" s="110">
        <f t="shared" si="476"/>
        <v>128.5</v>
      </c>
    </row>
    <row r="376" spans="1:15" x14ac:dyDescent="0.2">
      <c r="A376" s="33" t="s">
        <v>388</v>
      </c>
      <c r="B376" s="37" t="s">
        <v>177</v>
      </c>
      <c r="C376" s="37" t="s">
        <v>60</v>
      </c>
      <c r="D376" s="37" t="s">
        <v>190</v>
      </c>
      <c r="E376" s="34" t="s">
        <v>194</v>
      </c>
      <c r="F376" s="34" t="s">
        <v>50</v>
      </c>
      <c r="G376" s="110">
        <f>G377</f>
        <v>80</v>
      </c>
      <c r="H376" s="110">
        <f t="shared" si="475"/>
        <v>0</v>
      </c>
      <c r="I376" s="102">
        <f t="shared" si="396"/>
        <v>80</v>
      </c>
      <c r="J376" s="110">
        <f t="shared" si="476"/>
        <v>48.5</v>
      </c>
      <c r="K376" s="235">
        <f t="shared" si="455"/>
        <v>128.5</v>
      </c>
      <c r="L376" s="110">
        <f t="shared" si="476"/>
        <v>0</v>
      </c>
      <c r="M376" s="255">
        <f t="shared" si="433"/>
        <v>128.5</v>
      </c>
      <c r="N376" s="110">
        <f t="shared" si="476"/>
        <v>0</v>
      </c>
      <c r="O376" s="110">
        <f t="shared" si="476"/>
        <v>128.5</v>
      </c>
    </row>
    <row r="377" spans="1:15" ht="22.5" x14ac:dyDescent="0.2">
      <c r="A377" s="33" t="s">
        <v>51</v>
      </c>
      <c r="B377" s="37" t="s">
        <v>177</v>
      </c>
      <c r="C377" s="37" t="s">
        <v>60</v>
      </c>
      <c r="D377" s="37" t="s">
        <v>190</v>
      </c>
      <c r="E377" s="34" t="s">
        <v>194</v>
      </c>
      <c r="F377" s="34" t="s">
        <v>52</v>
      </c>
      <c r="G377" s="110">
        <f>G378</f>
        <v>80</v>
      </c>
      <c r="H377" s="110">
        <f t="shared" si="475"/>
        <v>0</v>
      </c>
      <c r="I377" s="102">
        <f t="shared" si="396"/>
        <v>80</v>
      </c>
      <c r="J377" s="110">
        <f t="shared" si="476"/>
        <v>48.5</v>
      </c>
      <c r="K377" s="235">
        <f t="shared" si="455"/>
        <v>128.5</v>
      </c>
      <c r="L377" s="110">
        <f t="shared" si="476"/>
        <v>0</v>
      </c>
      <c r="M377" s="255">
        <f t="shared" si="433"/>
        <v>128.5</v>
      </c>
      <c r="N377" s="110">
        <f t="shared" si="476"/>
        <v>0</v>
      </c>
      <c r="O377" s="110">
        <f t="shared" si="476"/>
        <v>128.5</v>
      </c>
    </row>
    <row r="378" spans="1:15" x14ac:dyDescent="0.2">
      <c r="A378" s="65" t="s">
        <v>408</v>
      </c>
      <c r="B378" s="37" t="s">
        <v>177</v>
      </c>
      <c r="C378" s="37" t="s">
        <v>60</v>
      </c>
      <c r="D378" s="37" t="s">
        <v>190</v>
      </c>
      <c r="E378" s="34" t="s">
        <v>194</v>
      </c>
      <c r="F378" s="34" t="s">
        <v>54</v>
      </c>
      <c r="G378" s="110">
        <v>80</v>
      </c>
      <c r="H378" s="110"/>
      <c r="I378" s="102">
        <f t="shared" si="396"/>
        <v>80</v>
      </c>
      <c r="J378" s="102">
        <v>48.5</v>
      </c>
      <c r="K378" s="235">
        <f t="shared" si="455"/>
        <v>128.5</v>
      </c>
      <c r="L378" s="102"/>
      <c r="M378" s="255">
        <f t="shared" si="433"/>
        <v>128.5</v>
      </c>
      <c r="N378" s="102">
        <v>0</v>
      </c>
      <c r="O378" s="102">
        <f t="shared" ref="O378" si="477">M378+N378</f>
        <v>128.5</v>
      </c>
    </row>
    <row r="379" spans="1:15" ht="33.75" x14ac:dyDescent="0.2">
      <c r="A379" s="33" t="s">
        <v>195</v>
      </c>
      <c r="B379" s="37" t="s">
        <v>177</v>
      </c>
      <c r="C379" s="37" t="s">
        <v>60</v>
      </c>
      <c r="D379" s="37" t="s">
        <v>190</v>
      </c>
      <c r="E379" s="34" t="s">
        <v>196</v>
      </c>
      <c r="F379" s="34"/>
      <c r="G379" s="110">
        <f>G380</f>
        <v>30</v>
      </c>
      <c r="H379" s="110">
        <f t="shared" ref="H379:H381" si="478">H380</f>
        <v>0</v>
      </c>
      <c r="I379" s="102">
        <f t="shared" si="396"/>
        <v>30</v>
      </c>
      <c r="J379" s="110">
        <f t="shared" ref="J379:O381" si="479">J380</f>
        <v>0</v>
      </c>
      <c r="K379" s="235">
        <f t="shared" si="455"/>
        <v>30</v>
      </c>
      <c r="L379" s="110">
        <f t="shared" si="479"/>
        <v>0</v>
      </c>
      <c r="M379" s="255">
        <f t="shared" si="433"/>
        <v>30</v>
      </c>
      <c r="N379" s="110">
        <f t="shared" si="479"/>
        <v>0</v>
      </c>
      <c r="O379" s="110">
        <f t="shared" si="479"/>
        <v>30</v>
      </c>
    </row>
    <row r="380" spans="1:15" x14ac:dyDescent="0.2">
      <c r="A380" s="33" t="s">
        <v>388</v>
      </c>
      <c r="B380" s="37" t="s">
        <v>177</v>
      </c>
      <c r="C380" s="37" t="s">
        <v>60</v>
      </c>
      <c r="D380" s="37" t="s">
        <v>190</v>
      </c>
      <c r="E380" s="34" t="s">
        <v>196</v>
      </c>
      <c r="F380" s="34" t="s">
        <v>50</v>
      </c>
      <c r="G380" s="110">
        <f>G381</f>
        <v>30</v>
      </c>
      <c r="H380" s="110">
        <f t="shared" si="478"/>
        <v>0</v>
      </c>
      <c r="I380" s="102">
        <f t="shared" si="396"/>
        <v>30</v>
      </c>
      <c r="J380" s="110">
        <f t="shared" si="479"/>
        <v>0</v>
      </c>
      <c r="K380" s="235">
        <f t="shared" si="455"/>
        <v>30</v>
      </c>
      <c r="L380" s="110">
        <f t="shared" si="479"/>
        <v>0</v>
      </c>
      <c r="M380" s="255">
        <f t="shared" si="433"/>
        <v>30</v>
      </c>
      <c r="N380" s="110">
        <f t="shared" si="479"/>
        <v>0</v>
      </c>
      <c r="O380" s="110">
        <f t="shared" si="479"/>
        <v>30</v>
      </c>
    </row>
    <row r="381" spans="1:15" ht="22.5" x14ac:dyDescent="0.2">
      <c r="A381" s="33" t="s">
        <v>51</v>
      </c>
      <c r="B381" s="37" t="s">
        <v>177</v>
      </c>
      <c r="C381" s="37" t="s">
        <v>60</v>
      </c>
      <c r="D381" s="37" t="s">
        <v>190</v>
      </c>
      <c r="E381" s="34" t="s">
        <v>196</v>
      </c>
      <c r="F381" s="34" t="s">
        <v>52</v>
      </c>
      <c r="G381" s="110">
        <f>G382</f>
        <v>30</v>
      </c>
      <c r="H381" s="110">
        <f t="shared" si="478"/>
        <v>0</v>
      </c>
      <c r="I381" s="102">
        <f t="shared" si="396"/>
        <v>30</v>
      </c>
      <c r="J381" s="110">
        <f t="shared" si="479"/>
        <v>0</v>
      </c>
      <c r="K381" s="235">
        <f t="shared" si="455"/>
        <v>30</v>
      </c>
      <c r="L381" s="110">
        <f t="shared" si="479"/>
        <v>0</v>
      </c>
      <c r="M381" s="255">
        <f t="shared" si="433"/>
        <v>30</v>
      </c>
      <c r="N381" s="110">
        <f t="shared" si="479"/>
        <v>0</v>
      </c>
      <c r="O381" s="110">
        <f t="shared" si="479"/>
        <v>30</v>
      </c>
    </row>
    <row r="382" spans="1:15" x14ac:dyDescent="0.2">
      <c r="A382" s="65" t="s">
        <v>408</v>
      </c>
      <c r="B382" s="37" t="s">
        <v>177</v>
      </c>
      <c r="C382" s="37" t="s">
        <v>60</v>
      </c>
      <c r="D382" s="37" t="s">
        <v>190</v>
      </c>
      <c r="E382" s="34" t="s">
        <v>196</v>
      </c>
      <c r="F382" s="34" t="s">
        <v>54</v>
      </c>
      <c r="G382" s="110">
        <v>30</v>
      </c>
      <c r="H382" s="110"/>
      <c r="I382" s="102">
        <f t="shared" si="396"/>
        <v>30</v>
      </c>
      <c r="J382" s="102"/>
      <c r="K382" s="235">
        <f t="shared" si="455"/>
        <v>30</v>
      </c>
      <c r="L382" s="102"/>
      <c r="M382" s="255">
        <f t="shared" si="433"/>
        <v>30</v>
      </c>
      <c r="N382" s="102"/>
      <c r="O382" s="102">
        <f t="shared" ref="O382" si="480">M382+N382</f>
        <v>30</v>
      </c>
    </row>
    <row r="383" spans="1:15" x14ac:dyDescent="0.2">
      <c r="A383" s="33" t="s">
        <v>197</v>
      </c>
      <c r="B383" s="37" t="s">
        <v>177</v>
      </c>
      <c r="C383" s="37" t="s">
        <v>60</v>
      </c>
      <c r="D383" s="37" t="s">
        <v>190</v>
      </c>
      <c r="E383" s="34" t="s">
        <v>198</v>
      </c>
      <c r="F383" s="34"/>
      <c r="G383" s="110">
        <f>G384</f>
        <v>100</v>
      </c>
      <c r="H383" s="110">
        <f t="shared" ref="H383:H385" si="481">H384</f>
        <v>0</v>
      </c>
      <c r="I383" s="102">
        <f t="shared" si="396"/>
        <v>100</v>
      </c>
      <c r="J383" s="110">
        <f t="shared" ref="J383:O385" si="482">J384</f>
        <v>-48.5</v>
      </c>
      <c r="K383" s="235">
        <f t="shared" si="455"/>
        <v>51.5</v>
      </c>
      <c r="L383" s="110">
        <f t="shared" si="482"/>
        <v>0</v>
      </c>
      <c r="M383" s="255">
        <f t="shared" si="433"/>
        <v>51.5</v>
      </c>
      <c r="N383" s="110">
        <f t="shared" si="482"/>
        <v>0</v>
      </c>
      <c r="O383" s="110">
        <f t="shared" si="482"/>
        <v>51.5</v>
      </c>
    </row>
    <row r="384" spans="1:15" x14ac:dyDescent="0.2">
      <c r="A384" s="33" t="s">
        <v>388</v>
      </c>
      <c r="B384" s="37" t="s">
        <v>177</v>
      </c>
      <c r="C384" s="37" t="s">
        <v>60</v>
      </c>
      <c r="D384" s="37" t="s">
        <v>190</v>
      </c>
      <c r="E384" s="34" t="s">
        <v>198</v>
      </c>
      <c r="F384" s="34" t="s">
        <v>50</v>
      </c>
      <c r="G384" s="110">
        <f>G385</f>
        <v>100</v>
      </c>
      <c r="H384" s="110">
        <f t="shared" si="481"/>
        <v>0</v>
      </c>
      <c r="I384" s="102">
        <f t="shared" si="396"/>
        <v>100</v>
      </c>
      <c r="J384" s="110">
        <f t="shared" si="482"/>
        <v>-48.5</v>
      </c>
      <c r="K384" s="235">
        <f t="shared" si="455"/>
        <v>51.5</v>
      </c>
      <c r="L384" s="110">
        <f t="shared" si="482"/>
        <v>0</v>
      </c>
      <c r="M384" s="255">
        <f t="shared" si="433"/>
        <v>51.5</v>
      </c>
      <c r="N384" s="110">
        <f t="shared" si="482"/>
        <v>0</v>
      </c>
      <c r="O384" s="110">
        <f t="shared" si="482"/>
        <v>51.5</v>
      </c>
    </row>
    <row r="385" spans="1:15" ht="27" customHeight="1" x14ac:dyDescent="0.2">
      <c r="A385" s="33" t="s">
        <v>51</v>
      </c>
      <c r="B385" s="37" t="s">
        <v>177</v>
      </c>
      <c r="C385" s="37" t="s">
        <v>60</v>
      </c>
      <c r="D385" s="37" t="s">
        <v>190</v>
      </c>
      <c r="E385" s="34" t="s">
        <v>198</v>
      </c>
      <c r="F385" s="34" t="s">
        <v>52</v>
      </c>
      <c r="G385" s="110">
        <f>G386</f>
        <v>100</v>
      </c>
      <c r="H385" s="110">
        <f t="shared" si="481"/>
        <v>0</v>
      </c>
      <c r="I385" s="102">
        <f t="shared" si="396"/>
        <v>100</v>
      </c>
      <c r="J385" s="110">
        <f t="shared" si="482"/>
        <v>-48.5</v>
      </c>
      <c r="K385" s="235">
        <f t="shared" si="455"/>
        <v>51.5</v>
      </c>
      <c r="L385" s="110">
        <f t="shared" si="482"/>
        <v>0</v>
      </c>
      <c r="M385" s="255">
        <f t="shared" si="433"/>
        <v>51.5</v>
      </c>
      <c r="N385" s="110">
        <f t="shared" si="482"/>
        <v>0</v>
      </c>
      <c r="O385" s="110">
        <f t="shared" si="482"/>
        <v>51.5</v>
      </c>
    </row>
    <row r="386" spans="1:15" x14ac:dyDescent="0.2">
      <c r="A386" s="65" t="s">
        <v>408</v>
      </c>
      <c r="B386" s="37" t="s">
        <v>177</v>
      </c>
      <c r="C386" s="37" t="s">
        <v>60</v>
      </c>
      <c r="D386" s="37" t="s">
        <v>190</v>
      </c>
      <c r="E386" s="34" t="s">
        <v>198</v>
      </c>
      <c r="F386" s="34" t="s">
        <v>54</v>
      </c>
      <c r="G386" s="110">
        <v>100</v>
      </c>
      <c r="H386" s="110"/>
      <c r="I386" s="102">
        <f t="shared" ref="I386:I455" si="483">G386+H386</f>
        <v>100</v>
      </c>
      <c r="J386" s="102">
        <v>-48.5</v>
      </c>
      <c r="K386" s="235">
        <f t="shared" si="455"/>
        <v>51.5</v>
      </c>
      <c r="L386" s="102"/>
      <c r="M386" s="255">
        <f t="shared" si="433"/>
        <v>51.5</v>
      </c>
      <c r="N386" s="102"/>
      <c r="O386" s="102">
        <f t="shared" ref="O386" si="484">M386+N386</f>
        <v>51.5</v>
      </c>
    </row>
    <row r="387" spans="1:15" ht="22.5" x14ac:dyDescent="0.2">
      <c r="A387" s="33" t="s">
        <v>199</v>
      </c>
      <c r="B387" s="37" t="s">
        <v>177</v>
      </c>
      <c r="C387" s="37" t="s">
        <v>60</v>
      </c>
      <c r="D387" s="37" t="s">
        <v>190</v>
      </c>
      <c r="E387" s="34" t="s">
        <v>200</v>
      </c>
      <c r="F387" s="34"/>
      <c r="G387" s="110">
        <f>G388</f>
        <v>200</v>
      </c>
      <c r="H387" s="110">
        <f t="shared" ref="H387:H389" si="485">H388</f>
        <v>0</v>
      </c>
      <c r="I387" s="102">
        <f t="shared" si="483"/>
        <v>200</v>
      </c>
      <c r="J387" s="110">
        <f t="shared" ref="J387:O389" si="486">J388</f>
        <v>0</v>
      </c>
      <c r="K387" s="235">
        <f t="shared" si="455"/>
        <v>200</v>
      </c>
      <c r="L387" s="110">
        <f t="shared" si="486"/>
        <v>0</v>
      </c>
      <c r="M387" s="255">
        <f t="shared" si="433"/>
        <v>200</v>
      </c>
      <c r="N387" s="110">
        <f t="shared" si="486"/>
        <v>0</v>
      </c>
      <c r="O387" s="110">
        <f t="shared" si="486"/>
        <v>200</v>
      </c>
    </row>
    <row r="388" spans="1:15" x14ac:dyDescent="0.2">
      <c r="A388" s="33" t="s">
        <v>388</v>
      </c>
      <c r="B388" s="37" t="s">
        <v>177</v>
      </c>
      <c r="C388" s="37" t="s">
        <v>60</v>
      </c>
      <c r="D388" s="37" t="s">
        <v>190</v>
      </c>
      <c r="E388" s="34" t="s">
        <v>200</v>
      </c>
      <c r="F388" s="34" t="s">
        <v>50</v>
      </c>
      <c r="G388" s="110">
        <f>G389</f>
        <v>200</v>
      </c>
      <c r="H388" s="110">
        <f t="shared" si="485"/>
        <v>0</v>
      </c>
      <c r="I388" s="102">
        <f t="shared" si="483"/>
        <v>200</v>
      </c>
      <c r="J388" s="110">
        <f t="shared" si="486"/>
        <v>0</v>
      </c>
      <c r="K388" s="235">
        <f t="shared" si="455"/>
        <v>200</v>
      </c>
      <c r="L388" s="110">
        <f t="shared" si="486"/>
        <v>0</v>
      </c>
      <c r="M388" s="255">
        <f t="shared" si="433"/>
        <v>200</v>
      </c>
      <c r="N388" s="110">
        <f t="shared" si="486"/>
        <v>0</v>
      </c>
      <c r="O388" s="110">
        <f t="shared" si="486"/>
        <v>200</v>
      </c>
    </row>
    <row r="389" spans="1:15" ht="22.5" x14ac:dyDescent="0.2">
      <c r="A389" s="33" t="s">
        <v>51</v>
      </c>
      <c r="B389" s="37" t="s">
        <v>177</v>
      </c>
      <c r="C389" s="37" t="s">
        <v>60</v>
      </c>
      <c r="D389" s="37" t="s">
        <v>190</v>
      </c>
      <c r="E389" s="34" t="s">
        <v>200</v>
      </c>
      <c r="F389" s="34" t="s">
        <v>52</v>
      </c>
      <c r="G389" s="110">
        <f>G390</f>
        <v>200</v>
      </c>
      <c r="H389" s="110">
        <f t="shared" si="485"/>
        <v>0</v>
      </c>
      <c r="I389" s="102">
        <f t="shared" si="483"/>
        <v>200</v>
      </c>
      <c r="J389" s="110">
        <f t="shared" si="486"/>
        <v>0</v>
      </c>
      <c r="K389" s="235">
        <f t="shared" si="455"/>
        <v>200</v>
      </c>
      <c r="L389" s="110">
        <f t="shared" si="486"/>
        <v>0</v>
      </c>
      <c r="M389" s="255">
        <f t="shared" si="433"/>
        <v>200</v>
      </c>
      <c r="N389" s="110">
        <f t="shared" si="486"/>
        <v>0</v>
      </c>
      <c r="O389" s="110">
        <f t="shared" si="486"/>
        <v>200</v>
      </c>
    </row>
    <row r="390" spans="1:15" x14ac:dyDescent="0.2">
      <c r="A390" s="65" t="s">
        <v>408</v>
      </c>
      <c r="B390" s="37" t="s">
        <v>177</v>
      </c>
      <c r="C390" s="37" t="s">
        <v>60</v>
      </c>
      <c r="D390" s="37" t="s">
        <v>190</v>
      </c>
      <c r="E390" s="34" t="s">
        <v>200</v>
      </c>
      <c r="F390" s="34" t="s">
        <v>54</v>
      </c>
      <c r="G390" s="110">
        <v>200</v>
      </c>
      <c r="H390" s="110"/>
      <c r="I390" s="102">
        <f t="shared" si="483"/>
        <v>200</v>
      </c>
      <c r="J390" s="102"/>
      <c r="K390" s="235">
        <f t="shared" si="455"/>
        <v>200</v>
      </c>
      <c r="L390" s="102"/>
      <c r="M390" s="255">
        <f t="shared" si="433"/>
        <v>200</v>
      </c>
      <c r="N390" s="102"/>
      <c r="O390" s="102">
        <f t="shared" ref="O390" si="487">M390+N390</f>
        <v>200</v>
      </c>
    </row>
    <row r="391" spans="1:15" x14ac:dyDescent="0.2">
      <c r="A391" s="33" t="s">
        <v>201</v>
      </c>
      <c r="B391" s="37" t="s">
        <v>177</v>
      </c>
      <c r="C391" s="37" t="s">
        <v>60</v>
      </c>
      <c r="D391" s="37" t="s">
        <v>190</v>
      </c>
      <c r="E391" s="34" t="s">
        <v>202</v>
      </c>
      <c r="F391" s="34"/>
      <c r="G391" s="110">
        <f>G392</f>
        <v>30</v>
      </c>
      <c r="H391" s="110">
        <f t="shared" ref="H391:H393" si="488">H392</f>
        <v>0</v>
      </c>
      <c r="I391" s="102">
        <f t="shared" si="483"/>
        <v>30</v>
      </c>
      <c r="J391" s="110">
        <f t="shared" ref="J391:O393" si="489">J392</f>
        <v>0</v>
      </c>
      <c r="K391" s="235">
        <f t="shared" si="455"/>
        <v>30</v>
      </c>
      <c r="L391" s="110">
        <f t="shared" si="489"/>
        <v>0</v>
      </c>
      <c r="M391" s="255">
        <f t="shared" si="433"/>
        <v>30</v>
      </c>
      <c r="N391" s="110">
        <f t="shared" si="489"/>
        <v>0</v>
      </c>
      <c r="O391" s="110">
        <f t="shared" si="489"/>
        <v>30</v>
      </c>
    </row>
    <row r="392" spans="1:15" x14ac:dyDescent="0.2">
      <c r="A392" s="33" t="s">
        <v>388</v>
      </c>
      <c r="B392" s="37" t="s">
        <v>177</v>
      </c>
      <c r="C392" s="37" t="s">
        <v>60</v>
      </c>
      <c r="D392" s="37" t="s">
        <v>190</v>
      </c>
      <c r="E392" s="34" t="s">
        <v>202</v>
      </c>
      <c r="F392" s="34" t="s">
        <v>50</v>
      </c>
      <c r="G392" s="110">
        <f>G393</f>
        <v>30</v>
      </c>
      <c r="H392" s="110">
        <f t="shared" si="488"/>
        <v>0</v>
      </c>
      <c r="I392" s="102">
        <f t="shared" si="483"/>
        <v>30</v>
      </c>
      <c r="J392" s="110">
        <f t="shared" si="489"/>
        <v>0</v>
      </c>
      <c r="K392" s="235">
        <f t="shared" si="455"/>
        <v>30</v>
      </c>
      <c r="L392" s="110">
        <f t="shared" si="489"/>
        <v>0</v>
      </c>
      <c r="M392" s="255">
        <f t="shared" si="433"/>
        <v>30</v>
      </c>
      <c r="N392" s="110">
        <f t="shared" si="489"/>
        <v>0</v>
      </c>
      <c r="O392" s="110">
        <f t="shared" si="489"/>
        <v>30</v>
      </c>
    </row>
    <row r="393" spans="1:15" ht="22.5" x14ac:dyDescent="0.2">
      <c r="A393" s="33" t="s">
        <v>51</v>
      </c>
      <c r="B393" s="37" t="s">
        <v>177</v>
      </c>
      <c r="C393" s="37" t="s">
        <v>60</v>
      </c>
      <c r="D393" s="37" t="s">
        <v>190</v>
      </c>
      <c r="E393" s="34" t="s">
        <v>202</v>
      </c>
      <c r="F393" s="34" t="s">
        <v>52</v>
      </c>
      <c r="G393" s="110">
        <f>G394</f>
        <v>30</v>
      </c>
      <c r="H393" s="110">
        <f t="shared" si="488"/>
        <v>0</v>
      </c>
      <c r="I393" s="102">
        <f t="shared" si="483"/>
        <v>30</v>
      </c>
      <c r="J393" s="110">
        <f t="shared" si="489"/>
        <v>0</v>
      </c>
      <c r="K393" s="235">
        <f t="shared" si="455"/>
        <v>30</v>
      </c>
      <c r="L393" s="110">
        <f t="shared" si="489"/>
        <v>0</v>
      </c>
      <c r="M393" s="255">
        <f t="shared" si="433"/>
        <v>30</v>
      </c>
      <c r="N393" s="110">
        <f t="shared" si="489"/>
        <v>0</v>
      </c>
      <c r="O393" s="110">
        <f t="shared" si="489"/>
        <v>30</v>
      </c>
    </row>
    <row r="394" spans="1:15" x14ac:dyDescent="0.2">
      <c r="A394" s="65" t="s">
        <v>408</v>
      </c>
      <c r="B394" s="37" t="s">
        <v>177</v>
      </c>
      <c r="C394" s="37" t="s">
        <v>60</v>
      </c>
      <c r="D394" s="37" t="s">
        <v>190</v>
      </c>
      <c r="E394" s="34" t="s">
        <v>202</v>
      </c>
      <c r="F394" s="34" t="s">
        <v>54</v>
      </c>
      <c r="G394" s="110">
        <v>30</v>
      </c>
      <c r="H394" s="110"/>
      <c r="I394" s="102">
        <f t="shared" si="483"/>
        <v>30</v>
      </c>
      <c r="J394" s="102"/>
      <c r="K394" s="235">
        <f t="shared" si="455"/>
        <v>30</v>
      </c>
      <c r="L394" s="102"/>
      <c r="M394" s="255">
        <f t="shared" si="433"/>
        <v>30</v>
      </c>
      <c r="N394" s="102"/>
      <c r="O394" s="102">
        <f t="shared" ref="O394" si="490">M394+N394</f>
        <v>30</v>
      </c>
    </row>
    <row r="395" spans="1:15" x14ac:dyDescent="0.2">
      <c r="A395" s="65" t="s">
        <v>203</v>
      </c>
      <c r="B395" s="37" t="s">
        <v>177</v>
      </c>
      <c r="C395" s="37" t="s">
        <v>60</v>
      </c>
      <c r="D395" s="37" t="s">
        <v>190</v>
      </c>
      <c r="E395" s="34" t="s">
        <v>204</v>
      </c>
      <c r="F395" s="34"/>
      <c r="G395" s="110">
        <f>G396</f>
        <v>66.2</v>
      </c>
      <c r="H395" s="110">
        <f t="shared" ref="H395:H397" si="491">H396</f>
        <v>0</v>
      </c>
      <c r="I395" s="102">
        <f t="shared" si="483"/>
        <v>66.2</v>
      </c>
      <c r="J395" s="110">
        <f t="shared" ref="J395:O397" si="492">J396</f>
        <v>0</v>
      </c>
      <c r="K395" s="235">
        <f t="shared" si="455"/>
        <v>66.2</v>
      </c>
      <c r="L395" s="110">
        <f t="shared" si="492"/>
        <v>0</v>
      </c>
      <c r="M395" s="255">
        <f t="shared" si="433"/>
        <v>66.2</v>
      </c>
      <c r="N395" s="110">
        <f t="shared" si="492"/>
        <v>-0.371</v>
      </c>
      <c r="O395" s="110">
        <f t="shared" si="492"/>
        <v>65.829000000000008</v>
      </c>
    </row>
    <row r="396" spans="1:15" x14ac:dyDescent="0.2">
      <c r="A396" s="33" t="s">
        <v>205</v>
      </c>
      <c r="B396" s="37" t="s">
        <v>177</v>
      </c>
      <c r="C396" s="37" t="s">
        <v>60</v>
      </c>
      <c r="D396" s="37" t="s">
        <v>190</v>
      </c>
      <c r="E396" s="34" t="s">
        <v>206</v>
      </c>
      <c r="F396" s="34"/>
      <c r="G396" s="110">
        <f>G397</f>
        <v>66.2</v>
      </c>
      <c r="H396" s="110">
        <f t="shared" si="491"/>
        <v>0</v>
      </c>
      <c r="I396" s="102">
        <f t="shared" si="483"/>
        <v>66.2</v>
      </c>
      <c r="J396" s="110">
        <f t="shared" si="492"/>
        <v>0</v>
      </c>
      <c r="K396" s="235">
        <f t="shared" si="455"/>
        <v>66.2</v>
      </c>
      <c r="L396" s="110">
        <f t="shared" si="492"/>
        <v>0</v>
      </c>
      <c r="M396" s="255">
        <f t="shared" si="433"/>
        <v>66.2</v>
      </c>
      <c r="N396" s="110">
        <f t="shared" si="492"/>
        <v>-0.371</v>
      </c>
      <c r="O396" s="110">
        <f t="shared" si="492"/>
        <v>65.829000000000008</v>
      </c>
    </row>
    <row r="397" spans="1:15" x14ac:dyDescent="0.2">
      <c r="A397" s="33" t="s">
        <v>72</v>
      </c>
      <c r="B397" s="37" t="s">
        <v>177</v>
      </c>
      <c r="C397" s="37" t="s">
        <v>60</v>
      </c>
      <c r="D397" s="37" t="s">
        <v>190</v>
      </c>
      <c r="E397" s="34" t="s">
        <v>206</v>
      </c>
      <c r="F397" s="34">
        <v>800</v>
      </c>
      <c r="G397" s="110">
        <f>G398</f>
        <v>66.2</v>
      </c>
      <c r="H397" s="110">
        <f t="shared" si="491"/>
        <v>0</v>
      </c>
      <c r="I397" s="102">
        <f t="shared" si="483"/>
        <v>66.2</v>
      </c>
      <c r="J397" s="110">
        <f t="shared" si="492"/>
        <v>0</v>
      </c>
      <c r="K397" s="235">
        <f t="shared" si="455"/>
        <v>66.2</v>
      </c>
      <c r="L397" s="110">
        <f t="shared" si="492"/>
        <v>0</v>
      </c>
      <c r="M397" s="255">
        <f t="shared" si="433"/>
        <v>66.2</v>
      </c>
      <c r="N397" s="110">
        <f t="shared" si="492"/>
        <v>-0.371</v>
      </c>
      <c r="O397" s="110">
        <f t="shared" si="492"/>
        <v>65.829000000000008</v>
      </c>
    </row>
    <row r="398" spans="1:15" ht="33.75" x14ac:dyDescent="0.2">
      <c r="A398" s="65" t="s">
        <v>391</v>
      </c>
      <c r="B398" s="37" t="s">
        <v>177</v>
      </c>
      <c r="C398" s="37" t="s">
        <v>60</v>
      </c>
      <c r="D398" s="37" t="s">
        <v>190</v>
      </c>
      <c r="E398" s="34" t="s">
        <v>206</v>
      </c>
      <c r="F398" s="34">
        <v>810</v>
      </c>
      <c r="G398" s="110">
        <v>66.2</v>
      </c>
      <c r="H398" s="110"/>
      <c r="I398" s="102">
        <f t="shared" si="483"/>
        <v>66.2</v>
      </c>
      <c r="J398" s="102"/>
      <c r="K398" s="235">
        <f t="shared" si="455"/>
        <v>66.2</v>
      </c>
      <c r="L398" s="102"/>
      <c r="M398" s="255">
        <f t="shared" si="433"/>
        <v>66.2</v>
      </c>
      <c r="N398" s="102">
        <v>-0.371</v>
      </c>
      <c r="O398" s="102">
        <f t="shared" ref="O398" si="493">M398+N398</f>
        <v>65.829000000000008</v>
      </c>
    </row>
    <row r="399" spans="1:15" ht="22.5" x14ac:dyDescent="0.2">
      <c r="A399" s="33" t="s">
        <v>207</v>
      </c>
      <c r="B399" s="37" t="s">
        <v>177</v>
      </c>
      <c r="C399" s="37" t="s">
        <v>60</v>
      </c>
      <c r="D399" s="37" t="s">
        <v>190</v>
      </c>
      <c r="E399" s="34" t="s">
        <v>208</v>
      </c>
      <c r="F399" s="34"/>
      <c r="G399" s="110" t="e">
        <f>G400</f>
        <v>#REF!</v>
      </c>
      <c r="H399" s="110" t="e">
        <f t="shared" ref="H399:H401" si="494">H400</f>
        <v>#REF!</v>
      </c>
      <c r="I399" s="102" t="e">
        <f t="shared" si="483"/>
        <v>#REF!</v>
      </c>
      <c r="J399" s="110" t="e">
        <f t="shared" ref="J399:L401" si="495">J400</f>
        <v>#REF!</v>
      </c>
      <c r="K399" s="235" t="e">
        <f t="shared" si="455"/>
        <v>#REF!</v>
      </c>
      <c r="L399" s="110" t="e">
        <f t="shared" si="495"/>
        <v>#REF!</v>
      </c>
      <c r="M399" s="255">
        <f>M400</f>
        <v>193.8</v>
      </c>
      <c r="N399" s="255">
        <f t="shared" ref="N399:O401" si="496">N400</f>
        <v>-193.8</v>
      </c>
      <c r="O399" s="255">
        <f t="shared" si="496"/>
        <v>0</v>
      </c>
    </row>
    <row r="400" spans="1:15" ht="22.5" x14ac:dyDescent="0.2">
      <c r="A400" s="33" t="s">
        <v>209</v>
      </c>
      <c r="B400" s="37" t="s">
        <v>177</v>
      </c>
      <c r="C400" s="37" t="s">
        <v>60</v>
      </c>
      <c r="D400" s="37" t="s">
        <v>190</v>
      </c>
      <c r="E400" s="34" t="s">
        <v>210</v>
      </c>
      <c r="F400" s="34"/>
      <c r="G400" s="110" t="e">
        <f>G401</f>
        <v>#REF!</v>
      </c>
      <c r="H400" s="110" t="e">
        <f t="shared" si="494"/>
        <v>#REF!</v>
      </c>
      <c r="I400" s="102" t="e">
        <f t="shared" si="483"/>
        <v>#REF!</v>
      </c>
      <c r="J400" s="110" t="e">
        <f t="shared" si="495"/>
        <v>#REF!</v>
      </c>
      <c r="K400" s="235" t="e">
        <f t="shared" si="455"/>
        <v>#REF!</v>
      </c>
      <c r="L400" s="110" t="e">
        <f t="shared" si="495"/>
        <v>#REF!</v>
      </c>
      <c r="M400" s="255">
        <f>M401</f>
        <v>193.8</v>
      </c>
      <c r="N400" s="255">
        <f t="shared" si="496"/>
        <v>-193.8</v>
      </c>
      <c r="O400" s="255">
        <f t="shared" si="496"/>
        <v>0</v>
      </c>
    </row>
    <row r="401" spans="1:15" x14ac:dyDescent="0.2">
      <c r="A401" s="25" t="s">
        <v>96</v>
      </c>
      <c r="B401" s="37" t="s">
        <v>177</v>
      </c>
      <c r="C401" s="37" t="s">
        <v>60</v>
      </c>
      <c r="D401" s="37" t="s">
        <v>190</v>
      </c>
      <c r="E401" s="34" t="s">
        <v>210</v>
      </c>
      <c r="F401" s="34">
        <v>300</v>
      </c>
      <c r="G401" s="110" t="e">
        <f>G402</f>
        <v>#REF!</v>
      </c>
      <c r="H401" s="110" t="e">
        <f t="shared" si="494"/>
        <v>#REF!</v>
      </c>
      <c r="I401" s="102" t="e">
        <f t="shared" si="483"/>
        <v>#REF!</v>
      </c>
      <c r="J401" s="110" t="e">
        <f t="shared" si="495"/>
        <v>#REF!</v>
      </c>
      <c r="K401" s="235" t="e">
        <f t="shared" si="455"/>
        <v>#REF!</v>
      </c>
      <c r="L401" s="110" t="e">
        <f t="shared" si="495"/>
        <v>#REF!</v>
      </c>
      <c r="M401" s="255">
        <f>M402</f>
        <v>193.8</v>
      </c>
      <c r="N401" s="255">
        <f t="shared" si="496"/>
        <v>-193.8</v>
      </c>
      <c r="O401" s="255">
        <f t="shared" si="496"/>
        <v>0</v>
      </c>
    </row>
    <row r="402" spans="1:15" ht="33.75" x14ac:dyDescent="0.2">
      <c r="A402" s="33" t="s">
        <v>386</v>
      </c>
      <c r="B402" s="37" t="s">
        <v>177</v>
      </c>
      <c r="C402" s="37" t="s">
        <v>60</v>
      </c>
      <c r="D402" s="37" t="s">
        <v>190</v>
      </c>
      <c r="E402" s="34" t="s">
        <v>210</v>
      </c>
      <c r="F402" s="34">
        <v>320</v>
      </c>
      <c r="G402" s="110" t="e">
        <f>G403+#REF!</f>
        <v>#REF!</v>
      </c>
      <c r="H402" s="110" t="e">
        <f>H403+#REF!</f>
        <v>#REF!</v>
      </c>
      <c r="I402" s="110" t="e">
        <f>I403+#REF!</f>
        <v>#REF!</v>
      </c>
      <c r="J402" s="110" t="e">
        <f>J403+#REF!</f>
        <v>#REF!</v>
      </c>
      <c r="K402" s="110" t="e">
        <f>K403+#REF!</f>
        <v>#REF!</v>
      </c>
      <c r="L402" s="110" t="e">
        <f>L403+#REF!</f>
        <v>#REF!</v>
      </c>
      <c r="M402" s="110">
        <f>M403</f>
        <v>193.8</v>
      </c>
      <c r="N402" s="110">
        <f t="shared" ref="N402:O402" si="497">N403</f>
        <v>-193.8</v>
      </c>
      <c r="O402" s="110">
        <f t="shared" si="497"/>
        <v>0</v>
      </c>
    </row>
    <row r="403" spans="1:15" ht="22.5" x14ac:dyDescent="0.2">
      <c r="A403" s="65" t="s">
        <v>99</v>
      </c>
      <c r="B403" s="37" t="s">
        <v>177</v>
      </c>
      <c r="C403" s="37" t="s">
        <v>60</v>
      </c>
      <c r="D403" s="37" t="s">
        <v>190</v>
      </c>
      <c r="E403" s="34" t="s">
        <v>210</v>
      </c>
      <c r="F403" s="34">
        <v>321</v>
      </c>
      <c r="G403" s="110">
        <v>193.8</v>
      </c>
      <c r="H403" s="110"/>
      <c r="I403" s="102">
        <f t="shared" si="483"/>
        <v>193.8</v>
      </c>
      <c r="J403" s="102"/>
      <c r="K403" s="235">
        <f t="shared" si="455"/>
        <v>193.8</v>
      </c>
      <c r="L403" s="102">
        <v>-193.8</v>
      </c>
      <c r="M403" s="255">
        <v>193.8</v>
      </c>
      <c r="N403" s="255">
        <v>-193.8</v>
      </c>
      <c r="O403" s="255">
        <f>M403+N403</f>
        <v>0</v>
      </c>
    </row>
    <row r="404" spans="1:15" x14ac:dyDescent="0.2">
      <c r="A404" s="25" t="s">
        <v>96</v>
      </c>
      <c r="B404" s="37" t="s">
        <v>177</v>
      </c>
      <c r="C404" s="37" t="s">
        <v>86</v>
      </c>
      <c r="D404" s="37" t="s">
        <v>88</v>
      </c>
      <c r="E404" s="34" t="s">
        <v>210</v>
      </c>
      <c r="F404" s="34">
        <v>300</v>
      </c>
      <c r="G404" s="110"/>
      <c r="H404" s="110"/>
      <c r="I404" s="102"/>
      <c r="J404" s="102"/>
      <c r="K404" s="235"/>
      <c r="L404" s="102"/>
      <c r="M404" s="255">
        <f>M405</f>
        <v>0</v>
      </c>
      <c r="N404" s="255">
        <f t="shared" ref="N404:O405" si="498">N405</f>
        <v>193.8</v>
      </c>
      <c r="O404" s="255">
        <f t="shared" si="498"/>
        <v>193.8</v>
      </c>
    </row>
    <row r="405" spans="1:15" ht="27.75" customHeight="1" x14ac:dyDescent="0.2">
      <c r="A405" s="33" t="s">
        <v>386</v>
      </c>
      <c r="B405" s="37" t="s">
        <v>177</v>
      </c>
      <c r="C405" s="37" t="s">
        <v>86</v>
      </c>
      <c r="D405" s="37" t="s">
        <v>88</v>
      </c>
      <c r="E405" s="34" t="s">
        <v>210</v>
      </c>
      <c r="F405" s="34">
        <v>320</v>
      </c>
      <c r="G405" s="110"/>
      <c r="H405" s="110"/>
      <c r="I405" s="102"/>
      <c r="J405" s="102"/>
      <c r="K405" s="235"/>
      <c r="L405" s="102"/>
      <c r="M405" s="255">
        <f>M406</f>
        <v>0</v>
      </c>
      <c r="N405" s="255">
        <f t="shared" si="498"/>
        <v>193.8</v>
      </c>
      <c r="O405" s="255">
        <f t="shared" si="498"/>
        <v>193.8</v>
      </c>
    </row>
    <row r="406" spans="1:15" x14ac:dyDescent="0.2">
      <c r="A406" s="65" t="s">
        <v>341</v>
      </c>
      <c r="B406" s="37" t="s">
        <v>177</v>
      </c>
      <c r="C406" s="37" t="s">
        <v>86</v>
      </c>
      <c r="D406" s="37" t="s">
        <v>88</v>
      </c>
      <c r="E406" s="34" t="s">
        <v>210</v>
      </c>
      <c r="F406" s="34">
        <v>322</v>
      </c>
      <c r="G406" s="110"/>
      <c r="H406" s="110"/>
      <c r="I406" s="102"/>
      <c r="J406" s="102"/>
      <c r="K406" s="235"/>
      <c r="L406" s="102"/>
      <c r="M406" s="255">
        <v>0</v>
      </c>
      <c r="N406" s="102">
        <v>193.8</v>
      </c>
      <c r="O406" s="102">
        <f>M406+N406</f>
        <v>193.8</v>
      </c>
    </row>
    <row r="407" spans="1:15" ht="31.5" x14ac:dyDescent="0.2">
      <c r="A407" s="84" t="s">
        <v>211</v>
      </c>
      <c r="B407" s="60" t="s">
        <v>212</v>
      </c>
      <c r="C407" s="59" t="s">
        <v>82</v>
      </c>
      <c r="D407" s="60" t="s">
        <v>82</v>
      </c>
      <c r="E407" s="59" t="s">
        <v>83</v>
      </c>
      <c r="F407" s="59" t="s">
        <v>84</v>
      </c>
      <c r="G407" s="97">
        <f>SUM(G408+G449+G436+G442)</f>
        <v>19116.600000000002</v>
      </c>
      <c r="H407" s="97">
        <f t="shared" ref="H407" si="499">SUM(H408+H449+H436+H442)</f>
        <v>746.2</v>
      </c>
      <c r="I407" s="236">
        <f t="shared" si="483"/>
        <v>19862.800000000003</v>
      </c>
      <c r="J407" s="97">
        <f t="shared" ref="J407:L407" si="500">SUM(J408+J449+J436+J442)</f>
        <v>222.7</v>
      </c>
      <c r="K407" s="108">
        <f t="shared" si="455"/>
        <v>20085.500000000004</v>
      </c>
      <c r="L407" s="97">
        <f t="shared" si="500"/>
        <v>1478.9</v>
      </c>
      <c r="M407" s="97">
        <f t="shared" si="433"/>
        <v>21564.400000000005</v>
      </c>
      <c r="N407" s="97">
        <f t="shared" ref="N407:O407" si="501">SUM(N408+N449+N436+N442)</f>
        <v>5203.1450000000004</v>
      </c>
      <c r="O407" s="97">
        <f t="shared" si="501"/>
        <v>26767.545000000006</v>
      </c>
    </row>
    <row r="408" spans="1:15" x14ac:dyDescent="0.2">
      <c r="A408" s="48" t="s">
        <v>213</v>
      </c>
      <c r="B408" s="49" t="s">
        <v>212</v>
      </c>
      <c r="C408" s="47" t="s">
        <v>25</v>
      </c>
      <c r="D408" s="49" t="s">
        <v>82</v>
      </c>
      <c r="E408" s="47" t="s">
        <v>83</v>
      </c>
      <c r="F408" s="47" t="s">
        <v>84</v>
      </c>
      <c r="G408" s="98">
        <f>G409+G431</f>
        <v>4612.1000000000004</v>
      </c>
      <c r="H408" s="98">
        <f t="shared" ref="H408" si="502">H409+H431</f>
        <v>0</v>
      </c>
      <c r="I408" s="102">
        <f t="shared" si="483"/>
        <v>4612.1000000000004</v>
      </c>
      <c r="J408" s="98">
        <f t="shared" ref="J408:L408" si="503">J409+J431</f>
        <v>0</v>
      </c>
      <c r="K408" s="235">
        <f t="shared" si="455"/>
        <v>4612.1000000000004</v>
      </c>
      <c r="L408" s="98">
        <f t="shared" si="503"/>
        <v>615.29999999999995</v>
      </c>
      <c r="M408" s="255">
        <f t="shared" si="433"/>
        <v>5227.4000000000005</v>
      </c>
      <c r="N408" s="98">
        <f t="shared" ref="N408:O408" si="504">N409+N431</f>
        <v>1244.0540000000001</v>
      </c>
      <c r="O408" s="98">
        <f t="shared" si="504"/>
        <v>6471.4540000000006</v>
      </c>
    </row>
    <row r="409" spans="1:15" ht="22.5" x14ac:dyDescent="0.2">
      <c r="A409" s="33" t="s">
        <v>214</v>
      </c>
      <c r="B409" s="37" t="s">
        <v>212</v>
      </c>
      <c r="C409" s="34" t="s">
        <v>25</v>
      </c>
      <c r="D409" s="37" t="s">
        <v>121</v>
      </c>
      <c r="E409" s="34" t="s">
        <v>83</v>
      </c>
      <c r="F409" s="34" t="s">
        <v>84</v>
      </c>
      <c r="G409" s="100">
        <f>G410</f>
        <v>4606.1000000000004</v>
      </c>
      <c r="H409" s="100">
        <f t="shared" ref="H409:H411" si="505">H410</f>
        <v>0</v>
      </c>
      <c r="I409" s="102">
        <f t="shared" si="483"/>
        <v>4606.1000000000004</v>
      </c>
      <c r="J409" s="100">
        <f t="shared" ref="J409:O411" si="506">J410</f>
        <v>0</v>
      </c>
      <c r="K409" s="235">
        <f t="shared" si="455"/>
        <v>4606.1000000000004</v>
      </c>
      <c r="L409" s="100">
        <f t="shared" si="506"/>
        <v>615.29999999999995</v>
      </c>
      <c r="M409" s="255">
        <f t="shared" si="433"/>
        <v>5221.4000000000005</v>
      </c>
      <c r="N409" s="100">
        <f t="shared" si="506"/>
        <v>1244.0540000000001</v>
      </c>
      <c r="O409" s="295">
        <f t="shared" si="506"/>
        <v>6465.4540000000006</v>
      </c>
    </row>
    <row r="410" spans="1:15" ht="22.5" x14ac:dyDescent="0.2">
      <c r="A410" s="33" t="s">
        <v>417</v>
      </c>
      <c r="B410" s="37" t="s">
        <v>212</v>
      </c>
      <c r="C410" s="34" t="s">
        <v>25</v>
      </c>
      <c r="D410" s="37" t="s">
        <v>121</v>
      </c>
      <c r="E410" s="34" t="s">
        <v>215</v>
      </c>
      <c r="F410" s="34" t="s">
        <v>84</v>
      </c>
      <c r="G410" s="100">
        <f>G411</f>
        <v>4606.1000000000004</v>
      </c>
      <c r="H410" s="100">
        <f t="shared" si="505"/>
        <v>0</v>
      </c>
      <c r="I410" s="102">
        <f t="shared" si="483"/>
        <v>4606.1000000000004</v>
      </c>
      <c r="J410" s="100">
        <f t="shared" si="506"/>
        <v>0</v>
      </c>
      <c r="K410" s="235">
        <f t="shared" si="455"/>
        <v>4606.1000000000004</v>
      </c>
      <c r="L410" s="100">
        <f t="shared" si="506"/>
        <v>615.29999999999995</v>
      </c>
      <c r="M410" s="255">
        <f t="shared" si="433"/>
        <v>5221.4000000000005</v>
      </c>
      <c r="N410" s="100">
        <f t="shared" si="506"/>
        <v>1244.0540000000001</v>
      </c>
      <c r="O410" s="100">
        <f t="shared" si="506"/>
        <v>6465.4540000000006</v>
      </c>
    </row>
    <row r="411" spans="1:15" ht="33.75" x14ac:dyDescent="0.2">
      <c r="A411" s="33" t="s">
        <v>418</v>
      </c>
      <c r="B411" s="37" t="s">
        <v>212</v>
      </c>
      <c r="C411" s="34" t="s">
        <v>25</v>
      </c>
      <c r="D411" s="37" t="s">
        <v>121</v>
      </c>
      <c r="E411" s="34" t="s">
        <v>216</v>
      </c>
      <c r="F411" s="34" t="s">
        <v>84</v>
      </c>
      <c r="G411" s="100">
        <f>G412</f>
        <v>4606.1000000000004</v>
      </c>
      <c r="H411" s="100">
        <f t="shared" si="505"/>
        <v>0</v>
      </c>
      <c r="I411" s="102">
        <f t="shared" si="483"/>
        <v>4606.1000000000004</v>
      </c>
      <c r="J411" s="100">
        <f t="shared" si="506"/>
        <v>0</v>
      </c>
      <c r="K411" s="235">
        <f t="shared" si="455"/>
        <v>4606.1000000000004</v>
      </c>
      <c r="L411" s="100">
        <f t="shared" si="506"/>
        <v>615.29999999999995</v>
      </c>
      <c r="M411" s="255">
        <f t="shared" si="433"/>
        <v>5221.4000000000005</v>
      </c>
      <c r="N411" s="100">
        <f t="shared" si="506"/>
        <v>1244.0540000000001</v>
      </c>
      <c r="O411" s="100">
        <f t="shared" si="506"/>
        <v>6465.4540000000006</v>
      </c>
    </row>
    <row r="412" spans="1:15" ht="22.5" x14ac:dyDescent="0.2">
      <c r="A412" s="33" t="s">
        <v>217</v>
      </c>
      <c r="B412" s="37" t="s">
        <v>212</v>
      </c>
      <c r="C412" s="34" t="s">
        <v>25</v>
      </c>
      <c r="D412" s="37" t="s">
        <v>121</v>
      </c>
      <c r="E412" s="34" t="s">
        <v>218</v>
      </c>
      <c r="F412" s="34"/>
      <c r="G412" s="100">
        <f>G413+G420+G423+G427</f>
        <v>4606.1000000000004</v>
      </c>
      <c r="H412" s="100">
        <f t="shared" ref="H412" si="507">H413+H420+H423+H427</f>
        <v>0</v>
      </c>
      <c r="I412" s="102">
        <f t="shared" si="483"/>
        <v>4606.1000000000004</v>
      </c>
      <c r="J412" s="100">
        <f t="shared" ref="J412:L412" si="508">J413+J420+J423+J427</f>
        <v>0</v>
      </c>
      <c r="K412" s="235">
        <f t="shared" si="455"/>
        <v>4606.1000000000004</v>
      </c>
      <c r="L412" s="100">
        <f t="shared" si="508"/>
        <v>615.29999999999995</v>
      </c>
      <c r="M412" s="255">
        <f t="shared" ref="M412:M475" si="509">K412+L412</f>
        <v>5221.4000000000005</v>
      </c>
      <c r="N412" s="100">
        <f t="shared" ref="N412:O412" si="510">N413+N420+N423+N427</f>
        <v>1244.0540000000001</v>
      </c>
      <c r="O412" s="100">
        <f t="shared" si="510"/>
        <v>6465.4540000000006</v>
      </c>
    </row>
    <row r="413" spans="1:15" ht="33.75" x14ac:dyDescent="0.2">
      <c r="A413" s="33" t="s">
        <v>41</v>
      </c>
      <c r="B413" s="37" t="s">
        <v>212</v>
      </c>
      <c r="C413" s="34" t="s">
        <v>25</v>
      </c>
      <c r="D413" s="37" t="s">
        <v>121</v>
      </c>
      <c r="E413" s="34" t="s">
        <v>219</v>
      </c>
      <c r="F413" s="34" t="s">
        <v>42</v>
      </c>
      <c r="G413" s="100">
        <f>G417+G414</f>
        <v>3804.3</v>
      </c>
      <c r="H413" s="100">
        <f t="shared" ref="H413:J413" si="511">H417+H414</f>
        <v>0</v>
      </c>
      <c r="I413" s="100">
        <f t="shared" si="511"/>
        <v>3804.3</v>
      </c>
      <c r="J413" s="100">
        <f t="shared" si="511"/>
        <v>0</v>
      </c>
      <c r="K413" s="235">
        <f t="shared" si="455"/>
        <v>3804.3</v>
      </c>
      <c r="L413" s="100">
        <f t="shared" ref="L413:N413" si="512">L417+L414</f>
        <v>615.29999999999995</v>
      </c>
      <c r="M413" s="255">
        <f t="shared" si="509"/>
        <v>4419.6000000000004</v>
      </c>
      <c r="N413" s="100">
        <f t="shared" si="512"/>
        <v>1154.732</v>
      </c>
      <c r="O413" s="100">
        <f t="shared" ref="O413" si="513">O417+O414</f>
        <v>5574.3320000000003</v>
      </c>
    </row>
    <row r="414" spans="1:15" x14ac:dyDescent="0.2">
      <c r="A414" s="33" t="s">
        <v>43</v>
      </c>
      <c r="B414" s="37" t="s">
        <v>212</v>
      </c>
      <c r="C414" s="34" t="s">
        <v>25</v>
      </c>
      <c r="D414" s="37" t="s">
        <v>121</v>
      </c>
      <c r="E414" s="34" t="s">
        <v>219</v>
      </c>
      <c r="F414" s="34">
        <v>110</v>
      </c>
      <c r="G414" s="100">
        <f>G415+G416</f>
        <v>0</v>
      </c>
      <c r="H414" s="100">
        <f t="shared" ref="H414" si="514">H415+H416</f>
        <v>0</v>
      </c>
      <c r="I414" s="102">
        <f t="shared" si="483"/>
        <v>0</v>
      </c>
      <c r="J414" s="100">
        <f t="shared" ref="J414:L414" si="515">J415+J416</f>
        <v>0</v>
      </c>
      <c r="K414" s="235">
        <f t="shared" si="455"/>
        <v>0</v>
      </c>
      <c r="L414" s="100">
        <f t="shared" si="515"/>
        <v>0</v>
      </c>
      <c r="M414" s="255">
        <f t="shared" si="509"/>
        <v>0</v>
      </c>
      <c r="N414" s="100">
        <f t="shared" ref="N414:O414" si="516">N415+N416</f>
        <v>0</v>
      </c>
      <c r="O414" s="100">
        <f t="shared" si="516"/>
        <v>0</v>
      </c>
    </row>
    <row r="415" spans="1:15" x14ac:dyDescent="0.2">
      <c r="A415" s="33" t="s">
        <v>44</v>
      </c>
      <c r="B415" s="37" t="s">
        <v>212</v>
      </c>
      <c r="C415" s="34" t="s">
        <v>25</v>
      </c>
      <c r="D415" s="37" t="s">
        <v>121</v>
      </c>
      <c r="E415" s="34" t="s">
        <v>219</v>
      </c>
      <c r="F415" s="34">
        <v>111</v>
      </c>
      <c r="G415" s="100">
        <v>0</v>
      </c>
      <c r="H415" s="100"/>
      <c r="I415" s="102">
        <f t="shared" si="483"/>
        <v>0</v>
      </c>
      <c r="J415" s="100">
        <v>0</v>
      </c>
      <c r="K415" s="235">
        <f t="shared" si="455"/>
        <v>0</v>
      </c>
      <c r="L415" s="100">
        <v>0</v>
      </c>
      <c r="M415" s="255">
        <f t="shared" si="509"/>
        <v>0</v>
      </c>
      <c r="N415" s="100">
        <v>0</v>
      </c>
      <c r="O415" s="102">
        <f t="shared" ref="O415:O416" si="517">M415+N415</f>
        <v>0</v>
      </c>
    </row>
    <row r="416" spans="1:15" ht="22.5" x14ac:dyDescent="0.2">
      <c r="A416" s="64" t="s">
        <v>45</v>
      </c>
      <c r="B416" s="37" t="s">
        <v>212</v>
      </c>
      <c r="C416" s="34" t="s">
        <v>25</v>
      </c>
      <c r="D416" s="37" t="s">
        <v>121</v>
      </c>
      <c r="E416" s="34" t="s">
        <v>219</v>
      </c>
      <c r="F416" s="34">
        <v>119</v>
      </c>
      <c r="G416" s="100">
        <v>0</v>
      </c>
      <c r="H416" s="100"/>
      <c r="I416" s="102">
        <f t="shared" si="483"/>
        <v>0</v>
      </c>
      <c r="J416" s="100">
        <v>0</v>
      </c>
      <c r="K416" s="235">
        <f t="shared" si="455"/>
        <v>0</v>
      </c>
      <c r="L416" s="100">
        <v>0</v>
      </c>
      <c r="M416" s="255">
        <f t="shared" si="509"/>
        <v>0</v>
      </c>
      <c r="N416" s="100">
        <v>0</v>
      </c>
      <c r="O416" s="102">
        <f t="shared" si="517"/>
        <v>0</v>
      </c>
    </row>
    <row r="417" spans="1:15" x14ac:dyDescent="0.2">
      <c r="A417" s="33" t="s">
        <v>68</v>
      </c>
      <c r="B417" s="37" t="s">
        <v>212</v>
      </c>
      <c r="C417" s="34" t="s">
        <v>25</v>
      </c>
      <c r="D417" s="37" t="s">
        <v>121</v>
      </c>
      <c r="E417" s="34" t="s">
        <v>220</v>
      </c>
      <c r="F417" s="34" t="s">
        <v>131</v>
      </c>
      <c r="G417" s="100">
        <f>G418+G419</f>
        <v>3804.3</v>
      </c>
      <c r="H417" s="100">
        <f t="shared" ref="H417" si="518">H418+H419</f>
        <v>0</v>
      </c>
      <c r="I417" s="102">
        <f t="shared" si="483"/>
        <v>3804.3</v>
      </c>
      <c r="J417" s="100">
        <f t="shared" ref="J417:L417" si="519">J418+J419</f>
        <v>0</v>
      </c>
      <c r="K417" s="235">
        <f t="shared" si="455"/>
        <v>3804.3</v>
      </c>
      <c r="L417" s="100">
        <f t="shared" si="519"/>
        <v>615.29999999999995</v>
      </c>
      <c r="M417" s="255">
        <f t="shared" si="509"/>
        <v>4419.6000000000004</v>
      </c>
      <c r="N417" s="100">
        <f t="shared" ref="N417:O417" si="520">N418+N419</f>
        <v>1154.732</v>
      </c>
      <c r="O417" s="100">
        <f t="shared" si="520"/>
        <v>5574.3320000000003</v>
      </c>
    </row>
    <row r="418" spans="1:15" x14ac:dyDescent="0.2">
      <c r="A418" s="64" t="s">
        <v>69</v>
      </c>
      <c r="B418" s="37" t="s">
        <v>212</v>
      </c>
      <c r="C418" s="34" t="s">
        <v>25</v>
      </c>
      <c r="D418" s="37" t="s">
        <v>121</v>
      </c>
      <c r="E418" s="34" t="s">
        <v>220</v>
      </c>
      <c r="F418" s="34" t="s">
        <v>132</v>
      </c>
      <c r="G418" s="100">
        <v>2922</v>
      </c>
      <c r="H418" s="100"/>
      <c r="I418" s="102">
        <f t="shared" si="483"/>
        <v>2922</v>
      </c>
      <c r="J418" s="102"/>
      <c r="K418" s="235">
        <f t="shared" si="455"/>
        <v>2922</v>
      </c>
      <c r="L418" s="102">
        <v>473.3</v>
      </c>
      <c r="M418" s="255">
        <f t="shared" si="509"/>
        <v>3395.3</v>
      </c>
      <c r="N418" s="102">
        <v>911.71400000000006</v>
      </c>
      <c r="O418" s="102">
        <f t="shared" ref="O418:O419" si="521">M418+N418</f>
        <v>4307.0140000000001</v>
      </c>
    </row>
    <row r="419" spans="1:15" ht="33.75" x14ac:dyDescent="0.2">
      <c r="A419" s="64" t="s">
        <v>70</v>
      </c>
      <c r="B419" s="37" t="s">
        <v>212</v>
      </c>
      <c r="C419" s="34" t="s">
        <v>25</v>
      </c>
      <c r="D419" s="37" t="s">
        <v>121</v>
      </c>
      <c r="E419" s="34" t="s">
        <v>220</v>
      </c>
      <c r="F419" s="34">
        <v>129</v>
      </c>
      <c r="G419" s="100">
        <v>882.3</v>
      </c>
      <c r="H419" s="100"/>
      <c r="I419" s="102">
        <f t="shared" si="483"/>
        <v>882.3</v>
      </c>
      <c r="J419" s="102"/>
      <c r="K419" s="235">
        <f t="shared" si="455"/>
        <v>882.3</v>
      </c>
      <c r="L419" s="102">
        <v>142</v>
      </c>
      <c r="M419" s="255">
        <f t="shared" si="509"/>
        <v>1024.3</v>
      </c>
      <c r="N419" s="102">
        <v>243.018</v>
      </c>
      <c r="O419" s="102">
        <f t="shared" si="521"/>
        <v>1267.318</v>
      </c>
    </row>
    <row r="420" spans="1:15" ht="33.75" x14ac:dyDescent="0.2">
      <c r="A420" s="33" t="s">
        <v>41</v>
      </c>
      <c r="B420" s="37" t="s">
        <v>212</v>
      </c>
      <c r="C420" s="34" t="s">
        <v>25</v>
      </c>
      <c r="D420" s="37" t="s">
        <v>121</v>
      </c>
      <c r="E420" s="34" t="s">
        <v>221</v>
      </c>
      <c r="F420" s="34">
        <v>100</v>
      </c>
      <c r="G420" s="100">
        <f>G421</f>
        <v>35.299999999999997</v>
      </c>
      <c r="H420" s="110">
        <f t="shared" ref="H420:H421" si="522">H421</f>
        <v>0</v>
      </c>
      <c r="I420" s="102">
        <f t="shared" si="483"/>
        <v>35.299999999999997</v>
      </c>
      <c r="J420" s="100">
        <f t="shared" ref="J420:O421" si="523">J421</f>
        <v>0</v>
      </c>
      <c r="K420" s="235">
        <f t="shared" si="455"/>
        <v>35.299999999999997</v>
      </c>
      <c r="L420" s="100">
        <f t="shared" si="523"/>
        <v>10.5</v>
      </c>
      <c r="M420" s="255">
        <f t="shared" si="509"/>
        <v>45.8</v>
      </c>
      <c r="N420" s="100">
        <f t="shared" si="523"/>
        <v>-0.5</v>
      </c>
      <c r="O420" s="100">
        <f t="shared" si="523"/>
        <v>45.3</v>
      </c>
    </row>
    <row r="421" spans="1:15" x14ac:dyDescent="0.2">
      <c r="A421" s="33" t="s">
        <v>68</v>
      </c>
      <c r="B421" s="37" t="s">
        <v>212</v>
      </c>
      <c r="C421" s="34" t="s">
        <v>25</v>
      </c>
      <c r="D421" s="37" t="s">
        <v>121</v>
      </c>
      <c r="E421" s="34" t="s">
        <v>221</v>
      </c>
      <c r="F421" s="34">
        <v>120</v>
      </c>
      <c r="G421" s="100">
        <f>G422</f>
        <v>35.299999999999997</v>
      </c>
      <c r="H421" s="110">
        <f t="shared" si="522"/>
        <v>0</v>
      </c>
      <c r="I421" s="102">
        <f t="shared" si="483"/>
        <v>35.299999999999997</v>
      </c>
      <c r="J421" s="100">
        <f t="shared" si="523"/>
        <v>0</v>
      </c>
      <c r="K421" s="235">
        <f t="shared" si="455"/>
        <v>35.299999999999997</v>
      </c>
      <c r="L421" s="100">
        <f t="shared" si="523"/>
        <v>10.5</v>
      </c>
      <c r="M421" s="255">
        <f t="shared" si="509"/>
        <v>45.8</v>
      </c>
      <c r="N421" s="100">
        <f t="shared" si="523"/>
        <v>-0.5</v>
      </c>
      <c r="O421" s="100">
        <f t="shared" si="523"/>
        <v>45.3</v>
      </c>
    </row>
    <row r="422" spans="1:15" ht="22.5" x14ac:dyDescent="0.2">
      <c r="A422" s="19" t="s">
        <v>186</v>
      </c>
      <c r="B422" s="37" t="s">
        <v>212</v>
      </c>
      <c r="C422" s="34" t="s">
        <v>25</v>
      </c>
      <c r="D422" s="37" t="s">
        <v>121</v>
      </c>
      <c r="E422" s="34" t="s">
        <v>221</v>
      </c>
      <c r="F422" s="34" t="s">
        <v>188</v>
      </c>
      <c r="G422" s="100">
        <v>35.299999999999997</v>
      </c>
      <c r="H422" s="110"/>
      <c r="I422" s="102">
        <f t="shared" si="483"/>
        <v>35.299999999999997</v>
      </c>
      <c r="J422" s="102"/>
      <c r="K422" s="235">
        <f t="shared" si="455"/>
        <v>35.299999999999997</v>
      </c>
      <c r="L422" s="102">
        <v>10.5</v>
      </c>
      <c r="M422" s="255">
        <f t="shared" si="509"/>
        <v>45.8</v>
      </c>
      <c r="N422" s="102">
        <v>-0.5</v>
      </c>
      <c r="O422" s="102">
        <f t="shared" ref="O422" si="524">M422+N422</f>
        <v>45.3</v>
      </c>
    </row>
    <row r="423" spans="1:15" x14ac:dyDescent="0.2">
      <c r="A423" s="33" t="s">
        <v>388</v>
      </c>
      <c r="B423" s="37" t="s">
        <v>212</v>
      </c>
      <c r="C423" s="34" t="s">
        <v>25</v>
      </c>
      <c r="D423" s="37" t="s">
        <v>121</v>
      </c>
      <c r="E423" s="34" t="s">
        <v>221</v>
      </c>
      <c r="F423" s="34" t="s">
        <v>50</v>
      </c>
      <c r="G423" s="100">
        <f>G424</f>
        <v>762.9</v>
      </c>
      <c r="H423" s="110">
        <f t="shared" ref="H423" si="525">H424</f>
        <v>0</v>
      </c>
      <c r="I423" s="102">
        <f t="shared" si="483"/>
        <v>762.9</v>
      </c>
      <c r="J423" s="100">
        <f t="shared" ref="J423:O423" si="526">J424</f>
        <v>0</v>
      </c>
      <c r="K423" s="235">
        <f t="shared" si="455"/>
        <v>762.9</v>
      </c>
      <c r="L423" s="100">
        <f t="shared" si="526"/>
        <v>-10.5</v>
      </c>
      <c r="M423" s="255">
        <f t="shared" si="509"/>
        <v>752.4</v>
      </c>
      <c r="N423" s="100">
        <f t="shared" si="526"/>
        <v>92.535000000000011</v>
      </c>
      <c r="O423" s="100">
        <f t="shared" si="526"/>
        <v>844.93499999999995</v>
      </c>
    </row>
    <row r="424" spans="1:15" ht="22.5" x14ac:dyDescent="0.2">
      <c r="A424" s="33" t="s">
        <v>51</v>
      </c>
      <c r="B424" s="37" t="s">
        <v>212</v>
      </c>
      <c r="C424" s="34" t="s">
        <v>25</v>
      </c>
      <c r="D424" s="37" t="s">
        <v>121</v>
      </c>
      <c r="E424" s="34" t="s">
        <v>221</v>
      </c>
      <c r="F424" s="34" t="s">
        <v>52</v>
      </c>
      <c r="G424" s="100">
        <f>G426+G425</f>
        <v>762.9</v>
      </c>
      <c r="H424" s="110">
        <f t="shared" ref="H424" si="527">H426+H425</f>
        <v>0</v>
      </c>
      <c r="I424" s="102">
        <f t="shared" si="483"/>
        <v>762.9</v>
      </c>
      <c r="J424" s="100">
        <f t="shared" ref="J424:L424" si="528">J426+J425</f>
        <v>0</v>
      </c>
      <c r="K424" s="235">
        <f t="shared" si="455"/>
        <v>762.9</v>
      </c>
      <c r="L424" s="100">
        <f t="shared" si="528"/>
        <v>-10.5</v>
      </c>
      <c r="M424" s="255">
        <f t="shared" si="509"/>
        <v>752.4</v>
      </c>
      <c r="N424" s="100">
        <f t="shared" ref="N424:O424" si="529">N426+N425</f>
        <v>92.535000000000011</v>
      </c>
      <c r="O424" s="100">
        <f t="shared" si="529"/>
        <v>844.93499999999995</v>
      </c>
    </row>
    <row r="425" spans="1:15" ht="22.5" x14ac:dyDescent="0.2">
      <c r="A425" s="65" t="s">
        <v>71</v>
      </c>
      <c r="B425" s="37" t="s">
        <v>212</v>
      </c>
      <c r="C425" s="34" t="s">
        <v>25</v>
      </c>
      <c r="D425" s="37" t="s">
        <v>121</v>
      </c>
      <c r="E425" s="34" t="s">
        <v>221</v>
      </c>
      <c r="F425" s="34">
        <v>242</v>
      </c>
      <c r="G425" s="100">
        <v>422.5</v>
      </c>
      <c r="H425" s="110"/>
      <c r="I425" s="102">
        <f t="shared" si="483"/>
        <v>422.5</v>
      </c>
      <c r="J425" s="102"/>
      <c r="K425" s="235">
        <f t="shared" si="455"/>
        <v>422.5</v>
      </c>
      <c r="L425" s="102"/>
      <c r="M425" s="255">
        <f t="shared" si="509"/>
        <v>422.5</v>
      </c>
      <c r="N425" s="102">
        <v>-38.128</v>
      </c>
      <c r="O425" s="102">
        <f t="shared" ref="O425:O426" si="530">M425+N425</f>
        <v>384.37200000000001</v>
      </c>
    </row>
    <row r="426" spans="1:15" x14ac:dyDescent="0.2">
      <c r="A426" s="65" t="s">
        <v>408</v>
      </c>
      <c r="B426" s="37" t="s">
        <v>212</v>
      </c>
      <c r="C426" s="34" t="s">
        <v>25</v>
      </c>
      <c r="D426" s="37" t="s">
        <v>121</v>
      </c>
      <c r="E426" s="34" t="s">
        <v>221</v>
      </c>
      <c r="F426" s="34" t="s">
        <v>54</v>
      </c>
      <c r="G426" s="100">
        <f>339.4+1</f>
        <v>340.4</v>
      </c>
      <c r="H426" s="110">
        <v>0</v>
      </c>
      <c r="I426" s="102">
        <f t="shared" si="483"/>
        <v>340.4</v>
      </c>
      <c r="J426" s="102"/>
      <c r="K426" s="235">
        <f t="shared" si="455"/>
        <v>340.4</v>
      </c>
      <c r="L426" s="102">
        <v>-10.5</v>
      </c>
      <c r="M426" s="255">
        <f t="shared" si="509"/>
        <v>329.9</v>
      </c>
      <c r="N426" s="102">
        <v>130.66300000000001</v>
      </c>
      <c r="O426" s="102">
        <f t="shared" si="530"/>
        <v>460.56299999999999</v>
      </c>
    </row>
    <row r="427" spans="1:15" x14ac:dyDescent="0.2">
      <c r="A427" s="65" t="s">
        <v>72</v>
      </c>
      <c r="B427" s="37" t="s">
        <v>212</v>
      </c>
      <c r="C427" s="34" t="s">
        <v>25</v>
      </c>
      <c r="D427" s="37" t="s">
        <v>121</v>
      </c>
      <c r="E427" s="34" t="s">
        <v>221</v>
      </c>
      <c r="F427" s="34" t="s">
        <v>134</v>
      </c>
      <c r="G427" s="100">
        <f>G428</f>
        <v>3.5999999999999996</v>
      </c>
      <c r="H427" s="100">
        <f t="shared" ref="H427" si="531">H428</f>
        <v>0</v>
      </c>
      <c r="I427" s="102">
        <f t="shared" si="483"/>
        <v>3.5999999999999996</v>
      </c>
      <c r="J427" s="100">
        <f t="shared" ref="J427:O427" si="532">J428</f>
        <v>0</v>
      </c>
      <c r="K427" s="235">
        <f t="shared" si="455"/>
        <v>3.5999999999999996</v>
      </c>
      <c r="L427" s="100">
        <f t="shared" si="532"/>
        <v>0</v>
      </c>
      <c r="M427" s="255">
        <f t="shared" si="509"/>
        <v>3.5999999999999996</v>
      </c>
      <c r="N427" s="100">
        <f t="shared" si="532"/>
        <v>-2.7130000000000001</v>
      </c>
      <c r="O427" s="100">
        <f t="shared" si="532"/>
        <v>0.88699999999999979</v>
      </c>
    </row>
    <row r="428" spans="1:15" x14ac:dyDescent="0.2">
      <c r="A428" s="65" t="s">
        <v>73</v>
      </c>
      <c r="B428" s="37" t="s">
        <v>212</v>
      </c>
      <c r="C428" s="34" t="s">
        <v>25</v>
      </c>
      <c r="D428" s="37" t="s">
        <v>121</v>
      </c>
      <c r="E428" s="34" t="s">
        <v>221</v>
      </c>
      <c r="F428" s="34" t="s">
        <v>74</v>
      </c>
      <c r="G428" s="100">
        <f>G429+G430</f>
        <v>3.5999999999999996</v>
      </c>
      <c r="H428" s="100">
        <f t="shared" ref="H428" si="533">H429+H430</f>
        <v>0</v>
      </c>
      <c r="I428" s="102">
        <f t="shared" si="483"/>
        <v>3.5999999999999996</v>
      </c>
      <c r="J428" s="100">
        <f t="shared" ref="J428:L428" si="534">J429+J430</f>
        <v>0</v>
      </c>
      <c r="K428" s="235">
        <f t="shared" si="455"/>
        <v>3.5999999999999996</v>
      </c>
      <c r="L428" s="100">
        <f t="shared" si="534"/>
        <v>0</v>
      </c>
      <c r="M428" s="255">
        <f t="shared" si="509"/>
        <v>3.5999999999999996</v>
      </c>
      <c r="N428" s="100">
        <f t="shared" ref="N428:O428" si="535">N429+N430</f>
        <v>-2.7130000000000001</v>
      </c>
      <c r="O428" s="100">
        <f t="shared" si="535"/>
        <v>0.88699999999999979</v>
      </c>
    </row>
    <row r="429" spans="1:15" x14ac:dyDescent="0.2">
      <c r="A429" s="20" t="s">
        <v>135</v>
      </c>
      <c r="B429" s="37" t="s">
        <v>212</v>
      </c>
      <c r="C429" s="34" t="s">
        <v>25</v>
      </c>
      <c r="D429" s="37" t="s">
        <v>121</v>
      </c>
      <c r="E429" s="34" t="s">
        <v>221</v>
      </c>
      <c r="F429" s="34" t="s">
        <v>156</v>
      </c>
      <c r="G429" s="100">
        <v>0.8</v>
      </c>
      <c r="H429" s="100"/>
      <c r="I429" s="102">
        <f t="shared" si="483"/>
        <v>0.8</v>
      </c>
      <c r="J429" s="102"/>
      <c r="K429" s="235">
        <f t="shared" si="455"/>
        <v>0.8</v>
      </c>
      <c r="L429" s="102"/>
      <c r="M429" s="255">
        <f t="shared" si="509"/>
        <v>0.8</v>
      </c>
      <c r="N429" s="102">
        <v>-0.8</v>
      </c>
      <c r="O429" s="102">
        <f t="shared" ref="O429:O430" si="536">M429+N429</f>
        <v>0</v>
      </c>
    </row>
    <row r="430" spans="1:15" x14ac:dyDescent="0.2">
      <c r="A430" s="20" t="s">
        <v>379</v>
      </c>
      <c r="B430" s="37" t="s">
        <v>212</v>
      </c>
      <c r="C430" s="34" t="s">
        <v>25</v>
      </c>
      <c r="D430" s="37" t="s">
        <v>121</v>
      </c>
      <c r="E430" s="34" t="s">
        <v>221</v>
      </c>
      <c r="F430" s="34">
        <v>853</v>
      </c>
      <c r="G430" s="100">
        <v>2.8</v>
      </c>
      <c r="H430" s="100"/>
      <c r="I430" s="102">
        <f t="shared" si="483"/>
        <v>2.8</v>
      </c>
      <c r="J430" s="102"/>
      <c r="K430" s="235">
        <f t="shared" si="455"/>
        <v>2.8</v>
      </c>
      <c r="L430" s="102"/>
      <c r="M430" s="255">
        <f t="shared" si="509"/>
        <v>2.8</v>
      </c>
      <c r="N430" s="102">
        <v>-1.913</v>
      </c>
      <c r="O430" s="102">
        <f t="shared" si="536"/>
        <v>0.88699999999999979</v>
      </c>
    </row>
    <row r="431" spans="1:15" x14ac:dyDescent="0.2">
      <c r="A431" s="90" t="s">
        <v>222</v>
      </c>
      <c r="B431" s="37" t="s">
        <v>212</v>
      </c>
      <c r="C431" s="41" t="s">
        <v>25</v>
      </c>
      <c r="D431" s="70" t="s">
        <v>223</v>
      </c>
      <c r="E431" s="41"/>
      <c r="F431" s="41"/>
      <c r="G431" s="111">
        <f>G432</f>
        <v>6</v>
      </c>
      <c r="H431" s="111">
        <f t="shared" ref="H431:H434" si="537">H432</f>
        <v>0</v>
      </c>
      <c r="I431" s="102">
        <f t="shared" si="483"/>
        <v>6</v>
      </c>
      <c r="J431" s="111">
        <f t="shared" ref="J431:O434" si="538">J432</f>
        <v>0</v>
      </c>
      <c r="K431" s="235">
        <f t="shared" ref="K431:K498" si="539">I431+J431</f>
        <v>6</v>
      </c>
      <c r="L431" s="111">
        <f t="shared" si="538"/>
        <v>0</v>
      </c>
      <c r="M431" s="255">
        <f t="shared" si="509"/>
        <v>6</v>
      </c>
      <c r="N431" s="111">
        <f t="shared" si="538"/>
        <v>0</v>
      </c>
      <c r="O431" s="111">
        <f t="shared" si="538"/>
        <v>6</v>
      </c>
    </row>
    <row r="432" spans="1:15" x14ac:dyDescent="0.2">
      <c r="A432" s="33" t="s">
        <v>55</v>
      </c>
      <c r="B432" s="37" t="s">
        <v>212</v>
      </c>
      <c r="C432" s="37" t="s">
        <v>25</v>
      </c>
      <c r="D432" s="37" t="s">
        <v>223</v>
      </c>
      <c r="E432" s="70" t="s">
        <v>224</v>
      </c>
      <c r="F432" s="41"/>
      <c r="G432" s="111">
        <f>G433</f>
        <v>6</v>
      </c>
      <c r="H432" s="111">
        <f t="shared" si="537"/>
        <v>0</v>
      </c>
      <c r="I432" s="102">
        <f t="shared" si="483"/>
        <v>6</v>
      </c>
      <c r="J432" s="111">
        <f t="shared" si="538"/>
        <v>0</v>
      </c>
      <c r="K432" s="235">
        <f t="shared" si="539"/>
        <v>6</v>
      </c>
      <c r="L432" s="111">
        <f t="shared" si="538"/>
        <v>0</v>
      </c>
      <c r="M432" s="255">
        <f t="shared" si="509"/>
        <v>6</v>
      </c>
      <c r="N432" s="111">
        <f t="shared" si="538"/>
        <v>0</v>
      </c>
      <c r="O432" s="111">
        <f t="shared" si="538"/>
        <v>6</v>
      </c>
    </row>
    <row r="433" spans="1:15" ht="22.5" x14ac:dyDescent="0.2">
      <c r="A433" s="64" t="s">
        <v>5</v>
      </c>
      <c r="B433" s="37" t="s">
        <v>212</v>
      </c>
      <c r="C433" s="34" t="s">
        <v>25</v>
      </c>
      <c r="D433" s="37" t="s">
        <v>223</v>
      </c>
      <c r="E433" s="34" t="s">
        <v>225</v>
      </c>
      <c r="F433" s="34"/>
      <c r="G433" s="100">
        <f>G434</f>
        <v>6</v>
      </c>
      <c r="H433" s="100">
        <f t="shared" si="537"/>
        <v>0</v>
      </c>
      <c r="I433" s="102">
        <f t="shared" si="483"/>
        <v>6</v>
      </c>
      <c r="J433" s="100">
        <f t="shared" si="538"/>
        <v>0</v>
      </c>
      <c r="K433" s="235">
        <f t="shared" si="539"/>
        <v>6</v>
      </c>
      <c r="L433" s="100">
        <f t="shared" si="538"/>
        <v>0</v>
      </c>
      <c r="M433" s="255">
        <f t="shared" si="509"/>
        <v>6</v>
      </c>
      <c r="N433" s="100">
        <f t="shared" si="538"/>
        <v>0</v>
      </c>
      <c r="O433" s="100">
        <f t="shared" si="538"/>
        <v>6</v>
      </c>
    </row>
    <row r="434" spans="1:15" x14ac:dyDescent="0.2">
      <c r="A434" s="33" t="s">
        <v>226</v>
      </c>
      <c r="B434" s="37" t="s">
        <v>212</v>
      </c>
      <c r="C434" s="34" t="s">
        <v>25</v>
      </c>
      <c r="D434" s="37" t="s">
        <v>223</v>
      </c>
      <c r="E434" s="34" t="s">
        <v>225</v>
      </c>
      <c r="F434" s="34">
        <v>500</v>
      </c>
      <c r="G434" s="100">
        <f>G435</f>
        <v>6</v>
      </c>
      <c r="H434" s="100">
        <f t="shared" si="537"/>
        <v>0</v>
      </c>
      <c r="I434" s="102">
        <f t="shared" si="483"/>
        <v>6</v>
      </c>
      <c r="J434" s="100">
        <f t="shared" si="538"/>
        <v>0</v>
      </c>
      <c r="K434" s="235">
        <f t="shared" si="539"/>
        <v>6</v>
      </c>
      <c r="L434" s="100">
        <f t="shared" si="538"/>
        <v>0</v>
      </c>
      <c r="M434" s="255">
        <f t="shared" si="509"/>
        <v>6</v>
      </c>
      <c r="N434" s="100">
        <f t="shared" si="538"/>
        <v>0</v>
      </c>
      <c r="O434" s="100">
        <f t="shared" si="538"/>
        <v>6</v>
      </c>
    </row>
    <row r="435" spans="1:15" x14ac:dyDescent="0.2">
      <c r="A435" s="33" t="s">
        <v>227</v>
      </c>
      <c r="B435" s="37" t="s">
        <v>212</v>
      </c>
      <c r="C435" s="34" t="s">
        <v>25</v>
      </c>
      <c r="D435" s="37" t="s">
        <v>223</v>
      </c>
      <c r="E435" s="34" t="s">
        <v>225</v>
      </c>
      <c r="F435" s="34">
        <v>530</v>
      </c>
      <c r="G435" s="100">
        <v>6</v>
      </c>
      <c r="H435" s="100"/>
      <c r="I435" s="102">
        <f t="shared" si="483"/>
        <v>6</v>
      </c>
      <c r="J435" s="102"/>
      <c r="K435" s="235">
        <f t="shared" si="539"/>
        <v>6</v>
      </c>
      <c r="L435" s="102"/>
      <c r="M435" s="255">
        <f t="shared" si="509"/>
        <v>6</v>
      </c>
      <c r="N435" s="102"/>
      <c r="O435" s="102">
        <f t="shared" ref="O435" si="540">M435+N435</f>
        <v>6</v>
      </c>
    </row>
    <row r="436" spans="1:15" x14ac:dyDescent="0.2">
      <c r="A436" s="48" t="s">
        <v>228</v>
      </c>
      <c r="B436" s="49" t="s">
        <v>212</v>
      </c>
      <c r="C436" s="49" t="s">
        <v>152</v>
      </c>
      <c r="D436" s="49"/>
      <c r="E436" s="47"/>
      <c r="F436" s="47"/>
      <c r="G436" s="98">
        <f>G437</f>
        <v>563.20000000000005</v>
      </c>
      <c r="H436" s="98">
        <f t="shared" ref="H436:H440" si="541">H437</f>
        <v>0</v>
      </c>
      <c r="I436" s="102">
        <f t="shared" si="483"/>
        <v>563.20000000000005</v>
      </c>
      <c r="J436" s="98">
        <f t="shared" ref="J436:O440" si="542">J437</f>
        <v>0</v>
      </c>
      <c r="K436" s="235">
        <f t="shared" si="539"/>
        <v>563.20000000000005</v>
      </c>
      <c r="L436" s="98">
        <f t="shared" si="542"/>
        <v>0</v>
      </c>
      <c r="M436" s="255">
        <f t="shared" si="509"/>
        <v>563.20000000000005</v>
      </c>
      <c r="N436" s="98">
        <f t="shared" si="542"/>
        <v>397.8</v>
      </c>
      <c r="O436" s="98">
        <f t="shared" si="542"/>
        <v>961</v>
      </c>
    </row>
    <row r="437" spans="1:15" s="24" customFormat="1" x14ac:dyDescent="0.2">
      <c r="A437" s="48" t="s">
        <v>229</v>
      </c>
      <c r="B437" s="49" t="s">
        <v>212</v>
      </c>
      <c r="C437" s="49" t="s">
        <v>152</v>
      </c>
      <c r="D437" s="49" t="s">
        <v>88</v>
      </c>
      <c r="E437" s="49"/>
      <c r="F437" s="49"/>
      <c r="G437" s="98">
        <f>G438</f>
        <v>563.20000000000005</v>
      </c>
      <c r="H437" s="98">
        <f t="shared" si="541"/>
        <v>0</v>
      </c>
      <c r="I437" s="102">
        <f t="shared" si="483"/>
        <v>563.20000000000005</v>
      </c>
      <c r="J437" s="98">
        <f t="shared" si="542"/>
        <v>0</v>
      </c>
      <c r="K437" s="235">
        <f t="shared" si="539"/>
        <v>563.20000000000005</v>
      </c>
      <c r="L437" s="98">
        <f t="shared" si="542"/>
        <v>0</v>
      </c>
      <c r="M437" s="255">
        <f t="shared" si="509"/>
        <v>563.20000000000005</v>
      </c>
      <c r="N437" s="98">
        <f t="shared" si="542"/>
        <v>397.8</v>
      </c>
      <c r="O437" s="98">
        <f t="shared" si="542"/>
        <v>961</v>
      </c>
    </row>
    <row r="438" spans="1:15" s="24" customFormat="1" x14ac:dyDescent="0.2">
      <c r="A438" s="33" t="s">
        <v>55</v>
      </c>
      <c r="B438" s="37" t="s">
        <v>212</v>
      </c>
      <c r="C438" s="37" t="s">
        <v>152</v>
      </c>
      <c r="D438" s="37" t="s">
        <v>88</v>
      </c>
      <c r="E438" s="70" t="s">
        <v>224</v>
      </c>
      <c r="F438" s="34"/>
      <c r="G438" s="100">
        <f>G439</f>
        <v>563.20000000000005</v>
      </c>
      <c r="H438" s="100">
        <f t="shared" si="541"/>
        <v>0</v>
      </c>
      <c r="I438" s="102">
        <f t="shared" si="483"/>
        <v>563.20000000000005</v>
      </c>
      <c r="J438" s="100">
        <f t="shared" si="542"/>
        <v>0</v>
      </c>
      <c r="K438" s="235">
        <f t="shared" si="539"/>
        <v>563.20000000000005</v>
      </c>
      <c r="L438" s="100">
        <f t="shared" si="542"/>
        <v>0</v>
      </c>
      <c r="M438" s="255">
        <f t="shared" si="509"/>
        <v>563.20000000000005</v>
      </c>
      <c r="N438" s="100">
        <f t="shared" si="542"/>
        <v>397.8</v>
      </c>
      <c r="O438" s="100">
        <f t="shared" si="542"/>
        <v>961</v>
      </c>
    </row>
    <row r="439" spans="1:15" s="9" customFormat="1" ht="22.5" x14ac:dyDescent="0.2">
      <c r="A439" s="64" t="s">
        <v>3</v>
      </c>
      <c r="B439" s="37" t="s">
        <v>212</v>
      </c>
      <c r="C439" s="37" t="s">
        <v>152</v>
      </c>
      <c r="D439" s="37" t="s">
        <v>88</v>
      </c>
      <c r="E439" s="37" t="s">
        <v>230</v>
      </c>
      <c r="F439" s="34"/>
      <c r="G439" s="100">
        <f>G440</f>
        <v>563.20000000000005</v>
      </c>
      <c r="H439" s="100">
        <f t="shared" si="541"/>
        <v>0</v>
      </c>
      <c r="I439" s="102">
        <f t="shared" si="483"/>
        <v>563.20000000000005</v>
      </c>
      <c r="J439" s="100">
        <f t="shared" si="542"/>
        <v>0</v>
      </c>
      <c r="K439" s="235">
        <f t="shared" si="539"/>
        <v>563.20000000000005</v>
      </c>
      <c r="L439" s="100">
        <f t="shared" si="542"/>
        <v>0</v>
      </c>
      <c r="M439" s="255">
        <f t="shared" si="509"/>
        <v>563.20000000000005</v>
      </c>
      <c r="N439" s="100">
        <f t="shared" si="542"/>
        <v>397.8</v>
      </c>
      <c r="O439" s="100">
        <f t="shared" si="542"/>
        <v>961</v>
      </c>
    </row>
    <row r="440" spans="1:15" s="9" customFormat="1" ht="12" x14ac:dyDescent="0.2">
      <c r="A440" s="33" t="s">
        <v>226</v>
      </c>
      <c r="B440" s="37" t="s">
        <v>212</v>
      </c>
      <c r="C440" s="37" t="s">
        <v>152</v>
      </c>
      <c r="D440" s="37" t="s">
        <v>88</v>
      </c>
      <c r="E440" s="37" t="s">
        <v>230</v>
      </c>
      <c r="F440" s="37" t="s">
        <v>231</v>
      </c>
      <c r="G440" s="100">
        <f>G441</f>
        <v>563.20000000000005</v>
      </c>
      <c r="H440" s="100">
        <f t="shared" si="541"/>
        <v>0</v>
      </c>
      <c r="I440" s="102">
        <f t="shared" si="483"/>
        <v>563.20000000000005</v>
      </c>
      <c r="J440" s="100">
        <f t="shared" si="542"/>
        <v>0</v>
      </c>
      <c r="K440" s="235">
        <f t="shared" si="539"/>
        <v>563.20000000000005</v>
      </c>
      <c r="L440" s="100">
        <f t="shared" si="542"/>
        <v>0</v>
      </c>
      <c r="M440" s="255">
        <f t="shared" si="509"/>
        <v>563.20000000000005</v>
      </c>
      <c r="N440" s="100">
        <f t="shared" si="542"/>
        <v>397.8</v>
      </c>
      <c r="O440" s="100">
        <f t="shared" si="542"/>
        <v>961</v>
      </c>
    </row>
    <row r="441" spans="1:15" s="9" customFormat="1" ht="12" x14ac:dyDescent="0.2">
      <c r="A441" s="33" t="s">
        <v>227</v>
      </c>
      <c r="B441" s="37" t="s">
        <v>212</v>
      </c>
      <c r="C441" s="37" t="s">
        <v>152</v>
      </c>
      <c r="D441" s="37" t="s">
        <v>88</v>
      </c>
      <c r="E441" s="37" t="s">
        <v>230</v>
      </c>
      <c r="F441" s="37" t="s">
        <v>232</v>
      </c>
      <c r="G441" s="100">
        <v>563.20000000000005</v>
      </c>
      <c r="H441" s="100"/>
      <c r="I441" s="102">
        <f t="shared" si="483"/>
        <v>563.20000000000005</v>
      </c>
      <c r="J441" s="102"/>
      <c r="K441" s="235">
        <f t="shared" si="539"/>
        <v>563.20000000000005</v>
      </c>
      <c r="L441" s="102"/>
      <c r="M441" s="255">
        <f t="shared" si="509"/>
        <v>563.20000000000005</v>
      </c>
      <c r="N441" s="102">
        <v>397.8</v>
      </c>
      <c r="O441" s="102">
        <f t="shared" ref="O441" si="543">M441+N441</f>
        <v>961</v>
      </c>
    </row>
    <row r="442" spans="1:15" ht="21" x14ac:dyDescent="0.2">
      <c r="A442" s="48" t="s">
        <v>233</v>
      </c>
      <c r="B442" s="49" t="s">
        <v>212</v>
      </c>
      <c r="C442" s="47">
        <v>13</v>
      </c>
      <c r="D442" s="49"/>
      <c r="E442" s="47"/>
      <c r="F442" s="47"/>
      <c r="G442" s="112">
        <f t="shared" ref="G442:O447" si="544">G443</f>
        <v>20</v>
      </c>
      <c r="H442" s="112">
        <f t="shared" si="544"/>
        <v>0</v>
      </c>
      <c r="I442" s="102">
        <f t="shared" si="483"/>
        <v>20</v>
      </c>
      <c r="J442" s="112">
        <f t="shared" si="544"/>
        <v>0</v>
      </c>
      <c r="K442" s="235">
        <f t="shared" si="539"/>
        <v>20</v>
      </c>
      <c r="L442" s="112">
        <f t="shared" si="544"/>
        <v>0</v>
      </c>
      <c r="M442" s="255">
        <f t="shared" si="509"/>
        <v>20</v>
      </c>
      <c r="N442" s="112">
        <f t="shared" si="544"/>
        <v>-20</v>
      </c>
      <c r="O442" s="112">
        <f t="shared" si="544"/>
        <v>0</v>
      </c>
    </row>
    <row r="443" spans="1:15" x14ac:dyDescent="0.2">
      <c r="A443" s="48" t="s">
        <v>234</v>
      </c>
      <c r="B443" s="49" t="s">
        <v>212</v>
      </c>
      <c r="C443" s="47">
        <v>13</v>
      </c>
      <c r="D443" s="49" t="s">
        <v>25</v>
      </c>
      <c r="E443" s="47"/>
      <c r="F443" s="47"/>
      <c r="G443" s="112">
        <f t="shared" si="544"/>
        <v>20</v>
      </c>
      <c r="H443" s="112">
        <f t="shared" si="544"/>
        <v>0</v>
      </c>
      <c r="I443" s="102">
        <f t="shared" si="483"/>
        <v>20</v>
      </c>
      <c r="J443" s="112">
        <f t="shared" si="544"/>
        <v>0</v>
      </c>
      <c r="K443" s="235">
        <f t="shared" si="539"/>
        <v>20</v>
      </c>
      <c r="L443" s="112">
        <f t="shared" si="544"/>
        <v>0</v>
      </c>
      <c r="M443" s="255">
        <f t="shared" si="509"/>
        <v>20</v>
      </c>
      <c r="N443" s="112">
        <f t="shared" si="544"/>
        <v>-20</v>
      </c>
      <c r="O443" s="112">
        <f t="shared" si="544"/>
        <v>0</v>
      </c>
    </row>
    <row r="444" spans="1:15" ht="22.5" x14ac:dyDescent="0.2">
      <c r="A444" s="33" t="s">
        <v>419</v>
      </c>
      <c r="B444" s="37" t="s">
        <v>212</v>
      </c>
      <c r="C444" s="34">
        <v>13</v>
      </c>
      <c r="D444" s="37" t="s">
        <v>25</v>
      </c>
      <c r="E444" s="34" t="s">
        <v>215</v>
      </c>
      <c r="F444" s="34"/>
      <c r="G444" s="113">
        <f t="shared" si="544"/>
        <v>20</v>
      </c>
      <c r="H444" s="113">
        <f t="shared" si="544"/>
        <v>0</v>
      </c>
      <c r="I444" s="102">
        <f t="shared" si="483"/>
        <v>20</v>
      </c>
      <c r="J444" s="113">
        <f t="shared" si="544"/>
        <v>0</v>
      </c>
      <c r="K444" s="235">
        <f t="shared" si="539"/>
        <v>20</v>
      </c>
      <c r="L444" s="113">
        <f t="shared" si="544"/>
        <v>0</v>
      </c>
      <c r="M444" s="255">
        <f t="shared" si="509"/>
        <v>20</v>
      </c>
      <c r="N444" s="113">
        <f t="shared" si="544"/>
        <v>-20</v>
      </c>
      <c r="O444" s="113">
        <f t="shared" si="544"/>
        <v>0</v>
      </c>
    </row>
    <row r="445" spans="1:15" s="9" customFormat="1" ht="12" x14ac:dyDescent="0.2">
      <c r="A445" s="33" t="s">
        <v>235</v>
      </c>
      <c r="B445" s="37" t="s">
        <v>212</v>
      </c>
      <c r="C445" s="34">
        <v>13</v>
      </c>
      <c r="D445" s="37" t="s">
        <v>25</v>
      </c>
      <c r="E445" s="34" t="s">
        <v>236</v>
      </c>
      <c r="F445" s="34"/>
      <c r="G445" s="113">
        <f t="shared" si="544"/>
        <v>20</v>
      </c>
      <c r="H445" s="113">
        <f t="shared" si="544"/>
        <v>0</v>
      </c>
      <c r="I445" s="102">
        <f t="shared" si="483"/>
        <v>20</v>
      </c>
      <c r="J445" s="113">
        <f t="shared" si="544"/>
        <v>0</v>
      </c>
      <c r="K445" s="235">
        <f t="shared" si="539"/>
        <v>20</v>
      </c>
      <c r="L445" s="113">
        <f t="shared" si="544"/>
        <v>0</v>
      </c>
      <c r="M445" s="255">
        <f t="shared" si="509"/>
        <v>20</v>
      </c>
      <c r="N445" s="113">
        <f t="shared" si="544"/>
        <v>-20</v>
      </c>
      <c r="O445" s="113">
        <f t="shared" si="544"/>
        <v>0</v>
      </c>
    </row>
    <row r="446" spans="1:15" ht="45" x14ac:dyDescent="0.2">
      <c r="A446" s="33" t="s">
        <v>237</v>
      </c>
      <c r="B446" s="37" t="s">
        <v>212</v>
      </c>
      <c r="C446" s="34">
        <v>13</v>
      </c>
      <c r="D446" s="37" t="s">
        <v>25</v>
      </c>
      <c r="E446" s="34" t="s">
        <v>238</v>
      </c>
      <c r="F446" s="34"/>
      <c r="G446" s="113">
        <f t="shared" si="544"/>
        <v>20</v>
      </c>
      <c r="H446" s="113">
        <f t="shared" si="544"/>
        <v>0</v>
      </c>
      <c r="I446" s="102">
        <f t="shared" si="483"/>
        <v>20</v>
      </c>
      <c r="J446" s="113">
        <f t="shared" si="544"/>
        <v>0</v>
      </c>
      <c r="K446" s="235">
        <f t="shared" si="539"/>
        <v>20</v>
      </c>
      <c r="L446" s="113">
        <f t="shared" si="544"/>
        <v>0</v>
      </c>
      <c r="M446" s="255">
        <f t="shared" si="509"/>
        <v>20</v>
      </c>
      <c r="N446" s="113">
        <f t="shared" si="544"/>
        <v>-20</v>
      </c>
      <c r="O446" s="113">
        <f t="shared" si="544"/>
        <v>0</v>
      </c>
    </row>
    <row r="447" spans="1:15" x14ac:dyDescent="0.2">
      <c r="A447" s="33" t="s">
        <v>390</v>
      </c>
      <c r="B447" s="37" t="s">
        <v>212</v>
      </c>
      <c r="C447" s="34">
        <v>13</v>
      </c>
      <c r="D447" s="37" t="s">
        <v>25</v>
      </c>
      <c r="E447" s="34" t="s">
        <v>238</v>
      </c>
      <c r="F447" s="34">
        <v>700</v>
      </c>
      <c r="G447" s="113">
        <f t="shared" si="544"/>
        <v>20</v>
      </c>
      <c r="H447" s="113">
        <f t="shared" si="544"/>
        <v>0</v>
      </c>
      <c r="I447" s="102">
        <f t="shared" si="483"/>
        <v>20</v>
      </c>
      <c r="J447" s="113">
        <f t="shared" si="544"/>
        <v>0</v>
      </c>
      <c r="K447" s="235">
        <f t="shared" si="539"/>
        <v>20</v>
      </c>
      <c r="L447" s="113">
        <f t="shared" si="544"/>
        <v>0</v>
      </c>
      <c r="M447" s="255">
        <f t="shared" si="509"/>
        <v>20</v>
      </c>
      <c r="N447" s="113">
        <f t="shared" si="544"/>
        <v>-20</v>
      </c>
      <c r="O447" s="113">
        <f t="shared" si="544"/>
        <v>0</v>
      </c>
    </row>
    <row r="448" spans="1:15" s="9" customFormat="1" ht="12" x14ac:dyDescent="0.2">
      <c r="A448" s="33" t="s">
        <v>239</v>
      </c>
      <c r="B448" s="37" t="s">
        <v>212</v>
      </c>
      <c r="C448" s="34">
        <v>13</v>
      </c>
      <c r="D448" s="37" t="s">
        <v>25</v>
      </c>
      <c r="E448" s="34" t="s">
        <v>238</v>
      </c>
      <c r="F448" s="34">
        <v>730</v>
      </c>
      <c r="G448" s="113">
        <v>20</v>
      </c>
      <c r="H448" s="113"/>
      <c r="I448" s="102">
        <f t="shared" si="483"/>
        <v>20</v>
      </c>
      <c r="J448" s="102"/>
      <c r="K448" s="235">
        <f t="shared" si="539"/>
        <v>20</v>
      </c>
      <c r="L448" s="102"/>
      <c r="M448" s="255">
        <f t="shared" si="509"/>
        <v>20</v>
      </c>
      <c r="N448" s="102">
        <v>-20</v>
      </c>
      <c r="O448" s="102">
        <f t="shared" ref="O448" si="545">M448+N448</f>
        <v>0</v>
      </c>
    </row>
    <row r="449" spans="1:15" s="9" customFormat="1" ht="21" x14ac:dyDescent="0.2">
      <c r="A449" s="66" t="s">
        <v>240</v>
      </c>
      <c r="B449" s="49" t="s">
        <v>212</v>
      </c>
      <c r="C449" s="47" t="s">
        <v>241</v>
      </c>
      <c r="D449" s="49" t="s">
        <v>82</v>
      </c>
      <c r="E449" s="47" t="s">
        <v>83</v>
      </c>
      <c r="F449" s="47" t="s">
        <v>84</v>
      </c>
      <c r="G449" s="98">
        <f>G450+G460+G456</f>
        <v>13921.3</v>
      </c>
      <c r="H449" s="98">
        <f t="shared" ref="H449" si="546">H450+H460+H456</f>
        <v>746.2</v>
      </c>
      <c r="I449" s="102">
        <f t="shared" si="483"/>
        <v>14667.5</v>
      </c>
      <c r="J449" s="98">
        <f t="shared" ref="J449:L449" si="547">J450+J460+J456</f>
        <v>222.7</v>
      </c>
      <c r="K449" s="235">
        <f t="shared" si="539"/>
        <v>14890.2</v>
      </c>
      <c r="L449" s="98">
        <f t="shared" si="547"/>
        <v>863.6</v>
      </c>
      <c r="M449" s="255">
        <f t="shared" si="509"/>
        <v>15753.800000000001</v>
      </c>
      <c r="N449" s="98">
        <f t="shared" ref="N449:O449" si="548">N450+N460+N456</f>
        <v>3581.2910000000002</v>
      </c>
      <c r="O449" s="98">
        <f t="shared" si="548"/>
        <v>19335.091000000004</v>
      </c>
    </row>
    <row r="450" spans="1:15" s="9" customFormat="1" ht="21" x14ac:dyDescent="0.2">
      <c r="A450" s="48" t="s">
        <v>242</v>
      </c>
      <c r="B450" s="49" t="s">
        <v>212</v>
      </c>
      <c r="C450" s="47" t="s">
        <v>241</v>
      </c>
      <c r="D450" s="49" t="s">
        <v>25</v>
      </c>
      <c r="E450" s="47" t="s">
        <v>83</v>
      </c>
      <c r="F450" s="47" t="s">
        <v>84</v>
      </c>
      <c r="G450" s="98">
        <f>G451</f>
        <v>13152.4</v>
      </c>
      <c r="H450" s="98">
        <f t="shared" ref="H450:H454" si="549">H451</f>
        <v>0</v>
      </c>
      <c r="I450" s="102">
        <f t="shared" si="483"/>
        <v>13152.4</v>
      </c>
      <c r="J450" s="98">
        <f t="shared" ref="J450:O454" si="550">J451</f>
        <v>222.7</v>
      </c>
      <c r="K450" s="235">
        <f t="shared" si="539"/>
        <v>13375.1</v>
      </c>
      <c r="L450" s="98">
        <f t="shared" si="550"/>
        <v>863.6</v>
      </c>
      <c r="M450" s="255">
        <f t="shared" si="509"/>
        <v>14238.7</v>
      </c>
      <c r="N450" s="98">
        <f t="shared" si="550"/>
        <v>3697.9839999999999</v>
      </c>
      <c r="O450" s="98">
        <f t="shared" si="550"/>
        <v>17936.684000000001</v>
      </c>
    </row>
    <row r="451" spans="1:15" s="9" customFormat="1" ht="12" x14ac:dyDescent="0.2">
      <c r="A451" s="33" t="s">
        <v>243</v>
      </c>
      <c r="B451" s="37" t="s">
        <v>212</v>
      </c>
      <c r="C451" s="34" t="s">
        <v>241</v>
      </c>
      <c r="D451" s="37" t="s">
        <v>25</v>
      </c>
      <c r="E451" s="34" t="s">
        <v>244</v>
      </c>
      <c r="F451" s="34" t="s">
        <v>84</v>
      </c>
      <c r="G451" s="100">
        <f>G452</f>
        <v>13152.4</v>
      </c>
      <c r="H451" s="100">
        <f t="shared" si="549"/>
        <v>0</v>
      </c>
      <c r="I451" s="102">
        <f t="shared" si="483"/>
        <v>13152.4</v>
      </c>
      <c r="J451" s="100">
        <f t="shared" si="550"/>
        <v>222.7</v>
      </c>
      <c r="K451" s="235">
        <f t="shared" si="539"/>
        <v>13375.1</v>
      </c>
      <c r="L451" s="100">
        <f t="shared" si="550"/>
        <v>863.6</v>
      </c>
      <c r="M451" s="255">
        <f t="shared" si="509"/>
        <v>14238.7</v>
      </c>
      <c r="N451" s="100">
        <f t="shared" si="550"/>
        <v>3697.9839999999999</v>
      </c>
      <c r="O451" s="100">
        <f t="shared" si="550"/>
        <v>17936.684000000001</v>
      </c>
    </row>
    <row r="452" spans="1:15" s="9" customFormat="1" ht="26.25" customHeight="1" x14ac:dyDescent="0.2">
      <c r="A452" s="33" t="s">
        <v>245</v>
      </c>
      <c r="B452" s="37" t="s">
        <v>212</v>
      </c>
      <c r="C452" s="34" t="s">
        <v>241</v>
      </c>
      <c r="D452" s="37" t="s">
        <v>25</v>
      </c>
      <c r="E452" s="34" t="s">
        <v>246</v>
      </c>
      <c r="F452" s="34" t="s">
        <v>84</v>
      </c>
      <c r="G452" s="100">
        <f>G453</f>
        <v>13152.4</v>
      </c>
      <c r="H452" s="100">
        <f t="shared" si="549"/>
        <v>0</v>
      </c>
      <c r="I452" s="102">
        <f t="shared" si="483"/>
        <v>13152.4</v>
      </c>
      <c r="J452" s="100">
        <f t="shared" si="550"/>
        <v>222.7</v>
      </c>
      <c r="K452" s="235">
        <f t="shared" si="539"/>
        <v>13375.1</v>
      </c>
      <c r="L452" s="100">
        <f t="shared" si="550"/>
        <v>863.6</v>
      </c>
      <c r="M452" s="255">
        <f t="shared" si="509"/>
        <v>14238.7</v>
      </c>
      <c r="N452" s="100">
        <f t="shared" si="550"/>
        <v>3697.9839999999999</v>
      </c>
      <c r="O452" s="100">
        <f t="shared" si="550"/>
        <v>17936.684000000001</v>
      </c>
    </row>
    <row r="453" spans="1:15" s="9" customFormat="1" ht="12" x14ac:dyDescent="0.2">
      <c r="A453" s="33" t="s">
        <v>226</v>
      </c>
      <c r="B453" s="37" t="s">
        <v>212</v>
      </c>
      <c r="C453" s="34" t="s">
        <v>241</v>
      </c>
      <c r="D453" s="37" t="s">
        <v>25</v>
      </c>
      <c r="E453" s="34" t="s">
        <v>246</v>
      </c>
      <c r="F453" s="34" t="s">
        <v>231</v>
      </c>
      <c r="G453" s="100">
        <f>G454</f>
        <v>13152.4</v>
      </c>
      <c r="H453" s="100">
        <f t="shared" si="549"/>
        <v>0</v>
      </c>
      <c r="I453" s="102">
        <f t="shared" si="483"/>
        <v>13152.4</v>
      </c>
      <c r="J453" s="100">
        <f t="shared" si="550"/>
        <v>222.7</v>
      </c>
      <c r="K453" s="235">
        <f t="shared" si="539"/>
        <v>13375.1</v>
      </c>
      <c r="L453" s="100">
        <f t="shared" si="550"/>
        <v>863.6</v>
      </c>
      <c r="M453" s="255">
        <f t="shared" si="509"/>
        <v>14238.7</v>
      </c>
      <c r="N453" s="100">
        <f t="shared" si="550"/>
        <v>3697.9839999999999</v>
      </c>
      <c r="O453" s="100">
        <f t="shared" si="550"/>
        <v>17936.684000000001</v>
      </c>
    </row>
    <row r="454" spans="1:15" s="9" customFormat="1" ht="12" x14ac:dyDescent="0.2">
      <c r="A454" s="33" t="s">
        <v>247</v>
      </c>
      <c r="B454" s="37" t="s">
        <v>212</v>
      </c>
      <c r="C454" s="34" t="s">
        <v>241</v>
      </c>
      <c r="D454" s="37" t="s">
        <v>25</v>
      </c>
      <c r="E454" s="34" t="s">
        <v>246</v>
      </c>
      <c r="F454" s="34" t="s">
        <v>248</v>
      </c>
      <c r="G454" s="100">
        <f>G455</f>
        <v>13152.4</v>
      </c>
      <c r="H454" s="100">
        <f t="shared" si="549"/>
        <v>0</v>
      </c>
      <c r="I454" s="102">
        <f t="shared" si="483"/>
        <v>13152.4</v>
      </c>
      <c r="J454" s="100">
        <f t="shared" si="550"/>
        <v>222.7</v>
      </c>
      <c r="K454" s="235">
        <f t="shared" si="539"/>
        <v>13375.1</v>
      </c>
      <c r="L454" s="100">
        <f t="shared" si="550"/>
        <v>863.6</v>
      </c>
      <c r="M454" s="255">
        <f t="shared" si="509"/>
        <v>14238.7</v>
      </c>
      <c r="N454" s="100">
        <f t="shared" si="550"/>
        <v>3697.9839999999999</v>
      </c>
      <c r="O454" s="100">
        <f t="shared" si="550"/>
        <v>17936.684000000001</v>
      </c>
    </row>
    <row r="455" spans="1:15" ht="11.25" customHeight="1" x14ac:dyDescent="0.2">
      <c r="A455" s="65" t="s">
        <v>249</v>
      </c>
      <c r="B455" s="37" t="s">
        <v>212</v>
      </c>
      <c r="C455" s="34" t="s">
        <v>241</v>
      </c>
      <c r="D455" s="37" t="s">
        <v>25</v>
      </c>
      <c r="E455" s="34" t="s">
        <v>246</v>
      </c>
      <c r="F455" s="34" t="s">
        <v>250</v>
      </c>
      <c r="G455" s="100">
        <v>13152.4</v>
      </c>
      <c r="H455" s="100"/>
      <c r="I455" s="102">
        <f t="shared" si="483"/>
        <v>13152.4</v>
      </c>
      <c r="J455" s="102">
        <v>222.7</v>
      </c>
      <c r="K455" s="235">
        <f t="shared" si="539"/>
        <v>13375.1</v>
      </c>
      <c r="L455" s="102">
        <v>863.6</v>
      </c>
      <c r="M455" s="255">
        <f t="shared" si="509"/>
        <v>14238.7</v>
      </c>
      <c r="N455" s="102">
        <v>3697.9839999999999</v>
      </c>
      <c r="O455" s="102">
        <f t="shared" ref="O455" si="551">M455+N455</f>
        <v>17936.684000000001</v>
      </c>
    </row>
    <row r="456" spans="1:15" x14ac:dyDescent="0.2">
      <c r="A456" s="48" t="s">
        <v>251</v>
      </c>
      <c r="B456" s="49" t="s">
        <v>212</v>
      </c>
      <c r="C456" s="47" t="s">
        <v>241</v>
      </c>
      <c r="D456" s="49" t="s">
        <v>152</v>
      </c>
      <c r="E456" s="47"/>
      <c r="F456" s="47"/>
      <c r="G456" s="98">
        <f>G457</f>
        <v>700</v>
      </c>
      <c r="H456" s="98">
        <f t="shared" ref="H456:H458" si="552">H457</f>
        <v>0</v>
      </c>
      <c r="I456" s="102">
        <f t="shared" ref="I456:I533" si="553">G456+H456</f>
        <v>700</v>
      </c>
      <c r="J456" s="98">
        <f t="shared" ref="J456:O458" si="554">J457</f>
        <v>0</v>
      </c>
      <c r="K456" s="235">
        <f t="shared" si="539"/>
        <v>700</v>
      </c>
      <c r="L456" s="98">
        <f t="shared" si="554"/>
        <v>0</v>
      </c>
      <c r="M456" s="255">
        <f t="shared" si="509"/>
        <v>700</v>
      </c>
      <c r="N456" s="98">
        <f t="shared" si="554"/>
        <v>-116.316</v>
      </c>
      <c r="O456" s="98">
        <f t="shared" si="554"/>
        <v>583.68399999999997</v>
      </c>
    </row>
    <row r="457" spans="1:15" x14ac:dyDescent="0.2">
      <c r="A457" s="33" t="s">
        <v>226</v>
      </c>
      <c r="B457" s="37" t="s">
        <v>212</v>
      </c>
      <c r="C457" s="34" t="s">
        <v>241</v>
      </c>
      <c r="D457" s="37" t="s">
        <v>152</v>
      </c>
      <c r="E457" s="34" t="s">
        <v>244</v>
      </c>
      <c r="F457" s="34" t="s">
        <v>231</v>
      </c>
      <c r="G457" s="100">
        <f>G458</f>
        <v>700</v>
      </c>
      <c r="H457" s="100">
        <f t="shared" si="552"/>
        <v>0</v>
      </c>
      <c r="I457" s="102">
        <f t="shared" si="553"/>
        <v>700</v>
      </c>
      <c r="J457" s="100">
        <f t="shared" si="554"/>
        <v>0</v>
      </c>
      <c r="K457" s="235">
        <f t="shared" si="539"/>
        <v>700</v>
      </c>
      <c r="L457" s="100">
        <f t="shared" si="554"/>
        <v>0</v>
      </c>
      <c r="M457" s="255">
        <f t="shared" si="509"/>
        <v>700</v>
      </c>
      <c r="N457" s="100">
        <f t="shared" si="554"/>
        <v>-116.316</v>
      </c>
      <c r="O457" s="100">
        <f t="shared" si="554"/>
        <v>583.68399999999997</v>
      </c>
    </row>
    <row r="458" spans="1:15" x14ac:dyDescent="0.2">
      <c r="A458" s="33" t="s">
        <v>247</v>
      </c>
      <c r="B458" s="37" t="s">
        <v>212</v>
      </c>
      <c r="C458" s="34" t="s">
        <v>241</v>
      </c>
      <c r="D458" s="37" t="s">
        <v>152</v>
      </c>
      <c r="E458" s="34" t="s">
        <v>252</v>
      </c>
      <c r="F458" s="34" t="s">
        <v>248</v>
      </c>
      <c r="G458" s="100">
        <f>G459</f>
        <v>700</v>
      </c>
      <c r="H458" s="100">
        <f t="shared" si="552"/>
        <v>0</v>
      </c>
      <c r="I458" s="102">
        <f t="shared" si="553"/>
        <v>700</v>
      </c>
      <c r="J458" s="100">
        <f t="shared" si="554"/>
        <v>0</v>
      </c>
      <c r="K458" s="235">
        <f t="shared" si="539"/>
        <v>700</v>
      </c>
      <c r="L458" s="100">
        <f t="shared" si="554"/>
        <v>0</v>
      </c>
      <c r="M458" s="255">
        <f t="shared" si="509"/>
        <v>700</v>
      </c>
      <c r="N458" s="100">
        <f t="shared" si="554"/>
        <v>-116.316</v>
      </c>
      <c r="O458" s="100">
        <f t="shared" si="554"/>
        <v>583.68399999999997</v>
      </c>
    </row>
    <row r="459" spans="1:15" x14ac:dyDescent="0.2">
      <c r="A459" s="65" t="s">
        <v>251</v>
      </c>
      <c r="B459" s="37" t="s">
        <v>212</v>
      </c>
      <c r="C459" s="34" t="s">
        <v>241</v>
      </c>
      <c r="D459" s="37" t="s">
        <v>152</v>
      </c>
      <c r="E459" s="34" t="s">
        <v>252</v>
      </c>
      <c r="F459" s="34">
        <v>512</v>
      </c>
      <c r="G459" s="100">
        <v>700</v>
      </c>
      <c r="H459" s="100"/>
      <c r="I459" s="102">
        <f t="shared" si="553"/>
        <v>700</v>
      </c>
      <c r="J459" s="102"/>
      <c r="K459" s="235">
        <f t="shared" si="539"/>
        <v>700</v>
      </c>
      <c r="L459" s="102"/>
      <c r="M459" s="255">
        <f t="shared" si="509"/>
        <v>700</v>
      </c>
      <c r="N459" s="102">
        <v>-116.316</v>
      </c>
      <c r="O459" s="102">
        <f t="shared" ref="O459" si="555">M459+N459</f>
        <v>583.68399999999997</v>
      </c>
    </row>
    <row r="460" spans="1:15" x14ac:dyDescent="0.2">
      <c r="A460" s="48" t="s">
        <v>253</v>
      </c>
      <c r="B460" s="49" t="s">
        <v>212</v>
      </c>
      <c r="C460" s="47">
        <v>14</v>
      </c>
      <c r="D460" s="49" t="s">
        <v>88</v>
      </c>
      <c r="E460" s="47"/>
      <c r="F460" s="47"/>
      <c r="G460" s="98">
        <f>+G464+G461</f>
        <v>68.900000000000006</v>
      </c>
      <c r="H460" s="98">
        <f t="shared" ref="H460:J460" si="556">+H464+H461</f>
        <v>746.2</v>
      </c>
      <c r="I460" s="100">
        <f t="shared" si="556"/>
        <v>815.1</v>
      </c>
      <c r="J460" s="98">
        <f t="shared" si="556"/>
        <v>0</v>
      </c>
      <c r="K460" s="235">
        <f t="shared" si="539"/>
        <v>815.1</v>
      </c>
      <c r="L460" s="98">
        <f t="shared" ref="L460:N460" si="557">+L464+L461</f>
        <v>0</v>
      </c>
      <c r="M460" s="255">
        <f t="shared" si="509"/>
        <v>815.1</v>
      </c>
      <c r="N460" s="98">
        <f t="shared" si="557"/>
        <v>-0.377</v>
      </c>
      <c r="O460" s="98">
        <f t="shared" ref="O460" si="558">+O464+O461</f>
        <v>814.72300000000007</v>
      </c>
    </row>
    <row r="461" spans="1:15" ht="112.5" x14ac:dyDescent="0.2">
      <c r="A461" s="64" t="s">
        <v>290</v>
      </c>
      <c r="B461" s="37" t="s">
        <v>212</v>
      </c>
      <c r="C461" s="34">
        <v>14</v>
      </c>
      <c r="D461" s="37" t="s">
        <v>88</v>
      </c>
      <c r="E461" s="34" t="s">
        <v>289</v>
      </c>
      <c r="F461" s="47"/>
      <c r="G461" s="100">
        <f>G462</f>
        <v>0</v>
      </c>
      <c r="H461" s="100">
        <f t="shared" ref="H461:H462" si="559">H462</f>
        <v>746.2</v>
      </c>
      <c r="I461" s="100">
        <f t="shared" si="553"/>
        <v>746.2</v>
      </c>
      <c r="J461" s="100">
        <f t="shared" ref="J461:O462" si="560">J462</f>
        <v>0</v>
      </c>
      <c r="K461" s="235">
        <f t="shared" si="539"/>
        <v>746.2</v>
      </c>
      <c r="L461" s="100">
        <f t="shared" si="560"/>
        <v>0</v>
      </c>
      <c r="M461" s="255">
        <f t="shared" si="509"/>
        <v>746.2</v>
      </c>
      <c r="N461" s="100">
        <f t="shared" si="560"/>
        <v>-0.38600000000000001</v>
      </c>
      <c r="O461" s="100">
        <f t="shared" si="560"/>
        <v>745.81400000000008</v>
      </c>
    </row>
    <row r="462" spans="1:15" x14ac:dyDescent="0.2">
      <c r="A462" s="33" t="s">
        <v>226</v>
      </c>
      <c r="B462" s="37" t="s">
        <v>212</v>
      </c>
      <c r="C462" s="34">
        <v>14</v>
      </c>
      <c r="D462" s="37" t="s">
        <v>88</v>
      </c>
      <c r="E462" s="34" t="s">
        <v>289</v>
      </c>
      <c r="F462" s="34">
        <v>500</v>
      </c>
      <c r="G462" s="100">
        <f>G463</f>
        <v>0</v>
      </c>
      <c r="H462" s="100">
        <f t="shared" si="559"/>
        <v>746.2</v>
      </c>
      <c r="I462" s="102">
        <f t="shared" si="553"/>
        <v>746.2</v>
      </c>
      <c r="J462" s="100">
        <f t="shared" si="560"/>
        <v>0</v>
      </c>
      <c r="K462" s="235">
        <f t="shared" si="539"/>
        <v>746.2</v>
      </c>
      <c r="L462" s="100">
        <f t="shared" si="560"/>
        <v>0</v>
      </c>
      <c r="M462" s="255">
        <f t="shared" si="509"/>
        <v>746.2</v>
      </c>
      <c r="N462" s="100">
        <f t="shared" si="560"/>
        <v>-0.38600000000000001</v>
      </c>
      <c r="O462" s="100">
        <f t="shared" si="560"/>
        <v>745.81400000000008</v>
      </c>
    </row>
    <row r="463" spans="1:15" x14ac:dyDescent="0.2">
      <c r="A463" s="33" t="s">
        <v>8</v>
      </c>
      <c r="B463" s="37" t="s">
        <v>212</v>
      </c>
      <c r="C463" s="34">
        <v>14</v>
      </c>
      <c r="D463" s="37" t="s">
        <v>88</v>
      </c>
      <c r="E463" s="34" t="s">
        <v>289</v>
      </c>
      <c r="F463" s="34">
        <v>540</v>
      </c>
      <c r="G463" s="100">
        <v>0</v>
      </c>
      <c r="H463" s="100">
        <v>746.2</v>
      </c>
      <c r="I463" s="102">
        <f t="shared" si="553"/>
        <v>746.2</v>
      </c>
      <c r="J463" s="102"/>
      <c r="K463" s="235">
        <f t="shared" si="539"/>
        <v>746.2</v>
      </c>
      <c r="L463" s="102"/>
      <c r="M463" s="255">
        <f t="shared" si="509"/>
        <v>746.2</v>
      </c>
      <c r="N463" s="102">
        <v>-0.38600000000000001</v>
      </c>
      <c r="O463" s="102">
        <f t="shared" ref="O463" si="561">M463+N463</f>
        <v>745.81400000000008</v>
      </c>
    </row>
    <row r="464" spans="1:15" x14ac:dyDescent="0.2">
      <c r="A464" s="33" t="s">
        <v>226</v>
      </c>
      <c r="B464" s="37" t="s">
        <v>212</v>
      </c>
      <c r="C464" s="34" t="s">
        <v>241</v>
      </c>
      <c r="D464" s="34" t="s">
        <v>88</v>
      </c>
      <c r="E464" s="34" t="s">
        <v>244</v>
      </c>
      <c r="F464" s="34" t="s">
        <v>84</v>
      </c>
      <c r="G464" s="100">
        <f t="shared" ref="G464:O468" si="562">+G465</f>
        <v>68.900000000000006</v>
      </c>
      <c r="H464" s="100">
        <f t="shared" si="562"/>
        <v>0</v>
      </c>
      <c r="I464" s="102">
        <f t="shared" si="553"/>
        <v>68.900000000000006</v>
      </c>
      <c r="J464" s="100">
        <f t="shared" si="562"/>
        <v>0</v>
      </c>
      <c r="K464" s="235">
        <f t="shared" si="539"/>
        <v>68.900000000000006</v>
      </c>
      <c r="L464" s="100">
        <f t="shared" si="562"/>
        <v>0</v>
      </c>
      <c r="M464" s="255">
        <f t="shared" si="509"/>
        <v>68.900000000000006</v>
      </c>
      <c r="N464" s="100">
        <f t="shared" si="562"/>
        <v>8.9999999999999993E-3</v>
      </c>
      <c r="O464" s="100">
        <f t="shared" si="562"/>
        <v>68.909000000000006</v>
      </c>
    </row>
    <row r="465" spans="1:17" ht="33.75" x14ac:dyDescent="0.2">
      <c r="A465" s="33" t="s">
        <v>254</v>
      </c>
      <c r="B465" s="37" t="s">
        <v>212</v>
      </c>
      <c r="C465" s="34" t="s">
        <v>241</v>
      </c>
      <c r="D465" s="34" t="s">
        <v>88</v>
      </c>
      <c r="E465" s="34" t="s">
        <v>255</v>
      </c>
      <c r="F465" s="34" t="s">
        <v>84</v>
      </c>
      <c r="G465" s="100">
        <f t="shared" si="562"/>
        <v>68.900000000000006</v>
      </c>
      <c r="H465" s="100">
        <f t="shared" si="562"/>
        <v>0</v>
      </c>
      <c r="I465" s="102">
        <f t="shared" si="553"/>
        <v>68.900000000000006</v>
      </c>
      <c r="J465" s="100">
        <f t="shared" si="562"/>
        <v>0</v>
      </c>
      <c r="K465" s="235">
        <f t="shared" si="539"/>
        <v>68.900000000000006</v>
      </c>
      <c r="L465" s="100">
        <f t="shared" si="562"/>
        <v>0</v>
      </c>
      <c r="M465" s="255">
        <f t="shared" si="509"/>
        <v>68.900000000000006</v>
      </c>
      <c r="N465" s="100">
        <f t="shared" si="562"/>
        <v>8.9999999999999993E-3</v>
      </c>
      <c r="O465" s="100">
        <f t="shared" si="562"/>
        <v>68.909000000000006</v>
      </c>
    </row>
    <row r="466" spans="1:17" ht="56.25" x14ac:dyDescent="0.2">
      <c r="A466" s="33" t="s">
        <v>256</v>
      </c>
      <c r="B466" s="37" t="s">
        <v>212</v>
      </c>
      <c r="C466" s="34" t="s">
        <v>241</v>
      </c>
      <c r="D466" s="34" t="s">
        <v>88</v>
      </c>
      <c r="E466" s="34" t="s">
        <v>255</v>
      </c>
      <c r="F466" s="34" t="s">
        <v>84</v>
      </c>
      <c r="G466" s="100">
        <f t="shared" si="562"/>
        <v>68.900000000000006</v>
      </c>
      <c r="H466" s="100">
        <f t="shared" si="562"/>
        <v>0</v>
      </c>
      <c r="I466" s="102">
        <f t="shared" si="553"/>
        <v>68.900000000000006</v>
      </c>
      <c r="J466" s="100">
        <f t="shared" si="562"/>
        <v>0</v>
      </c>
      <c r="K466" s="235">
        <f t="shared" si="539"/>
        <v>68.900000000000006</v>
      </c>
      <c r="L466" s="100">
        <f t="shared" si="562"/>
        <v>0</v>
      </c>
      <c r="M466" s="255">
        <f t="shared" si="509"/>
        <v>68.900000000000006</v>
      </c>
      <c r="N466" s="100">
        <f t="shared" si="562"/>
        <v>8.9999999999999993E-3</v>
      </c>
      <c r="O466" s="100">
        <f t="shared" si="562"/>
        <v>68.909000000000006</v>
      </c>
    </row>
    <row r="467" spans="1:17" x14ac:dyDescent="0.2">
      <c r="A467" s="33" t="s">
        <v>226</v>
      </c>
      <c r="B467" s="37" t="s">
        <v>212</v>
      </c>
      <c r="C467" s="34" t="s">
        <v>241</v>
      </c>
      <c r="D467" s="34" t="s">
        <v>88</v>
      </c>
      <c r="E467" s="34" t="s">
        <v>255</v>
      </c>
      <c r="F467" s="34" t="s">
        <v>231</v>
      </c>
      <c r="G467" s="100">
        <f t="shared" si="562"/>
        <v>68.900000000000006</v>
      </c>
      <c r="H467" s="100">
        <f t="shared" si="562"/>
        <v>0</v>
      </c>
      <c r="I467" s="102">
        <f t="shared" si="553"/>
        <v>68.900000000000006</v>
      </c>
      <c r="J467" s="100">
        <f t="shared" si="562"/>
        <v>0</v>
      </c>
      <c r="K467" s="235">
        <f t="shared" si="539"/>
        <v>68.900000000000006</v>
      </c>
      <c r="L467" s="100">
        <f t="shared" si="562"/>
        <v>0</v>
      </c>
      <c r="M467" s="255">
        <f t="shared" si="509"/>
        <v>68.900000000000006</v>
      </c>
      <c r="N467" s="100">
        <f t="shared" si="562"/>
        <v>8.9999999999999993E-3</v>
      </c>
      <c r="O467" s="100">
        <f t="shared" si="562"/>
        <v>68.909000000000006</v>
      </c>
    </row>
    <row r="468" spans="1:17" x14ac:dyDescent="0.2">
      <c r="A468" s="33" t="s">
        <v>8</v>
      </c>
      <c r="B468" s="37" t="s">
        <v>212</v>
      </c>
      <c r="C468" s="34" t="s">
        <v>241</v>
      </c>
      <c r="D468" s="34" t="s">
        <v>88</v>
      </c>
      <c r="E468" s="34" t="s">
        <v>255</v>
      </c>
      <c r="F468" s="34">
        <v>540</v>
      </c>
      <c r="G468" s="100">
        <f t="shared" si="562"/>
        <v>68.900000000000006</v>
      </c>
      <c r="H468" s="100">
        <f t="shared" si="562"/>
        <v>0</v>
      </c>
      <c r="I468" s="102">
        <f t="shared" si="553"/>
        <v>68.900000000000006</v>
      </c>
      <c r="J468" s="100">
        <f t="shared" si="562"/>
        <v>0</v>
      </c>
      <c r="K468" s="235">
        <f t="shared" si="539"/>
        <v>68.900000000000006</v>
      </c>
      <c r="L468" s="100">
        <f t="shared" si="562"/>
        <v>0</v>
      </c>
      <c r="M468" s="255">
        <f t="shared" si="509"/>
        <v>68.900000000000006</v>
      </c>
      <c r="N468" s="100">
        <f t="shared" si="562"/>
        <v>8.9999999999999993E-3</v>
      </c>
      <c r="O468" s="100">
        <f t="shared" si="562"/>
        <v>68.909000000000006</v>
      </c>
    </row>
    <row r="469" spans="1:17" x14ac:dyDescent="0.2">
      <c r="A469" s="65" t="s">
        <v>8</v>
      </c>
      <c r="B469" s="37" t="s">
        <v>212</v>
      </c>
      <c r="C469" s="34" t="s">
        <v>241</v>
      </c>
      <c r="D469" s="34" t="s">
        <v>88</v>
      </c>
      <c r="E469" s="34" t="s">
        <v>255</v>
      </c>
      <c r="F469" s="34">
        <v>540</v>
      </c>
      <c r="G469" s="100">
        <v>68.900000000000006</v>
      </c>
      <c r="H469" s="100"/>
      <c r="I469" s="102">
        <f t="shared" si="553"/>
        <v>68.900000000000006</v>
      </c>
      <c r="J469" s="102"/>
      <c r="K469" s="235">
        <f t="shared" si="539"/>
        <v>68.900000000000006</v>
      </c>
      <c r="L469" s="102"/>
      <c r="M469" s="255">
        <f t="shared" si="509"/>
        <v>68.900000000000006</v>
      </c>
      <c r="N469" s="102">
        <v>8.9999999999999993E-3</v>
      </c>
      <c r="O469" s="102">
        <f t="shared" ref="O469" si="563">M469+N469</f>
        <v>68.909000000000006</v>
      </c>
    </row>
    <row r="470" spans="1:17" ht="21" x14ac:dyDescent="0.2">
      <c r="A470" s="84" t="s">
        <v>257</v>
      </c>
      <c r="B470" s="60" t="s">
        <v>258</v>
      </c>
      <c r="C470" s="59"/>
      <c r="D470" s="60"/>
      <c r="E470" s="59"/>
      <c r="F470" s="59"/>
      <c r="G470" s="108">
        <f>G471+G539+G550+G576+G622+G645+G663+G671+G697+G704</f>
        <v>31278.100000000006</v>
      </c>
      <c r="H470" s="108">
        <f>H471+H539+H550+H576+H622+H645+H663+H671+H697+H704</f>
        <v>7433.335</v>
      </c>
      <c r="I470" s="238">
        <f t="shared" si="553"/>
        <v>38711.435000000005</v>
      </c>
      <c r="J470" s="108">
        <f>J471+J539+J550+J576+J622+J645+J663+J671+J697+J704</f>
        <v>3128.2</v>
      </c>
      <c r="K470" s="108">
        <f t="shared" si="539"/>
        <v>41839.635000000002</v>
      </c>
      <c r="L470" s="108">
        <f>L471+L539+L550+L576+L622+L645+L663+L671+L697+L704</f>
        <v>1557.6</v>
      </c>
      <c r="M470" s="108">
        <f t="shared" si="509"/>
        <v>43397.235000000001</v>
      </c>
      <c r="N470" s="108">
        <f>N471+N539+N550+N576+N622+N645+N663+N671+N697+N704</f>
        <v>1885.7639999999997</v>
      </c>
      <c r="O470" s="108">
        <f>O471+O539+O550+O576+O622+O645+O663+O671+O697+O704</f>
        <v>45282.998999999996</v>
      </c>
      <c r="Q470" s="284"/>
    </row>
    <row r="471" spans="1:17" x14ac:dyDescent="0.2">
      <c r="A471" s="48" t="s">
        <v>213</v>
      </c>
      <c r="B471" s="49" t="s">
        <v>258</v>
      </c>
      <c r="C471" s="47" t="s">
        <v>25</v>
      </c>
      <c r="D471" s="49" t="s">
        <v>82</v>
      </c>
      <c r="E471" s="47" t="s">
        <v>83</v>
      </c>
      <c r="F471" s="47" t="s">
        <v>84</v>
      </c>
      <c r="G471" s="98">
        <f>G472+G504+G509+G514</f>
        <v>19088.600000000002</v>
      </c>
      <c r="H471" s="98">
        <f t="shared" ref="H471" si="564">H472+H504+H509+H514</f>
        <v>-79</v>
      </c>
      <c r="I471" s="102">
        <f t="shared" si="553"/>
        <v>19009.600000000002</v>
      </c>
      <c r="J471" s="98">
        <f t="shared" ref="J471:L471" si="565">J472+J504+J509+J514</f>
        <v>0</v>
      </c>
      <c r="K471" s="235">
        <f t="shared" si="539"/>
        <v>19009.600000000002</v>
      </c>
      <c r="L471" s="98">
        <f t="shared" si="565"/>
        <v>2550.1</v>
      </c>
      <c r="M471" s="255">
        <f t="shared" si="509"/>
        <v>21559.7</v>
      </c>
      <c r="N471" s="98">
        <f t="shared" ref="N471:O471" si="566">N472+N504+N509+N514</f>
        <v>1224.1819999999998</v>
      </c>
      <c r="O471" s="98">
        <f t="shared" si="566"/>
        <v>22783.882000000001</v>
      </c>
    </row>
    <row r="472" spans="1:17" ht="19.5" customHeight="1" x14ac:dyDescent="0.2">
      <c r="A472" s="48" t="s">
        <v>259</v>
      </c>
      <c r="B472" s="49" t="s">
        <v>258</v>
      </c>
      <c r="C472" s="47" t="s">
        <v>25</v>
      </c>
      <c r="D472" s="49" t="s">
        <v>60</v>
      </c>
      <c r="E472" s="47"/>
      <c r="F472" s="47"/>
      <c r="G472" s="98">
        <f>G478+G473</f>
        <v>18166.7</v>
      </c>
      <c r="H472" s="98">
        <f t="shared" ref="H472" si="567">H478+H473</f>
        <v>-79</v>
      </c>
      <c r="I472" s="102">
        <f t="shared" si="553"/>
        <v>18087.7</v>
      </c>
      <c r="J472" s="98">
        <f t="shared" ref="J472:L472" si="568">J478+J473</f>
        <v>0</v>
      </c>
      <c r="K472" s="235">
        <f t="shared" si="539"/>
        <v>18087.7</v>
      </c>
      <c r="L472" s="98">
        <f t="shared" si="568"/>
        <v>2550.1</v>
      </c>
      <c r="M472" s="255">
        <f t="shared" si="509"/>
        <v>20637.8</v>
      </c>
      <c r="N472" s="98">
        <f t="shared" ref="N472:O472" si="569">N478+N473</f>
        <v>1085.2639999999999</v>
      </c>
      <c r="O472" s="98">
        <f t="shared" si="569"/>
        <v>21723.064000000002</v>
      </c>
    </row>
    <row r="473" spans="1:17" x14ac:dyDescent="0.2">
      <c r="A473" s="64" t="s">
        <v>260</v>
      </c>
      <c r="B473" s="55" t="s">
        <v>258</v>
      </c>
      <c r="C473" s="34" t="s">
        <v>25</v>
      </c>
      <c r="D473" s="37" t="s">
        <v>60</v>
      </c>
      <c r="E473" s="34" t="s">
        <v>261</v>
      </c>
      <c r="F473" s="34" t="s">
        <v>84</v>
      </c>
      <c r="G473" s="100">
        <f>G474</f>
        <v>887.8</v>
      </c>
      <c r="H473" s="100">
        <f t="shared" ref="H473" si="570">H474</f>
        <v>0</v>
      </c>
      <c r="I473" s="102">
        <f t="shared" si="553"/>
        <v>887.8</v>
      </c>
      <c r="J473" s="100">
        <f t="shared" ref="J473:O473" si="571">J474</f>
        <v>0</v>
      </c>
      <c r="K473" s="235">
        <f t="shared" si="539"/>
        <v>887.8</v>
      </c>
      <c r="L473" s="100">
        <f t="shared" si="571"/>
        <v>0</v>
      </c>
      <c r="M473" s="255">
        <f t="shared" si="509"/>
        <v>887.8</v>
      </c>
      <c r="N473" s="100">
        <f t="shared" si="571"/>
        <v>176.67099999999999</v>
      </c>
      <c r="O473" s="100">
        <f t="shared" si="571"/>
        <v>1064.471</v>
      </c>
    </row>
    <row r="474" spans="1:17" ht="33.75" x14ac:dyDescent="0.2">
      <c r="A474" s="33" t="s">
        <v>41</v>
      </c>
      <c r="B474" s="37" t="s">
        <v>258</v>
      </c>
      <c r="C474" s="34" t="s">
        <v>25</v>
      </c>
      <c r="D474" s="37" t="s">
        <v>60</v>
      </c>
      <c r="E474" s="34" t="s">
        <v>262</v>
      </c>
      <c r="F474" s="34" t="s">
        <v>42</v>
      </c>
      <c r="G474" s="100">
        <f>SUM(G475)</f>
        <v>887.8</v>
      </c>
      <c r="H474" s="100">
        <f t="shared" ref="H474" si="572">SUM(H475)</f>
        <v>0</v>
      </c>
      <c r="I474" s="102">
        <f t="shared" si="553"/>
        <v>887.8</v>
      </c>
      <c r="J474" s="100">
        <f t="shared" ref="J474:O474" si="573">SUM(J475)</f>
        <v>0</v>
      </c>
      <c r="K474" s="235">
        <f t="shared" si="539"/>
        <v>887.8</v>
      </c>
      <c r="L474" s="100">
        <f t="shared" si="573"/>
        <v>0</v>
      </c>
      <c r="M474" s="255">
        <f t="shared" si="509"/>
        <v>887.8</v>
      </c>
      <c r="N474" s="100">
        <f t="shared" si="573"/>
        <v>176.67099999999999</v>
      </c>
      <c r="O474" s="100">
        <f t="shared" si="573"/>
        <v>1064.471</v>
      </c>
    </row>
    <row r="475" spans="1:17" x14ac:dyDescent="0.2">
      <c r="A475" s="33" t="s">
        <v>68</v>
      </c>
      <c r="B475" s="55" t="s">
        <v>258</v>
      </c>
      <c r="C475" s="34" t="s">
        <v>25</v>
      </c>
      <c r="D475" s="37" t="s">
        <v>60</v>
      </c>
      <c r="E475" s="34" t="s">
        <v>262</v>
      </c>
      <c r="F475" s="34" t="s">
        <v>131</v>
      </c>
      <c r="G475" s="100">
        <f>SUM(G476:G477)</f>
        <v>887.8</v>
      </c>
      <c r="H475" s="100">
        <f t="shared" ref="H475" si="574">SUM(H476:H477)</f>
        <v>0</v>
      </c>
      <c r="I475" s="102">
        <f t="shared" si="553"/>
        <v>887.8</v>
      </c>
      <c r="J475" s="100">
        <f t="shared" ref="J475:L475" si="575">SUM(J476:J477)</f>
        <v>0</v>
      </c>
      <c r="K475" s="235">
        <f t="shared" si="539"/>
        <v>887.8</v>
      </c>
      <c r="L475" s="100">
        <f t="shared" si="575"/>
        <v>0</v>
      </c>
      <c r="M475" s="255">
        <f t="shared" si="509"/>
        <v>887.8</v>
      </c>
      <c r="N475" s="100">
        <f t="shared" ref="N475:O475" si="576">SUM(N476:N477)</f>
        <v>176.67099999999999</v>
      </c>
      <c r="O475" s="100">
        <f t="shared" si="576"/>
        <v>1064.471</v>
      </c>
    </row>
    <row r="476" spans="1:17" x14ac:dyDescent="0.2">
      <c r="A476" s="64" t="s">
        <v>69</v>
      </c>
      <c r="B476" s="37" t="s">
        <v>258</v>
      </c>
      <c r="C476" s="34" t="s">
        <v>25</v>
      </c>
      <c r="D476" s="37" t="s">
        <v>60</v>
      </c>
      <c r="E476" s="34" t="s">
        <v>262</v>
      </c>
      <c r="F476" s="34" t="s">
        <v>132</v>
      </c>
      <c r="G476" s="100">
        <v>681.9</v>
      </c>
      <c r="H476" s="100"/>
      <c r="I476" s="102">
        <f t="shared" si="553"/>
        <v>681.9</v>
      </c>
      <c r="J476" s="102"/>
      <c r="K476" s="235">
        <f t="shared" si="539"/>
        <v>681.9</v>
      </c>
      <c r="L476" s="102"/>
      <c r="M476" s="255">
        <f t="shared" ref="M476:M544" si="577">K476+L476</f>
        <v>681.9</v>
      </c>
      <c r="N476" s="102">
        <v>140.85900000000001</v>
      </c>
      <c r="O476" s="102">
        <f t="shared" ref="O476:O477" si="578">M476+N476</f>
        <v>822.75900000000001</v>
      </c>
    </row>
    <row r="477" spans="1:17" ht="33.75" x14ac:dyDescent="0.2">
      <c r="A477" s="64" t="s">
        <v>70</v>
      </c>
      <c r="B477" s="37" t="s">
        <v>258</v>
      </c>
      <c r="C477" s="34" t="s">
        <v>25</v>
      </c>
      <c r="D477" s="37" t="s">
        <v>60</v>
      </c>
      <c r="E477" s="34" t="s">
        <v>262</v>
      </c>
      <c r="F477" s="34">
        <v>129</v>
      </c>
      <c r="G477" s="100">
        <v>205.9</v>
      </c>
      <c r="H477" s="100"/>
      <c r="I477" s="102">
        <f t="shared" si="553"/>
        <v>205.9</v>
      </c>
      <c r="J477" s="102"/>
      <c r="K477" s="235">
        <f t="shared" si="539"/>
        <v>205.9</v>
      </c>
      <c r="L477" s="102"/>
      <c r="M477" s="255">
        <f t="shared" si="577"/>
        <v>205.9</v>
      </c>
      <c r="N477" s="102">
        <v>35.811999999999998</v>
      </c>
      <c r="O477" s="102">
        <f t="shared" si="578"/>
        <v>241.71199999999999</v>
      </c>
    </row>
    <row r="478" spans="1:17" ht="22.5" x14ac:dyDescent="0.2">
      <c r="A478" s="33" t="s">
        <v>263</v>
      </c>
      <c r="B478" s="37" t="s">
        <v>258</v>
      </c>
      <c r="C478" s="34" t="s">
        <v>25</v>
      </c>
      <c r="D478" s="37" t="s">
        <v>60</v>
      </c>
      <c r="E478" s="34" t="s">
        <v>264</v>
      </c>
      <c r="F478" s="34" t="s">
        <v>84</v>
      </c>
      <c r="G478" s="100">
        <f>G479+G487+G490+G497</f>
        <v>17278.900000000001</v>
      </c>
      <c r="H478" s="100">
        <f t="shared" ref="H478" si="579">H479+H487+H490+H497</f>
        <v>-79</v>
      </c>
      <c r="I478" s="102">
        <f t="shared" si="553"/>
        <v>17199.900000000001</v>
      </c>
      <c r="J478" s="100">
        <f t="shared" ref="J478:L478" si="580">J479+J487+J490+J497</f>
        <v>0</v>
      </c>
      <c r="K478" s="235">
        <f t="shared" si="539"/>
        <v>17199.900000000001</v>
      </c>
      <c r="L478" s="100">
        <f t="shared" si="580"/>
        <v>2550.1</v>
      </c>
      <c r="M478" s="255">
        <f>M479+M486</f>
        <v>19750</v>
      </c>
      <c r="N478" s="255">
        <f t="shared" ref="N478:O478" si="581">N479+N486</f>
        <v>908.59299999999996</v>
      </c>
      <c r="O478" s="255">
        <f t="shared" si="581"/>
        <v>20658.593000000001</v>
      </c>
    </row>
    <row r="479" spans="1:17" ht="33.75" x14ac:dyDescent="0.2">
      <c r="A479" s="33" t="s">
        <v>41</v>
      </c>
      <c r="B479" s="37" t="s">
        <v>258</v>
      </c>
      <c r="C479" s="34" t="s">
        <v>25</v>
      </c>
      <c r="D479" s="37" t="s">
        <v>60</v>
      </c>
      <c r="E479" s="34" t="s">
        <v>265</v>
      </c>
      <c r="F479" s="34" t="s">
        <v>42</v>
      </c>
      <c r="G479" s="100">
        <f>G483+G480</f>
        <v>13769.2</v>
      </c>
      <c r="H479" s="100">
        <f t="shared" ref="H479:J479" si="582">H483+H480</f>
        <v>0</v>
      </c>
      <c r="I479" s="100">
        <f t="shared" si="582"/>
        <v>13769.2</v>
      </c>
      <c r="J479" s="100">
        <f t="shared" si="582"/>
        <v>0</v>
      </c>
      <c r="K479" s="235">
        <f t="shared" si="539"/>
        <v>13769.2</v>
      </c>
      <c r="L479" s="100">
        <f t="shared" ref="L479:N479" si="583">L483+L480</f>
        <v>2361.1</v>
      </c>
      <c r="M479" s="255">
        <f t="shared" si="577"/>
        <v>16130.300000000001</v>
      </c>
      <c r="N479" s="100">
        <f t="shared" si="583"/>
        <v>1036.751</v>
      </c>
      <c r="O479" s="100">
        <f t="shared" ref="O479" si="584">O483+O480</f>
        <v>17167.050999999999</v>
      </c>
    </row>
    <row r="480" spans="1:17" x14ac:dyDescent="0.2">
      <c r="A480" s="33" t="s">
        <v>43</v>
      </c>
      <c r="B480" s="55" t="s">
        <v>258</v>
      </c>
      <c r="C480" s="34" t="s">
        <v>25</v>
      </c>
      <c r="D480" s="37" t="s">
        <v>60</v>
      </c>
      <c r="E480" s="34" t="s">
        <v>265</v>
      </c>
      <c r="F480" s="34">
        <v>110</v>
      </c>
      <c r="G480" s="100">
        <f>G481+G482</f>
        <v>0</v>
      </c>
      <c r="H480" s="100">
        <f t="shared" ref="H480:J480" si="585">H481+H482</f>
        <v>0</v>
      </c>
      <c r="I480" s="100">
        <f t="shared" si="585"/>
        <v>0</v>
      </c>
      <c r="J480" s="100">
        <f t="shared" si="585"/>
        <v>0</v>
      </c>
      <c r="K480" s="235">
        <f t="shared" si="539"/>
        <v>0</v>
      </c>
      <c r="L480" s="100">
        <f t="shared" ref="L480:N480" si="586">L481+L482</f>
        <v>0</v>
      </c>
      <c r="M480" s="255">
        <f t="shared" si="577"/>
        <v>0</v>
      </c>
      <c r="N480" s="100">
        <f t="shared" si="586"/>
        <v>0</v>
      </c>
      <c r="O480" s="100">
        <f t="shared" ref="O480" si="587">O481+O482</f>
        <v>0</v>
      </c>
    </row>
    <row r="481" spans="1:15" x14ac:dyDescent="0.2">
      <c r="A481" s="33" t="s">
        <v>44</v>
      </c>
      <c r="B481" s="55" t="s">
        <v>258</v>
      </c>
      <c r="C481" s="34" t="s">
        <v>25</v>
      </c>
      <c r="D481" s="37" t="s">
        <v>60</v>
      </c>
      <c r="E481" s="34" t="s">
        <v>265</v>
      </c>
      <c r="F481" s="34">
        <v>111</v>
      </c>
      <c r="G481" s="100">
        <v>0</v>
      </c>
      <c r="H481" s="100"/>
      <c r="I481" s="100"/>
      <c r="J481" s="100">
        <v>0</v>
      </c>
      <c r="K481" s="235">
        <f t="shared" si="539"/>
        <v>0</v>
      </c>
      <c r="L481" s="100">
        <v>0</v>
      </c>
      <c r="M481" s="255">
        <f t="shared" si="577"/>
        <v>0</v>
      </c>
      <c r="N481" s="100">
        <v>0</v>
      </c>
      <c r="O481" s="102">
        <f t="shared" ref="O481:O482" si="588">M481+N481</f>
        <v>0</v>
      </c>
    </row>
    <row r="482" spans="1:15" ht="22.5" x14ac:dyDescent="0.2">
      <c r="A482" s="64" t="s">
        <v>45</v>
      </c>
      <c r="B482" s="55" t="s">
        <v>258</v>
      </c>
      <c r="C482" s="34" t="s">
        <v>25</v>
      </c>
      <c r="D482" s="37" t="s">
        <v>60</v>
      </c>
      <c r="E482" s="34" t="s">
        <v>265</v>
      </c>
      <c r="F482" s="34">
        <v>119</v>
      </c>
      <c r="G482" s="100">
        <v>0</v>
      </c>
      <c r="H482" s="100"/>
      <c r="I482" s="100"/>
      <c r="J482" s="100">
        <v>0</v>
      </c>
      <c r="K482" s="235">
        <f t="shared" si="539"/>
        <v>0</v>
      </c>
      <c r="L482" s="100">
        <v>0</v>
      </c>
      <c r="M482" s="255">
        <f t="shared" si="577"/>
        <v>0</v>
      </c>
      <c r="N482" s="100">
        <v>0</v>
      </c>
      <c r="O482" s="102">
        <f t="shared" si="588"/>
        <v>0</v>
      </c>
    </row>
    <row r="483" spans="1:15" x14ac:dyDescent="0.2">
      <c r="A483" s="33" t="s">
        <v>68</v>
      </c>
      <c r="B483" s="55" t="s">
        <v>258</v>
      </c>
      <c r="C483" s="34" t="s">
        <v>25</v>
      </c>
      <c r="D483" s="37" t="s">
        <v>60</v>
      </c>
      <c r="E483" s="34" t="s">
        <v>265</v>
      </c>
      <c r="F483" s="34" t="s">
        <v>131</v>
      </c>
      <c r="G483" s="100">
        <f>G484+G485</f>
        <v>13769.2</v>
      </c>
      <c r="H483" s="100">
        <f t="shared" ref="H483" si="589">H484+H485</f>
        <v>0</v>
      </c>
      <c r="I483" s="102">
        <f t="shared" si="553"/>
        <v>13769.2</v>
      </c>
      <c r="J483" s="100">
        <f t="shared" ref="J483:L483" si="590">J484+J485</f>
        <v>0</v>
      </c>
      <c r="K483" s="235">
        <f t="shared" si="539"/>
        <v>13769.2</v>
      </c>
      <c r="L483" s="100">
        <f t="shared" si="590"/>
        <v>2361.1</v>
      </c>
      <c r="M483" s="255">
        <f t="shared" si="577"/>
        <v>16130.300000000001</v>
      </c>
      <c r="N483" s="100">
        <f t="shared" ref="N483:O483" si="591">N484+N485</f>
        <v>1036.751</v>
      </c>
      <c r="O483" s="100">
        <f t="shared" si="591"/>
        <v>17167.050999999999</v>
      </c>
    </row>
    <row r="484" spans="1:15" ht="14.25" customHeight="1" x14ac:dyDescent="0.2">
      <c r="A484" s="64" t="s">
        <v>69</v>
      </c>
      <c r="B484" s="37" t="s">
        <v>258</v>
      </c>
      <c r="C484" s="34" t="s">
        <v>25</v>
      </c>
      <c r="D484" s="37" t="s">
        <v>60</v>
      </c>
      <c r="E484" s="34" t="s">
        <v>265</v>
      </c>
      <c r="F484" s="34" t="s">
        <v>132</v>
      </c>
      <c r="G484" s="100">
        <v>10575.6</v>
      </c>
      <c r="H484" s="100"/>
      <c r="I484" s="100">
        <v>10575.6</v>
      </c>
      <c r="J484" s="100"/>
      <c r="K484" s="235">
        <f t="shared" si="539"/>
        <v>10575.6</v>
      </c>
      <c r="L484" s="100">
        <v>1814.1</v>
      </c>
      <c r="M484" s="255">
        <f t="shared" si="577"/>
        <v>12389.7</v>
      </c>
      <c r="N484" s="100">
        <v>811.74400000000003</v>
      </c>
      <c r="O484" s="102">
        <f t="shared" ref="O484:O485" si="592">M484+N484</f>
        <v>13201.444000000001</v>
      </c>
    </row>
    <row r="485" spans="1:15" ht="33.75" x14ac:dyDescent="0.2">
      <c r="A485" s="64" t="s">
        <v>70</v>
      </c>
      <c r="B485" s="37" t="s">
        <v>258</v>
      </c>
      <c r="C485" s="34" t="s">
        <v>25</v>
      </c>
      <c r="D485" s="37" t="s">
        <v>60</v>
      </c>
      <c r="E485" s="34" t="s">
        <v>265</v>
      </c>
      <c r="F485" s="34">
        <v>129</v>
      </c>
      <c r="G485" s="100">
        <v>3193.6</v>
      </c>
      <c r="H485" s="100"/>
      <c r="I485" s="100">
        <v>3193.6</v>
      </c>
      <c r="J485" s="100"/>
      <c r="K485" s="235">
        <f t="shared" si="539"/>
        <v>3193.6</v>
      </c>
      <c r="L485" s="100">
        <v>547</v>
      </c>
      <c r="M485" s="255">
        <f t="shared" si="577"/>
        <v>3740.6</v>
      </c>
      <c r="N485" s="100">
        <v>225.00700000000001</v>
      </c>
      <c r="O485" s="102">
        <f t="shared" si="592"/>
        <v>3965.607</v>
      </c>
    </row>
    <row r="486" spans="1:15" x14ac:dyDescent="0.2">
      <c r="A486" s="293" t="s">
        <v>677</v>
      </c>
      <c r="B486" s="37" t="s">
        <v>258</v>
      </c>
      <c r="C486" s="34" t="s">
        <v>25</v>
      </c>
      <c r="D486" s="37" t="s">
        <v>60</v>
      </c>
      <c r="E486" s="34" t="s">
        <v>266</v>
      </c>
      <c r="F486" s="34"/>
      <c r="G486" s="100"/>
      <c r="H486" s="100"/>
      <c r="I486" s="100"/>
      <c r="J486" s="100"/>
      <c r="K486" s="235"/>
      <c r="L486" s="100"/>
      <c r="M486" s="255">
        <f>M487+M490+M494+M497</f>
        <v>3619.7000000000003</v>
      </c>
      <c r="N486" s="255">
        <f t="shared" ref="N486:O486" si="593">N487+N490+N494+N497</f>
        <v>-128.15799999999999</v>
      </c>
      <c r="O486" s="255">
        <f t="shared" si="593"/>
        <v>3491.5419999999999</v>
      </c>
    </row>
    <row r="487" spans="1:15" ht="33.75" x14ac:dyDescent="0.2">
      <c r="A487" s="33" t="s">
        <v>41</v>
      </c>
      <c r="B487" s="37" t="s">
        <v>258</v>
      </c>
      <c r="C487" s="34" t="s">
        <v>25</v>
      </c>
      <c r="D487" s="37" t="s">
        <v>60</v>
      </c>
      <c r="E487" s="34" t="s">
        <v>266</v>
      </c>
      <c r="F487" s="34">
        <v>100</v>
      </c>
      <c r="G487" s="100">
        <f>G488</f>
        <v>209.1</v>
      </c>
      <c r="H487" s="100">
        <f t="shared" ref="H487:H488" si="594">H488</f>
        <v>0</v>
      </c>
      <c r="I487" s="102">
        <f t="shared" si="553"/>
        <v>209.1</v>
      </c>
      <c r="J487" s="100">
        <f t="shared" ref="J487:O488" si="595">J488</f>
        <v>0</v>
      </c>
      <c r="K487" s="235">
        <f t="shared" si="539"/>
        <v>209.1</v>
      </c>
      <c r="L487" s="100">
        <f t="shared" si="595"/>
        <v>-195.4</v>
      </c>
      <c r="M487" s="255">
        <f t="shared" si="577"/>
        <v>13.699999999999989</v>
      </c>
      <c r="N487" s="100">
        <f t="shared" si="595"/>
        <v>-13.7</v>
      </c>
      <c r="O487" s="100">
        <f t="shared" si="595"/>
        <v>0</v>
      </c>
    </row>
    <row r="488" spans="1:15" x14ac:dyDescent="0.2">
      <c r="A488" s="33" t="s">
        <v>68</v>
      </c>
      <c r="B488" s="37" t="s">
        <v>258</v>
      </c>
      <c r="C488" s="34" t="s">
        <v>25</v>
      </c>
      <c r="D488" s="37" t="s">
        <v>60</v>
      </c>
      <c r="E488" s="34" t="s">
        <v>266</v>
      </c>
      <c r="F488" s="34">
        <v>120</v>
      </c>
      <c r="G488" s="100">
        <f>G489</f>
        <v>209.1</v>
      </c>
      <c r="H488" s="100">
        <f t="shared" si="594"/>
        <v>0</v>
      </c>
      <c r="I488" s="102">
        <f t="shared" si="553"/>
        <v>209.1</v>
      </c>
      <c r="J488" s="100">
        <f t="shared" si="595"/>
        <v>0</v>
      </c>
      <c r="K488" s="235">
        <f t="shared" si="539"/>
        <v>209.1</v>
      </c>
      <c r="L488" s="100">
        <f t="shared" si="595"/>
        <v>-195.4</v>
      </c>
      <c r="M488" s="255">
        <f t="shared" si="577"/>
        <v>13.699999999999989</v>
      </c>
      <c r="N488" s="100">
        <f t="shared" si="595"/>
        <v>-13.7</v>
      </c>
      <c r="O488" s="100">
        <f t="shared" si="595"/>
        <v>0</v>
      </c>
    </row>
    <row r="489" spans="1:15" ht="22.5" x14ac:dyDescent="0.2">
      <c r="A489" s="64" t="s">
        <v>186</v>
      </c>
      <c r="B489" s="37" t="s">
        <v>258</v>
      </c>
      <c r="C489" s="34" t="s">
        <v>25</v>
      </c>
      <c r="D489" s="37" t="s">
        <v>60</v>
      </c>
      <c r="E489" s="34" t="s">
        <v>266</v>
      </c>
      <c r="F489" s="34">
        <v>122</v>
      </c>
      <c r="G489" s="100">
        <v>209.1</v>
      </c>
      <c r="H489" s="100"/>
      <c r="I489" s="102">
        <f t="shared" si="553"/>
        <v>209.1</v>
      </c>
      <c r="J489" s="102"/>
      <c r="K489" s="235">
        <f t="shared" si="539"/>
        <v>209.1</v>
      </c>
      <c r="L489" s="102">
        <v>-195.4</v>
      </c>
      <c r="M489" s="255">
        <f t="shared" si="577"/>
        <v>13.699999999999989</v>
      </c>
      <c r="N489" s="102">
        <v>-13.7</v>
      </c>
      <c r="O489" s="102">
        <f t="shared" ref="O489" si="596">M489+N489</f>
        <v>0</v>
      </c>
    </row>
    <row r="490" spans="1:15" x14ac:dyDescent="0.2">
      <c r="A490" s="33" t="s">
        <v>388</v>
      </c>
      <c r="B490" s="37" t="s">
        <v>258</v>
      </c>
      <c r="C490" s="34" t="s">
        <v>25</v>
      </c>
      <c r="D490" s="37" t="s">
        <v>60</v>
      </c>
      <c r="E490" s="34" t="s">
        <v>266</v>
      </c>
      <c r="F490" s="34" t="s">
        <v>50</v>
      </c>
      <c r="G490" s="100">
        <f>G491</f>
        <v>3150.6000000000004</v>
      </c>
      <c r="H490" s="100">
        <f t="shared" ref="H490" si="597">H491</f>
        <v>-79</v>
      </c>
      <c r="I490" s="102">
        <f t="shared" si="553"/>
        <v>3071.6000000000004</v>
      </c>
      <c r="J490" s="100">
        <f t="shared" ref="J490:O490" si="598">J491</f>
        <v>0</v>
      </c>
      <c r="K490" s="235">
        <f t="shared" si="539"/>
        <v>3071.6000000000004</v>
      </c>
      <c r="L490" s="100">
        <f t="shared" si="598"/>
        <v>189</v>
      </c>
      <c r="M490" s="255">
        <f t="shared" si="577"/>
        <v>3260.6000000000004</v>
      </c>
      <c r="N490" s="100">
        <f t="shared" si="598"/>
        <v>-37.434999999999995</v>
      </c>
      <c r="O490" s="100">
        <f t="shared" si="598"/>
        <v>3223.165</v>
      </c>
    </row>
    <row r="491" spans="1:15" ht="22.5" x14ac:dyDescent="0.2">
      <c r="A491" s="33" t="s">
        <v>51</v>
      </c>
      <c r="B491" s="55" t="s">
        <v>258</v>
      </c>
      <c r="C491" s="34" t="s">
        <v>25</v>
      </c>
      <c r="D491" s="37" t="s">
        <v>60</v>
      </c>
      <c r="E491" s="34" t="s">
        <v>266</v>
      </c>
      <c r="F491" s="34" t="s">
        <v>52</v>
      </c>
      <c r="G491" s="100">
        <f>G493+G492</f>
        <v>3150.6000000000004</v>
      </c>
      <c r="H491" s="100">
        <f t="shared" ref="H491" si="599">H493+H492</f>
        <v>-79</v>
      </c>
      <c r="I491" s="102">
        <f t="shared" si="553"/>
        <v>3071.6000000000004</v>
      </c>
      <c r="J491" s="100">
        <f t="shared" ref="J491:L491" si="600">J493+J492</f>
        <v>0</v>
      </c>
      <c r="K491" s="235">
        <f t="shared" si="539"/>
        <v>3071.6000000000004</v>
      </c>
      <c r="L491" s="100">
        <f t="shared" si="600"/>
        <v>189</v>
      </c>
      <c r="M491" s="255">
        <f t="shared" si="577"/>
        <v>3260.6000000000004</v>
      </c>
      <c r="N491" s="100">
        <f t="shared" ref="N491:O491" si="601">N493+N492</f>
        <v>-37.434999999999995</v>
      </c>
      <c r="O491" s="100">
        <f t="shared" si="601"/>
        <v>3223.165</v>
      </c>
    </row>
    <row r="492" spans="1:15" ht="22.5" x14ac:dyDescent="0.2">
      <c r="A492" s="65" t="s">
        <v>71</v>
      </c>
      <c r="B492" s="55" t="s">
        <v>258</v>
      </c>
      <c r="C492" s="34" t="s">
        <v>25</v>
      </c>
      <c r="D492" s="37" t="s">
        <v>60</v>
      </c>
      <c r="E492" s="34" t="s">
        <v>266</v>
      </c>
      <c r="F492" s="34">
        <v>242</v>
      </c>
      <c r="G492" s="100">
        <v>302.3</v>
      </c>
      <c r="H492" s="100"/>
      <c r="I492" s="102">
        <f t="shared" si="553"/>
        <v>302.3</v>
      </c>
      <c r="J492" s="102"/>
      <c r="K492" s="235">
        <f t="shared" si="539"/>
        <v>302.3</v>
      </c>
      <c r="L492" s="102"/>
      <c r="M492" s="255">
        <f t="shared" si="577"/>
        <v>302.3</v>
      </c>
      <c r="N492" s="102">
        <v>13.179</v>
      </c>
      <c r="O492" s="102">
        <f t="shared" ref="O492:O493" si="602">M492+N492</f>
        <v>315.47899999999998</v>
      </c>
    </row>
    <row r="493" spans="1:15" x14ac:dyDescent="0.2">
      <c r="A493" s="65" t="s">
        <v>408</v>
      </c>
      <c r="B493" s="37" t="s">
        <v>258</v>
      </c>
      <c r="C493" s="34" t="s">
        <v>25</v>
      </c>
      <c r="D493" s="37" t="s">
        <v>60</v>
      </c>
      <c r="E493" s="34" t="s">
        <v>266</v>
      </c>
      <c r="F493" s="34" t="s">
        <v>54</v>
      </c>
      <c r="G493" s="100">
        <f>2048.3+700+100</f>
        <v>2848.3</v>
      </c>
      <c r="H493" s="100">
        <v>-79</v>
      </c>
      <c r="I493" s="102">
        <f t="shared" si="553"/>
        <v>2769.3</v>
      </c>
      <c r="J493" s="102"/>
      <c r="K493" s="235">
        <f t="shared" si="539"/>
        <v>2769.3</v>
      </c>
      <c r="L493" s="102">
        <v>189</v>
      </c>
      <c r="M493" s="235">
        <f t="shared" si="577"/>
        <v>2958.3</v>
      </c>
      <c r="N493" s="102">
        <v>-50.613999999999997</v>
      </c>
      <c r="O493" s="102">
        <f t="shared" si="602"/>
        <v>2907.6860000000001</v>
      </c>
    </row>
    <row r="494" spans="1:15" x14ac:dyDescent="0.2">
      <c r="A494" s="25" t="s">
        <v>96</v>
      </c>
      <c r="B494" s="37" t="s">
        <v>258</v>
      </c>
      <c r="C494" s="34" t="s">
        <v>25</v>
      </c>
      <c r="D494" s="37" t="s">
        <v>60</v>
      </c>
      <c r="E494" s="34" t="s">
        <v>266</v>
      </c>
      <c r="F494" s="34">
        <v>300</v>
      </c>
      <c r="G494" s="100"/>
      <c r="H494" s="100"/>
      <c r="I494" s="102"/>
      <c r="J494" s="102"/>
      <c r="K494" s="235"/>
      <c r="L494" s="102"/>
      <c r="M494" s="235">
        <f>M495</f>
        <v>0</v>
      </c>
      <c r="N494" s="235">
        <f t="shared" ref="N494:O495" si="603">N495</f>
        <v>162.33000000000001</v>
      </c>
      <c r="O494" s="235">
        <f t="shared" si="603"/>
        <v>162.33000000000001</v>
      </c>
    </row>
    <row r="495" spans="1:15" x14ac:dyDescent="0.2">
      <c r="A495" s="9" t="s">
        <v>674</v>
      </c>
      <c r="B495" s="37" t="s">
        <v>258</v>
      </c>
      <c r="C495" s="34" t="s">
        <v>25</v>
      </c>
      <c r="D495" s="37" t="s">
        <v>60</v>
      </c>
      <c r="E495" s="34" t="s">
        <v>266</v>
      </c>
      <c r="F495" s="34">
        <v>320</v>
      </c>
      <c r="G495" s="100"/>
      <c r="H495" s="100"/>
      <c r="I495" s="102"/>
      <c r="J495" s="102"/>
      <c r="K495" s="235"/>
      <c r="L495" s="102"/>
      <c r="M495" s="235">
        <f>M496</f>
        <v>0</v>
      </c>
      <c r="N495" s="235">
        <f t="shared" si="603"/>
        <v>162.33000000000001</v>
      </c>
      <c r="O495" s="235">
        <f t="shared" si="603"/>
        <v>162.33000000000001</v>
      </c>
    </row>
    <row r="496" spans="1:15" ht="22.5" x14ac:dyDescent="0.2">
      <c r="A496" s="297" t="s">
        <v>675</v>
      </c>
      <c r="B496" s="37" t="s">
        <v>258</v>
      </c>
      <c r="C496" s="34" t="s">
        <v>25</v>
      </c>
      <c r="D496" s="37" t="s">
        <v>60</v>
      </c>
      <c r="E496" s="34" t="s">
        <v>266</v>
      </c>
      <c r="F496" s="34">
        <v>321</v>
      </c>
      <c r="G496" s="100"/>
      <c r="H496" s="100"/>
      <c r="I496" s="102"/>
      <c r="J496" s="102"/>
      <c r="K496" s="235"/>
      <c r="L496" s="102"/>
      <c r="M496" s="235">
        <v>0</v>
      </c>
      <c r="N496" s="102">
        <v>162.33000000000001</v>
      </c>
      <c r="O496" s="102">
        <f>M496+N496</f>
        <v>162.33000000000001</v>
      </c>
    </row>
    <row r="497" spans="1:15" x14ac:dyDescent="0.2">
      <c r="A497" s="65" t="s">
        <v>72</v>
      </c>
      <c r="B497" s="55" t="s">
        <v>258</v>
      </c>
      <c r="C497" s="34" t="s">
        <v>25</v>
      </c>
      <c r="D497" s="37" t="s">
        <v>60</v>
      </c>
      <c r="E497" s="34" t="s">
        <v>266</v>
      </c>
      <c r="F497" s="34" t="s">
        <v>134</v>
      </c>
      <c r="G497" s="100">
        <f>G500+G498</f>
        <v>150</v>
      </c>
      <c r="H497" s="100">
        <f t="shared" ref="H497:J497" si="604">H500+H498</f>
        <v>0</v>
      </c>
      <c r="I497" s="100">
        <f t="shared" si="604"/>
        <v>150</v>
      </c>
      <c r="J497" s="100">
        <f t="shared" si="604"/>
        <v>0</v>
      </c>
      <c r="K497" s="235">
        <f t="shared" si="539"/>
        <v>150</v>
      </c>
      <c r="L497" s="100">
        <f t="shared" ref="L497:N497" si="605">L500+L498</f>
        <v>195.4</v>
      </c>
      <c r="M497" s="255">
        <f t="shared" si="577"/>
        <v>345.4</v>
      </c>
      <c r="N497" s="100">
        <f t="shared" si="605"/>
        <v>-239.35300000000001</v>
      </c>
      <c r="O497" s="100">
        <f t="shared" ref="O497" si="606">O500+O498</f>
        <v>106.04699999999998</v>
      </c>
    </row>
    <row r="498" spans="1:15" x14ac:dyDescent="0.2">
      <c r="A498" s="65" t="s">
        <v>659</v>
      </c>
      <c r="B498" s="55" t="s">
        <v>258</v>
      </c>
      <c r="C498" s="34" t="s">
        <v>25</v>
      </c>
      <c r="D498" s="37" t="s">
        <v>60</v>
      </c>
      <c r="E498" s="34" t="s">
        <v>266</v>
      </c>
      <c r="F498" s="34">
        <v>830</v>
      </c>
      <c r="G498" s="100">
        <f>G499</f>
        <v>0</v>
      </c>
      <c r="H498" s="100">
        <f t="shared" ref="H498:O498" si="607">H499</f>
        <v>7</v>
      </c>
      <c r="I498" s="100">
        <f t="shared" si="607"/>
        <v>7</v>
      </c>
      <c r="J498" s="100">
        <f t="shared" si="607"/>
        <v>0</v>
      </c>
      <c r="K498" s="235">
        <f t="shared" si="539"/>
        <v>7</v>
      </c>
      <c r="L498" s="100">
        <f t="shared" si="607"/>
        <v>195.4</v>
      </c>
      <c r="M498" s="255">
        <f t="shared" si="577"/>
        <v>202.4</v>
      </c>
      <c r="N498" s="100">
        <f t="shared" si="607"/>
        <v>-195.4</v>
      </c>
      <c r="O498" s="100">
        <f t="shared" si="607"/>
        <v>7</v>
      </c>
    </row>
    <row r="499" spans="1:15" ht="22.5" x14ac:dyDescent="0.2">
      <c r="A499" s="65" t="s">
        <v>660</v>
      </c>
      <c r="B499" s="55" t="s">
        <v>258</v>
      </c>
      <c r="C499" s="34" t="s">
        <v>25</v>
      </c>
      <c r="D499" s="37" t="s">
        <v>60</v>
      </c>
      <c r="E499" s="34" t="s">
        <v>266</v>
      </c>
      <c r="F499" s="34">
        <v>831</v>
      </c>
      <c r="G499" s="100">
        <v>0</v>
      </c>
      <c r="H499" s="100">
        <v>7</v>
      </c>
      <c r="I499" s="102">
        <f t="shared" si="553"/>
        <v>7</v>
      </c>
      <c r="J499" s="102"/>
      <c r="K499" s="235">
        <f t="shared" ref="K499:K563" si="608">I499+J499</f>
        <v>7</v>
      </c>
      <c r="L499" s="102">
        <v>195.4</v>
      </c>
      <c r="M499" s="255">
        <f t="shared" si="577"/>
        <v>202.4</v>
      </c>
      <c r="N499" s="102">
        <v>-195.4</v>
      </c>
      <c r="O499" s="102">
        <f t="shared" ref="O499:O503" si="609">M499+N499</f>
        <v>7</v>
      </c>
    </row>
    <row r="500" spans="1:15" x14ac:dyDescent="0.2">
      <c r="A500" s="65" t="s">
        <v>73</v>
      </c>
      <c r="B500" s="37" t="s">
        <v>258</v>
      </c>
      <c r="C500" s="34" t="s">
        <v>25</v>
      </c>
      <c r="D500" s="37" t="s">
        <v>60</v>
      </c>
      <c r="E500" s="34" t="s">
        <v>266</v>
      </c>
      <c r="F500" s="34" t="s">
        <v>74</v>
      </c>
      <c r="G500" s="100">
        <f>G501+G502+G503</f>
        <v>150</v>
      </c>
      <c r="H500" s="100">
        <f t="shared" ref="H500" si="610">H501+H502+H503</f>
        <v>-7</v>
      </c>
      <c r="I500" s="102">
        <f t="shared" si="553"/>
        <v>143</v>
      </c>
      <c r="J500" s="100">
        <f t="shared" ref="J500:L500" si="611">J501+J502+J503</f>
        <v>0</v>
      </c>
      <c r="K500" s="235">
        <f t="shared" si="608"/>
        <v>143</v>
      </c>
      <c r="L500" s="100">
        <f t="shared" si="611"/>
        <v>0</v>
      </c>
      <c r="M500" s="255">
        <f t="shared" si="577"/>
        <v>143</v>
      </c>
      <c r="N500" s="100">
        <f t="shared" ref="N500:O500" si="612">N501+N502+N503</f>
        <v>-43.953000000000003</v>
      </c>
      <c r="O500" s="100">
        <f t="shared" si="612"/>
        <v>99.046999999999983</v>
      </c>
    </row>
    <row r="501" spans="1:15" x14ac:dyDescent="0.2">
      <c r="A501" s="25" t="s">
        <v>75</v>
      </c>
      <c r="B501" s="55" t="s">
        <v>258</v>
      </c>
      <c r="C501" s="34" t="s">
        <v>25</v>
      </c>
      <c r="D501" s="37" t="s">
        <v>60</v>
      </c>
      <c r="E501" s="34" t="s">
        <v>266</v>
      </c>
      <c r="F501" s="34" t="s">
        <v>76</v>
      </c>
      <c r="G501" s="100">
        <v>14.4</v>
      </c>
      <c r="H501" s="100"/>
      <c r="I501" s="102">
        <f t="shared" si="553"/>
        <v>14.4</v>
      </c>
      <c r="J501" s="102"/>
      <c r="K501" s="254">
        <f t="shared" si="608"/>
        <v>14.4</v>
      </c>
      <c r="L501" s="102">
        <v>37.4</v>
      </c>
      <c r="M501" s="255">
        <f t="shared" si="577"/>
        <v>51.8</v>
      </c>
      <c r="N501" s="102">
        <v>1.5609999999999999</v>
      </c>
      <c r="O501" s="102">
        <f t="shared" si="609"/>
        <v>53.360999999999997</v>
      </c>
    </row>
    <row r="502" spans="1:15" x14ac:dyDescent="0.2">
      <c r="A502" s="20" t="s">
        <v>135</v>
      </c>
      <c r="B502" s="55" t="s">
        <v>258</v>
      </c>
      <c r="C502" s="34" t="s">
        <v>25</v>
      </c>
      <c r="D502" s="37" t="s">
        <v>60</v>
      </c>
      <c r="E502" s="34" t="s">
        <v>266</v>
      </c>
      <c r="F502" s="34">
        <v>852</v>
      </c>
      <c r="G502" s="100">
        <v>3</v>
      </c>
      <c r="H502" s="100"/>
      <c r="I502" s="102">
        <f t="shared" si="553"/>
        <v>3</v>
      </c>
      <c r="J502" s="102"/>
      <c r="K502" s="254">
        <f t="shared" si="608"/>
        <v>3</v>
      </c>
      <c r="L502" s="102">
        <v>0</v>
      </c>
      <c r="M502" s="255">
        <f t="shared" si="577"/>
        <v>3</v>
      </c>
      <c r="N502" s="102">
        <v>0.56699999999999995</v>
      </c>
      <c r="O502" s="102">
        <f t="shared" si="609"/>
        <v>3.5670000000000002</v>
      </c>
    </row>
    <row r="503" spans="1:15" x14ac:dyDescent="0.2">
      <c r="A503" s="20" t="s">
        <v>379</v>
      </c>
      <c r="B503" s="55" t="s">
        <v>258</v>
      </c>
      <c r="C503" s="34" t="s">
        <v>25</v>
      </c>
      <c r="D503" s="37" t="s">
        <v>60</v>
      </c>
      <c r="E503" s="34" t="s">
        <v>266</v>
      </c>
      <c r="F503" s="34">
        <v>853</v>
      </c>
      <c r="G503" s="100">
        <v>132.6</v>
      </c>
      <c r="H503" s="100">
        <v>-7</v>
      </c>
      <c r="I503" s="102">
        <f t="shared" si="553"/>
        <v>125.6</v>
      </c>
      <c r="J503" s="102"/>
      <c r="K503" s="254">
        <f t="shared" si="608"/>
        <v>125.6</v>
      </c>
      <c r="L503" s="102">
        <v>-37.4</v>
      </c>
      <c r="M503" s="255">
        <f t="shared" si="577"/>
        <v>88.199999999999989</v>
      </c>
      <c r="N503" s="102">
        <v>-46.081000000000003</v>
      </c>
      <c r="O503" s="102">
        <f t="shared" si="609"/>
        <v>42.118999999999986</v>
      </c>
    </row>
    <row r="504" spans="1:15" x14ac:dyDescent="0.2">
      <c r="A504" s="11" t="s">
        <v>384</v>
      </c>
      <c r="B504" s="91" t="s">
        <v>258</v>
      </c>
      <c r="C504" s="46" t="s">
        <v>25</v>
      </c>
      <c r="D504" s="44" t="s">
        <v>180</v>
      </c>
      <c r="E504" s="46"/>
      <c r="F504" s="46"/>
      <c r="G504" s="98">
        <f>G505</f>
        <v>204</v>
      </c>
      <c r="H504" s="98">
        <f t="shared" ref="H504:H507" si="613">H505</f>
        <v>0</v>
      </c>
      <c r="I504" s="102">
        <f t="shared" si="553"/>
        <v>204</v>
      </c>
      <c r="J504" s="98">
        <f t="shared" ref="J504:O507" si="614">J505</f>
        <v>0</v>
      </c>
      <c r="K504" s="235">
        <f t="shared" si="608"/>
        <v>204</v>
      </c>
      <c r="L504" s="98">
        <f t="shared" si="614"/>
        <v>0</v>
      </c>
      <c r="M504" s="255">
        <f t="shared" si="577"/>
        <v>204</v>
      </c>
      <c r="N504" s="98">
        <f t="shared" si="614"/>
        <v>0</v>
      </c>
      <c r="O504" s="98">
        <f t="shared" si="614"/>
        <v>204</v>
      </c>
    </row>
    <row r="505" spans="1:15" ht="33.75" x14ac:dyDescent="0.2">
      <c r="A505" s="117" t="s">
        <v>395</v>
      </c>
      <c r="B505" s="92" t="s">
        <v>258</v>
      </c>
      <c r="C505" s="18" t="s">
        <v>25</v>
      </c>
      <c r="D505" s="17" t="s">
        <v>180</v>
      </c>
      <c r="E505" s="18" t="s">
        <v>385</v>
      </c>
      <c r="F505" s="18"/>
      <c r="G505" s="100">
        <f>G506</f>
        <v>204</v>
      </c>
      <c r="H505" s="100">
        <f t="shared" si="613"/>
        <v>0</v>
      </c>
      <c r="I505" s="102">
        <f t="shared" si="553"/>
        <v>204</v>
      </c>
      <c r="J505" s="100">
        <f t="shared" si="614"/>
        <v>0</v>
      </c>
      <c r="K505" s="235">
        <f t="shared" si="608"/>
        <v>204</v>
      </c>
      <c r="L505" s="100">
        <f t="shared" si="614"/>
        <v>0</v>
      </c>
      <c r="M505" s="255">
        <f t="shared" si="577"/>
        <v>204</v>
      </c>
      <c r="N505" s="100">
        <f t="shared" si="614"/>
        <v>0</v>
      </c>
      <c r="O505" s="100">
        <f t="shared" si="614"/>
        <v>204</v>
      </c>
    </row>
    <row r="506" spans="1:15" x14ac:dyDescent="0.2">
      <c r="A506" s="33" t="s">
        <v>388</v>
      </c>
      <c r="B506" s="92" t="s">
        <v>258</v>
      </c>
      <c r="C506" s="18" t="s">
        <v>25</v>
      </c>
      <c r="D506" s="17" t="s">
        <v>180</v>
      </c>
      <c r="E506" s="18" t="s">
        <v>385</v>
      </c>
      <c r="F506" s="18" t="s">
        <v>50</v>
      </c>
      <c r="G506" s="100">
        <f>G507</f>
        <v>204</v>
      </c>
      <c r="H506" s="100">
        <f t="shared" si="613"/>
        <v>0</v>
      </c>
      <c r="I506" s="102">
        <f t="shared" si="553"/>
        <v>204</v>
      </c>
      <c r="J506" s="100">
        <f t="shared" si="614"/>
        <v>0</v>
      </c>
      <c r="K506" s="235">
        <f t="shared" si="608"/>
        <v>204</v>
      </c>
      <c r="L506" s="100">
        <f t="shared" si="614"/>
        <v>0</v>
      </c>
      <c r="M506" s="255">
        <f t="shared" si="577"/>
        <v>204</v>
      </c>
      <c r="N506" s="100">
        <f t="shared" si="614"/>
        <v>0</v>
      </c>
      <c r="O506" s="100">
        <f t="shared" si="614"/>
        <v>204</v>
      </c>
    </row>
    <row r="507" spans="1:15" ht="22.5" x14ac:dyDescent="0.2">
      <c r="A507" s="33" t="s">
        <v>51</v>
      </c>
      <c r="B507" s="93" t="s">
        <v>258</v>
      </c>
      <c r="C507" s="18" t="s">
        <v>25</v>
      </c>
      <c r="D507" s="17" t="s">
        <v>180</v>
      </c>
      <c r="E507" s="18" t="s">
        <v>385</v>
      </c>
      <c r="F507" s="18" t="s">
        <v>52</v>
      </c>
      <c r="G507" s="100">
        <f>G508</f>
        <v>204</v>
      </c>
      <c r="H507" s="100">
        <f t="shared" si="613"/>
        <v>0</v>
      </c>
      <c r="I507" s="102">
        <f t="shared" si="553"/>
        <v>204</v>
      </c>
      <c r="J507" s="100">
        <f t="shared" si="614"/>
        <v>0</v>
      </c>
      <c r="K507" s="235">
        <f t="shared" si="608"/>
        <v>204</v>
      </c>
      <c r="L507" s="100">
        <f t="shared" si="614"/>
        <v>0</v>
      </c>
      <c r="M507" s="255">
        <f t="shared" si="577"/>
        <v>204</v>
      </c>
      <c r="N507" s="100">
        <f t="shared" si="614"/>
        <v>0</v>
      </c>
      <c r="O507" s="100">
        <f t="shared" si="614"/>
        <v>204</v>
      </c>
    </row>
    <row r="508" spans="1:15" x14ac:dyDescent="0.2">
      <c r="A508" s="65" t="s">
        <v>408</v>
      </c>
      <c r="B508" s="92" t="s">
        <v>258</v>
      </c>
      <c r="C508" s="18" t="s">
        <v>25</v>
      </c>
      <c r="D508" s="17" t="s">
        <v>180</v>
      </c>
      <c r="E508" s="18" t="s">
        <v>385</v>
      </c>
      <c r="F508" s="18" t="s">
        <v>54</v>
      </c>
      <c r="G508" s="100">
        <v>204</v>
      </c>
      <c r="H508" s="100"/>
      <c r="I508" s="102">
        <f t="shared" si="553"/>
        <v>204</v>
      </c>
      <c r="J508" s="102"/>
      <c r="K508" s="235">
        <f t="shared" si="608"/>
        <v>204</v>
      </c>
      <c r="L508" s="102"/>
      <c r="M508" s="255">
        <f t="shared" si="577"/>
        <v>204</v>
      </c>
      <c r="N508" s="102">
        <v>0</v>
      </c>
      <c r="O508" s="102">
        <f t="shared" ref="O508" si="615">M508+N508</f>
        <v>204</v>
      </c>
    </row>
    <row r="509" spans="1:15" x14ac:dyDescent="0.2">
      <c r="A509" s="85" t="s">
        <v>392</v>
      </c>
      <c r="B509" s="49" t="s">
        <v>258</v>
      </c>
      <c r="C509" s="47" t="s">
        <v>25</v>
      </c>
      <c r="D509" s="49" t="s">
        <v>343</v>
      </c>
      <c r="E509" s="34" t="s">
        <v>404</v>
      </c>
      <c r="F509" s="18"/>
      <c r="G509" s="100">
        <f>G510</f>
        <v>200</v>
      </c>
      <c r="H509" s="100">
        <f t="shared" ref="H509:H512" si="616">H510</f>
        <v>0</v>
      </c>
      <c r="I509" s="102">
        <f t="shared" si="553"/>
        <v>200</v>
      </c>
      <c r="J509" s="100">
        <f t="shared" ref="J509:O512" si="617">J510</f>
        <v>0</v>
      </c>
      <c r="K509" s="235">
        <f t="shared" si="608"/>
        <v>200</v>
      </c>
      <c r="L509" s="100">
        <f t="shared" si="617"/>
        <v>0</v>
      </c>
      <c r="M509" s="255">
        <f t="shared" si="577"/>
        <v>200</v>
      </c>
      <c r="N509" s="100">
        <f t="shared" si="617"/>
        <v>-200</v>
      </c>
      <c r="O509" s="100">
        <f t="shared" si="617"/>
        <v>0</v>
      </c>
    </row>
    <row r="510" spans="1:15" x14ac:dyDescent="0.2">
      <c r="A510" s="20" t="s">
        <v>405</v>
      </c>
      <c r="B510" s="92" t="s">
        <v>258</v>
      </c>
      <c r="C510" s="18" t="s">
        <v>25</v>
      </c>
      <c r="D510" s="17" t="s">
        <v>343</v>
      </c>
      <c r="E510" s="34" t="s">
        <v>404</v>
      </c>
      <c r="F510" s="18"/>
      <c r="G510" s="100">
        <f>G511</f>
        <v>200</v>
      </c>
      <c r="H510" s="100">
        <f t="shared" si="616"/>
        <v>0</v>
      </c>
      <c r="I510" s="102">
        <f t="shared" si="553"/>
        <v>200</v>
      </c>
      <c r="J510" s="100">
        <f t="shared" si="617"/>
        <v>0</v>
      </c>
      <c r="K510" s="235">
        <f t="shared" si="608"/>
        <v>200</v>
      </c>
      <c r="L510" s="100">
        <f t="shared" si="617"/>
        <v>0</v>
      </c>
      <c r="M510" s="255">
        <f t="shared" si="577"/>
        <v>200</v>
      </c>
      <c r="N510" s="100">
        <f t="shared" si="617"/>
        <v>-200</v>
      </c>
      <c r="O510" s="100">
        <f t="shared" si="617"/>
        <v>0</v>
      </c>
    </row>
    <row r="511" spans="1:15" x14ac:dyDescent="0.2">
      <c r="A511" s="33" t="s">
        <v>388</v>
      </c>
      <c r="B511" s="92" t="s">
        <v>258</v>
      </c>
      <c r="C511" s="18" t="s">
        <v>25</v>
      </c>
      <c r="D511" s="17" t="s">
        <v>343</v>
      </c>
      <c r="E511" s="34" t="s">
        <v>404</v>
      </c>
      <c r="F511" s="34">
        <v>800</v>
      </c>
      <c r="G511" s="100">
        <f>G512</f>
        <v>200</v>
      </c>
      <c r="H511" s="100">
        <f t="shared" si="616"/>
        <v>0</v>
      </c>
      <c r="I511" s="102">
        <f t="shared" si="553"/>
        <v>200</v>
      </c>
      <c r="J511" s="100">
        <f t="shared" si="617"/>
        <v>0</v>
      </c>
      <c r="K511" s="235">
        <f t="shared" si="608"/>
        <v>200</v>
      </c>
      <c r="L511" s="100">
        <f t="shared" si="617"/>
        <v>0</v>
      </c>
      <c r="M511" s="255">
        <f t="shared" si="577"/>
        <v>200</v>
      </c>
      <c r="N511" s="100">
        <f t="shared" si="617"/>
        <v>-200</v>
      </c>
      <c r="O511" s="100">
        <f t="shared" si="617"/>
        <v>0</v>
      </c>
    </row>
    <row r="512" spans="1:15" ht="22.5" x14ac:dyDescent="0.2">
      <c r="A512" s="33" t="s">
        <v>51</v>
      </c>
      <c r="B512" s="92" t="s">
        <v>258</v>
      </c>
      <c r="C512" s="18" t="s">
        <v>25</v>
      </c>
      <c r="D512" s="17" t="s">
        <v>343</v>
      </c>
      <c r="E512" s="34" t="s">
        <v>404</v>
      </c>
      <c r="F512" s="34">
        <v>800</v>
      </c>
      <c r="G512" s="100">
        <f>G513</f>
        <v>200</v>
      </c>
      <c r="H512" s="100">
        <f t="shared" si="616"/>
        <v>0</v>
      </c>
      <c r="I512" s="102">
        <f t="shared" si="553"/>
        <v>200</v>
      </c>
      <c r="J512" s="100">
        <f t="shared" si="617"/>
        <v>0</v>
      </c>
      <c r="K512" s="235">
        <f t="shared" si="608"/>
        <v>200</v>
      </c>
      <c r="L512" s="100">
        <f t="shared" si="617"/>
        <v>0</v>
      </c>
      <c r="M512" s="255">
        <f t="shared" si="577"/>
        <v>200</v>
      </c>
      <c r="N512" s="100">
        <f t="shared" si="617"/>
        <v>-200</v>
      </c>
      <c r="O512" s="100">
        <f t="shared" si="617"/>
        <v>0</v>
      </c>
    </row>
    <row r="513" spans="1:15" ht="22.5" x14ac:dyDescent="0.2">
      <c r="A513" s="65" t="s">
        <v>53</v>
      </c>
      <c r="B513" s="92" t="s">
        <v>258</v>
      </c>
      <c r="C513" s="18" t="s">
        <v>25</v>
      </c>
      <c r="D513" s="17" t="s">
        <v>343</v>
      </c>
      <c r="E513" s="34" t="s">
        <v>404</v>
      </c>
      <c r="F513" s="18">
        <v>870</v>
      </c>
      <c r="G513" s="100">
        <v>200</v>
      </c>
      <c r="H513" s="100"/>
      <c r="I513" s="102">
        <f t="shared" si="553"/>
        <v>200</v>
      </c>
      <c r="J513" s="102"/>
      <c r="K513" s="235">
        <f t="shared" si="608"/>
        <v>200</v>
      </c>
      <c r="L513" s="102"/>
      <c r="M513" s="255">
        <f t="shared" si="577"/>
        <v>200</v>
      </c>
      <c r="N513" s="102">
        <v>-200</v>
      </c>
      <c r="O513" s="102">
        <f t="shared" ref="O513" si="618">M513+N513</f>
        <v>0</v>
      </c>
    </row>
    <row r="514" spans="1:15" x14ac:dyDescent="0.2">
      <c r="A514" s="48" t="s">
        <v>222</v>
      </c>
      <c r="B514" s="49" t="s">
        <v>258</v>
      </c>
      <c r="C514" s="47" t="s">
        <v>25</v>
      </c>
      <c r="D514" s="49" t="s">
        <v>223</v>
      </c>
      <c r="E514" s="47"/>
      <c r="F514" s="47"/>
      <c r="G514" s="98">
        <f>G526+G530+G515+G520</f>
        <v>517.9</v>
      </c>
      <c r="H514" s="98">
        <f>H526+H530+H515+H520</f>
        <v>0</v>
      </c>
      <c r="I514" s="102">
        <f t="shared" si="553"/>
        <v>517.9</v>
      </c>
      <c r="J514" s="98">
        <f t="shared" ref="J514:L514" si="619">J526+J530+J515+J520</f>
        <v>0</v>
      </c>
      <c r="K514" s="235">
        <f t="shared" si="608"/>
        <v>517.9</v>
      </c>
      <c r="L514" s="98">
        <f t="shared" si="619"/>
        <v>0</v>
      </c>
      <c r="M514" s="255">
        <f t="shared" si="577"/>
        <v>517.9</v>
      </c>
      <c r="N514" s="98">
        <f t="shared" ref="N514:O514" si="620">N526+N530+N515+N520</f>
        <v>338.91800000000001</v>
      </c>
      <c r="O514" s="98">
        <f t="shared" si="620"/>
        <v>856.81799999999998</v>
      </c>
    </row>
    <row r="515" spans="1:15" ht="33.75" x14ac:dyDescent="0.2">
      <c r="A515" s="33" t="s">
        <v>420</v>
      </c>
      <c r="B515" s="37" t="s">
        <v>258</v>
      </c>
      <c r="C515" s="34" t="s">
        <v>25</v>
      </c>
      <c r="D515" s="37" t="s">
        <v>223</v>
      </c>
      <c r="E515" s="34" t="s">
        <v>267</v>
      </c>
      <c r="F515" s="34"/>
      <c r="G515" s="100">
        <f>G516</f>
        <v>40</v>
      </c>
      <c r="H515" s="100">
        <f t="shared" ref="H515:H518" si="621">H516</f>
        <v>0</v>
      </c>
      <c r="I515" s="102">
        <f t="shared" si="553"/>
        <v>40</v>
      </c>
      <c r="J515" s="100">
        <f t="shared" ref="J515:O518" si="622">J516</f>
        <v>0</v>
      </c>
      <c r="K515" s="235">
        <f t="shared" si="608"/>
        <v>40</v>
      </c>
      <c r="L515" s="100">
        <f t="shared" si="622"/>
        <v>0</v>
      </c>
      <c r="M515" s="255">
        <f t="shared" si="577"/>
        <v>40</v>
      </c>
      <c r="N515" s="100">
        <f t="shared" si="622"/>
        <v>321.91899999999998</v>
      </c>
      <c r="O515" s="100">
        <f t="shared" si="622"/>
        <v>361.91899999999998</v>
      </c>
    </row>
    <row r="516" spans="1:15" ht="22.5" x14ac:dyDescent="0.2">
      <c r="A516" s="33" t="s">
        <v>268</v>
      </c>
      <c r="B516" s="37" t="s">
        <v>258</v>
      </c>
      <c r="C516" s="34" t="s">
        <v>25</v>
      </c>
      <c r="D516" s="37" t="s">
        <v>223</v>
      </c>
      <c r="E516" s="34" t="s">
        <v>269</v>
      </c>
      <c r="F516" s="34"/>
      <c r="G516" s="100">
        <f>G517</f>
        <v>40</v>
      </c>
      <c r="H516" s="100">
        <f t="shared" si="621"/>
        <v>0</v>
      </c>
      <c r="I516" s="102">
        <f t="shared" si="553"/>
        <v>40</v>
      </c>
      <c r="J516" s="100">
        <f t="shared" si="622"/>
        <v>0</v>
      </c>
      <c r="K516" s="235">
        <f t="shared" si="608"/>
        <v>40</v>
      </c>
      <c r="L516" s="100">
        <f t="shared" si="622"/>
        <v>0</v>
      </c>
      <c r="M516" s="255">
        <f t="shared" si="577"/>
        <v>40</v>
      </c>
      <c r="N516" s="100">
        <f t="shared" si="622"/>
        <v>321.91899999999998</v>
      </c>
      <c r="O516" s="100">
        <f t="shared" si="622"/>
        <v>361.91899999999998</v>
      </c>
    </row>
    <row r="517" spans="1:15" x14ac:dyDescent="0.2">
      <c r="A517" s="33" t="s">
        <v>388</v>
      </c>
      <c r="B517" s="37" t="s">
        <v>258</v>
      </c>
      <c r="C517" s="34" t="s">
        <v>25</v>
      </c>
      <c r="D517" s="37" t="s">
        <v>223</v>
      </c>
      <c r="E517" s="34" t="s">
        <v>269</v>
      </c>
      <c r="F517" s="34" t="s">
        <v>50</v>
      </c>
      <c r="G517" s="100">
        <f>G518</f>
        <v>40</v>
      </c>
      <c r="H517" s="100">
        <f t="shared" si="621"/>
        <v>0</v>
      </c>
      <c r="I517" s="102">
        <f t="shared" si="553"/>
        <v>40</v>
      </c>
      <c r="J517" s="100">
        <f t="shared" si="622"/>
        <v>0</v>
      </c>
      <c r="K517" s="235">
        <f t="shared" si="608"/>
        <v>40</v>
      </c>
      <c r="L517" s="100">
        <f t="shared" si="622"/>
        <v>0</v>
      </c>
      <c r="M517" s="255">
        <f t="shared" si="577"/>
        <v>40</v>
      </c>
      <c r="N517" s="100">
        <f t="shared" si="622"/>
        <v>321.91899999999998</v>
      </c>
      <c r="O517" s="100">
        <f t="shared" si="622"/>
        <v>361.91899999999998</v>
      </c>
    </row>
    <row r="518" spans="1:15" ht="22.5" x14ac:dyDescent="0.2">
      <c r="A518" s="33" t="s">
        <v>51</v>
      </c>
      <c r="B518" s="37" t="s">
        <v>258</v>
      </c>
      <c r="C518" s="34" t="s">
        <v>25</v>
      </c>
      <c r="D518" s="37" t="s">
        <v>223</v>
      </c>
      <c r="E518" s="34" t="s">
        <v>269</v>
      </c>
      <c r="F518" s="34" t="s">
        <v>52</v>
      </c>
      <c r="G518" s="100">
        <f>G519</f>
        <v>40</v>
      </c>
      <c r="H518" s="100">
        <f t="shared" si="621"/>
        <v>0</v>
      </c>
      <c r="I518" s="102">
        <f t="shared" si="553"/>
        <v>40</v>
      </c>
      <c r="J518" s="100">
        <f t="shared" si="622"/>
        <v>0</v>
      </c>
      <c r="K518" s="235">
        <f t="shared" si="608"/>
        <v>40</v>
      </c>
      <c r="L518" s="100">
        <f t="shared" si="622"/>
        <v>0</v>
      </c>
      <c r="M518" s="255">
        <f t="shared" si="577"/>
        <v>40</v>
      </c>
      <c r="N518" s="100">
        <f t="shared" si="622"/>
        <v>321.91899999999998</v>
      </c>
      <c r="O518" s="100">
        <f t="shared" si="622"/>
        <v>361.91899999999998</v>
      </c>
    </row>
    <row r="519" spans="1:15" x14ac:dyDescent="0.2">
      <c r="A519" s="65" t="s">
        <v>408</v>
      </c>
      <c r="B519" s="37" t="s">
        <v>258</v>
      </c>
      <c r="C519" s="34" t="s">
        <v>25</v>
      </c>
      <c r="D519" s="37" t="s">
        <v>223</v>
      </c>
      <c r="E519" s="34" t="s">
        <v>269</v>
      </c>
      <c r="F519" s="34" t="s">
        <v>54</v>
      </c>
      <c r="G519" s="100">
        <v>40</v>
      </c>
      <c r="H519" s="100"/>
      <c r="I519" s="102">
        <f t="shared" si="553"/>
        <v>40</v>
      </c>
      <c r="J519" s="102"/>
      <c r="K519" s="235">
        <f t="shared" si="608"/>
        <v>40</v>
      </c>
      <c r="L519" s="102"/>
      <c r="M519" s="255">
        <f t="shared" si="577"/>
        <v>40</v>
      </c>
      <c r="N519" s="102">
        <v>321.91899999999998</v>
      </c>
      <c r="O519" s="102">
        <f t="shared" ref="O519" si="623">M519+N519</f>
        <v>361.91899999999998</v>
      </c>
    </row>
    <row r="520" spans="1:15" x14ac:dyDescent="0.2">
      <c r="A520" s="38" t="s">
        <v>270</v>
      </c>
      <c r="B520" s="37" t="s">
        <v>258</v>
      </c>
      <c r="C520" s="34" t="s">
        <v>25</v>
      </c>
      <c r="D520" s="37" t="s">
        <v>223</v>
      </c>
      <c r="E520" s="34" t="s">
        <v>271</v>
      </c>
      <c r="F520" s="34"/>
      <c r="G520" s="100">
        <f>G521+G524</f>
        <v>83</v>
      </c>
      <c r="H520" s="100">
        <f t="shared" ref="H520:J520" si="624">H521+H524</f>
        <v>0</v>
      </c>
      <c r="I520" s="100">
        <f t="shared" si="624"/>
        <v>83</v>
      </c>
      <c r="J520" s="100">
        <f t="shared" si="624"/>
        <v>0</v>
      </c>
      <c r="K520" s="235">
        <f t="shared" si="608"/>
        <v>83</v>
      </c>
      <c r="L520" s="100">
        <f t="shared" ref="L520:N520" si="625">L521+L524</f>
        <v>0</v>
      </c>
      <c r="M520" s="255">
        <f t="shared" si="577"/>
        <v>83</v>
      </c>
      <c r="N520" s="100">
        <f t="shared" si="625"/>
        <v>17</v>
      </c>
      <c r="O520" s="100">
        <f t="shared" ref="O520" si="626">O521+O524</f>
        <v>100</v>
      </c>
    </row>
    <row r="521" spans="1:15" x14ac:dyDescent="0.2">
      <c r="A521" s="33" t="s">
        <v>388</v>
      </c>
      <c r="B521" s="37" t="s">
        <v>258</v>
      </c>
      <c r="C521" s="34" t="s">
        <v>25</v>
      </c>
      <c r="D521" s="37" t="s">
        <v>223</v>
      </c>
      <c r="E521" s="34" t="s">
        <v>271</v>
      </c>
      <c r="F521" s="34" t="s">
        <v>50</v>
      </c>
      <c r="G521" s="100">
        <f>G522</f>
        <v>83</v>
      </c>
      <c r="H521" s="100">
        <f t="shared" ref="H521:H522" si="627">H522</f>
        <v>-83</v>
      </c>
      <c r="I521" s="102">
        <f t="shared" si="553"/>
        <v>0</v>
      </c>
      <c r="J521" s="100">
        <f t="shared" ref="J521:O522" si="628">J522</f>
        <v>0</v>
      </c>
      <c r="K521" s="235">
        <f t="shared" si="608"/>
        <v>0</v>
      </c>
      <c r="L521" s="100">
        <f t="shared" si="628"/>
        <v>0</v>
      </c>
      <c r="M521" s="255">
        <f t="shared" si="577"/>
        <v>0</v>
      </c>
      <c r="N521" s="100">
        <f t="shared" si="628"/>
        <v>0</v>
      </c>
      <c r="O521" s="100">
        <f t="shared" si="628"/>
        <v>0</v>
      </c>
    </row>
    <row r="522" spans="1:15" ht="22.5" x14ac:dyDescent="0.2">
      <c r="A522" s="33" t="s">
        <v>51</v>
      </c>
      <c r="B522" s="37" t="s">
        <v>258</v>
      </c>
      <c r="C522" s="34" t="s">
        <v>25</v>
      </c>
      <c r="D522" s="37" t="s">
        <v>223</v>
      </c>
      <c r="E522" s="34" t="s">
        <v>271</v>
      </c>
      <c r="F522" s="34" t="s">
        <v>52</v>
      </c>
      <c r="G522" s="100">
        <f>G523</f>
        <v>83</v>
      </c>
      <c r="H522" s="100">
        <f t="shared" si="627"/>
        <v>-83</v>
      </c>
      <c r="I522" s="102">
        <f t="shared" si="553"/>
        <v>0</v>
      </c>
      <c r="J522" s="100">
        <f t="shared" si="628"/>
        <v>0</v>
      </c>
      <c r="K522" s="235">
        <f t="shared" si="608"/>
        <v>0</v>
      </c>
      <c r="L522" s="100">
        <f t="shared" si="628"/>
        <v>0</v>
      </c>
      <c r="M522" s="255">
        <f t="shared" si="577"/>
        <v>0</v>
      </c>
      <c r="N522" s="100">
        <f t="shared" si="628"/>
        <v>0</v>
      </c>
      <c r="O522" s="100">
        <f t="shared" si="628"/>
        <v>0</v>
      </c>
    </row>
    <row r="523" spans="1:15" x14ac:dyDescent="0.2">
      <c r="A523" s="65" t="s">
        <v>408</v>
      </c>
      <c r="B523" s="37" t="s">
        <v>258</v>
      </c>
      <c r="C523" s="34" t="s">
        <v>25</v>
      </c>
      <c r="D523" s="37" t="s">
        <v>223</v>
      </c>
      <c r="E523" s="34" t="s">
        <v>271</v>
      </c>
      <c r="F523" s="34" t="s">
        <v>54</v>
      </c>
      <c r="G523" s="100">
        <v>83</v>
      </c>
      <c r="H523" s="100">
        <v>-83</v>
      </c>
      <c r="I523" s="102">
        <f t="shared" si="553"/>
        <v>0</v>
      </c>
      <c r="J523" s="102"/>
      <c r="K523" s="235">
        <f t="shared" si="608"/>
        <v>0</v>
      </c>
      <c r="L523" s="102"/>
      <c r="M523" s="255">
        <f t="shared" si="577"/>
        <v>0</v>
      </c>
      <c r="N523" s="102"/>
      <c r="O523" s="102">
        <f t="shared" ref="O523" si="629">M523+N523</f>
        <v>0</v>
      </c>
    </row>
    <row r="524" spans="1:15" x14ac:dyDescent="0.2">
      <c r="A524" s="65" t="s">
        <v>73</v>
      </c>
      <c r="B524" s="37" t="s">
        <v>258</v>
      </c>
      <c r="C524" s="34" t="s">
        <v>25</v>
      </c>
      <c r="D524" s="37" t="s">
        <v>223</v>
      </c>
      <c r="E524" s="34" t="s">
        <v>271</v>
      </c>
      <c r="F524" s="34" t="s">
        <v>74</v>
      </c>
      <c r="G524" s="100">
        <f>G525</f>
        <v>0</v>
      </c>
      <c r="H524" s="100">
        <f t="shared" ref="H524:O524" si="630">H525</f>
        <v>83</v>
      </c>
      <c r="I524" s="100">
        <f t="shared" si="630"/>
        <v>83</v>
      </c>
      <c r="J524" s="100">
        <f t="shared" si="630"/>
        <v>0</v>
      </c>
      <c r="K524" s="235">
        <f t="shared" si="608"/>
        <v>83</v>
      </c>
      <c r="L524" s="100">
        <f t="shared" si="630"/>
        <v>0</v>
      </c>
      <c r="M524" s="255">
        <f t="shared" si="577"/>
        <v>83</v>
      </c>
      <c r="N524" s="100">
        <f t="shared" si="630"/>
        <v>17</v>
      </c>
      <c r="O524" s="100">
        <f t="shared" si="630"/>
        <v>100</v>
      </c>
    </row>
    <row r="525" spans="1:15" x14ac:dyDescent="0.2">
      <c r="A525" s="20" t="s">
        <v>379</v>
      </c>
      <c r="B525" s="55" t="s">
        <v>258</v>
      </c>
      <c r="C525" s="34" t="s">
        <v>25</v>
      </c>
      <c r="D525" s="37" t="s">
        <v>223</v>
      </c>
      <c r="E525" s="34" t="s">
        <v>271</v>
      </c>
      <c r="F525" s="34">
        <v>853</v>
      </c>
      <c r="G525" s="100">
        <v>0</v>
      </c>
      <c r="H525" s="100">
        <v>83</v>
      </c>
      <c r="I525" s="102">
        <f t="shared" ref="I525" si="631">G525+H525</f>
        <v>83</v>
      </c>
      <c r="J525" s="102"/>
      <c r="K525" s="235">
        <f t="shared" si="608"/>
        <v>83</v>
      </c>
      <c r="L525" s="102"/>
      <c r="M525" s="255">
        <f t="shared" si="577"/>
        <v>83</v>
      </c>
      <c r="N525" s="102">
        <v>17</v>
      </c>
      <c r="O525" s="102">
        <f t="shared" ref="O525" si="632">M525+N525</f>
        <v>100</v>
      </c>
    </row>
    <row r="526" spans="1:15" ht="22.5" x14ac:dyDescent="0.2">
      <c r="A526" s="64" t="s">
        <v>5</v>
      </c>
      <c r="B526" s="37" t="s">
        <v>258</v>
      </c>
      <c r="C526" s="34" t="s">
        <v>25</v>
      </c>
      <c r="D526" s="37" t="s">
        <v>223</v>
      </c>
      <c r="E526" s="34" t="s">
        <v>225</v>
      </c>
      <c r="F526" s="34"/>
      <c r="G526" s="100">
        <f>G528</f>
        <v>1</v>
      </c>
      <c r="H526" s="100">
        <f t="shared" ref="H526" si="633">H528</f>
        <v>0</v>
      </c>
      <c r="I526" s="102">
        <f t="shared" si="553"/>
        <v>1</v>
      </c>
      <c r="J526" s="100">
        <f t="shared" ref="J526:L526" si="634">J528</f>
        <v>0</v>
      </c>
      <c r="K526" s="235">
        <f t="shared" si="608"/>
        <v>1</v>
      </c>
      <c r="L526" s="100">
        <f t="shared" si="634"/>
        <v>0</v>
      </c>
      <c r="M526" s="255">
        <f t="shared" si="577"/>
        <v>1</v>
      </c>
      <c r="N526" s="100">
        <f t="shared" ref="N526:O526" si="635">N528</f>
        <v>0</v>
      </c>
      <c r="O526" s="100">
        <f t="shared" si="635"/>
        <v>1</v>
      </c>
    </row>
    <row r="527" spans="1:15" x14ac:dyDescent="0.2">
      <c r="A527" s="33" t="s">
        <v>388</v>
      </c>
      <c r="B527" s="37" t="s">
        <v>258</v>
      </c>
      <c r="C527" s="34" t="s">
        <v>25</v>
      </c>
      <c r="D527" s="37" t="s">
        <v>223</v>
      </c>
      <c r="E527" s="34" t="s">
        <v>225</v>
      </c>
      <c r="F527" s="34">
        <v>200</v>
      </c>
      <c r="G527" s="100">
        <f>G528</f>
        <v>1</v>
      </c>
      <c r="H527" s="100">
        <f t="shared" ref="H527:H528" si="636">H528</f>
        <v>0</v>
      </c>
      <c r="I527" s="102">
        <f t="shared" si="553"/>
        <v>1</v>
      </c>
      <c r="J527" s="100">
        <f t="shared" ref="J527:O528" si="637">J528</f>
        <v>0</v>
      </c>
      <c r="K527" s="235">
        <f t="shared" si="608"/>
        <v>1</v>
      </c>
      <c r="L527" s="100">
        <f t="shared" si="637"/>
        <v>0</v>
      </c>
      <c r="M527" s="255">
        <f t="shared" si="577"/>
        <v>1</v>
      </c>
      <c r="N527" s="100">
        <f t="shared" si="637"/>
        <v>0</v>
      </c>
      <c r="O527" s="100">
        <f t="shared" si="637"/>
        <v>1</v>
      </c>
    </row>
    <row r="528" spans="1:15" ht="22.5" x14ac:dyDescent="0.2">
      <c r="A528" s="33" t="s">
        <v>51</v>
      </c>
      <c r="B528" s="37" t="s">
        <v>258</v>
      </c>
      <c r="C528" s="34" t="s">
        <v>25</v>
      </c>
      <c r="D528" s="37" t="s">
        <v>223</v>
      </c>
      <c r="E528" s="34" t="s">
        <v>225</v>
      </c>
      <c r="F528" s="34">
        <v>240</v>
      </c>
      <c r="G528" s="100">
        <f>G529</f>
        <v>1</v>
      </c>
      <c r="H528" s="100">
        <f t="shared" si="636"/>
        <v>0</v>
      </c>
      <c r="I528" s="102">
        <f t="shared" si="553"/>
        <v>1</v>
      </c>
      <c r="J528" s="100">
        <f t="shared" si="637"/>
        <v>0</v>
      </c>
      <c r="K528" s="235">
        <f t="shared" si="608"/>
        <v>1</v>
      </c>
      <c r="L528" s="100">
        <f t="shared" si="637"/>
        <v>0</v>
      </c>
      <c r="M528" s="255">
        <f t="shared" si="577"/>
        <v>1</v>
      </c>
      <c r="N528" s="100">
        <f t="shared" si="637"/>
        <v>0</v>
      </c>
      <c r="O528" s="100">
        <f t="shared" si="637"/>
        <v>1</v>
      </c>
    </row>
    <row r="529" spans="1:15" x14ac:dyDescent="0.2">
      <c r="A529" s="65" t="s">
        <v>408</v>
      </c>
      <c r="B529" s="37" t="s">
        <v>258</v>
      </c>
      <c r="C529" s="34" t="s">
        <v>25</v>
      </c>
      <c r="D529" s="37" t="s">
        <v>223</v>
      </c>
      <c r="E529" s="34" t="s">
        <v>225</v>
      </c>
      <c r="F529" s="34">
        <v>244</v>
      </c>
      <c r="G529" s="100">
        <v>1</v>
      </c>
      <c r="H529" s="100"/>
      <c r="I529" s="102">
        <f t="shared" si="553"/>
        <v>1</v>
      </c>
      <c r="J529" s="102"/>
      <c r="K529" s="235">
        <f t="shared" si="608"/>
        <v>1</v>
      </c>
      <c r="L529" s="102"/>
      <c r="M529" s="255">
        <f t="shared" si="577"/>
        <v>1</v>
      </c>
      <c r="N529" s="102">
        <v>0</v>
      </c>
      <c r="O529" s="102">
        <f t="shared" ref="O529" si="638">M529+N529</f>
        <v>1</v>
      </c>
    </row>
    <row r="530" spans="1:15" ht="33.75" x14ac:dyDescent="0.2">
      <c r="A530" s="119" t="s">
        <v>398</v>
      </c>
      <c r="B530" s="54" t="s">
        <v>258</v>
      </c>
      <c r="C530" s="52" t="s">
        <v>25</v>
      </c>
      <c r="D530" s="54" t="s">
        <v>223</v>
      </c>
      <c r="E530" s="52" t="s">
        <v>272</v>
      </c>
      <c r="F530" s="52" t="s">
        <v>84</v>
      </c>
      <c r="G530" s="99">
        <f>G531+G536</f>
        <v>393.9</v>
      </c>
      <c r="H530" s="99">
        <f t="shared" ref="H530" si="639">H531+H536</f>
        <v>0</v>
      </c>
      <c r="I530" s="102">
        <f t="shared" si="553"/>
        <v>393.9</v>
      </c>
      <c r="J530" s="99">
        <f t="shared" ref="J530:L530" si="640">J531+J536</f>
        <v>0</v>
      </c>
      <c r="K530" s="235">
        <f t="shared" si="608"/>
        <v>393.9</v>
      </c>
      <c r="L530" s="99">
        <f t="shared" si="640"/>
        <v>0</v>
      </c>
      <c r="M530" s="255">
        <f>M531+M535</f>
        <v>393.9</v>
      </c>
      <c r="N530" s="255">
        <f t="shared" ref="N530:O530" si="641">N531+N535</f>
        <v>-9.9999999999766942E-4</v>
      </c>
      <c r="O530" s="255">
        <f t="shared" si="641"/>
        <v>393.89899999999994</v>
      </c>
    </row>
    <row r="531" spans="1:15" ht="33.75" x14ac:dyDescent="0.2">
      <c r="A531" s="33" t="s">
        <v>41</v>
      </c>
      <c r="B531" s="37" t="s">
        <v>258</v>
      </c>
      <c r="C531" s="34" t="s">
        <v>25</v>
      </c>
      <c r="D531" s="37" t="s">
        <v>223</v>
      </c>
      <c r="E531" s="34" t="s">
        <v>272</v>
      </c>
      <c r="F531" s="34" t="s">
        <v>42</v>
      </c>
      <c r="G531" s="100">
        <f>G532</f>
        <v>393.09999999999997</v>
      </c>
      <c r="H531" s="100">
        <f t="shared" ref="H531" si="642">H532</f>
        <v>0</v>
      </c>
      <c r="I531" s="102">
        <f t="shared" si="553"/>
        <v>393.09999999999997</v>
      </c>
      <c r="J531" s="100">
        <f t="shared" ref="J531:O531" si="643">J532</f>
        <v>0</v>
      </c>
      <c r="K531" s="235">
        <f t="shared" si="608"/>
        <v>393.09999999999997</v>
      </c>
      <c r="L531" s="100">
        <f t="shared" si="643"/>
        <v>0</v>
      </c>
      <c r="M531" s="255">
        <f t="shared" si="577"/>
        <v>393.09999999999997</v>
      </c>
      <c r="N531" s="100">
        <f t="shared" si="643"/>
        <v>-36.603000000000002</v>
      </c>
      <c r="O531" s="100">
        <f t="shared" si="643"/>
        <v>356.49699999999996</v>
      </c>
    </row>
    <row r="532" spans="1:15" x14ac:dyDescent="0.2">
      <c r="A532" s="33" t="s">
        <v>68</v>
      </c>
      <c r="B532" s="37" t="s">
        <v>258</v>
      </c>
      <c r="C532" s="34" t="s">
        <v>25</v>
      </c>
      <c r="D532" s="37" t="s">
        <v>223</v>
      </c>
      <c r="E532" s="34" t="s">
        <v>272</v>
      </c>
      <c r="F532" s="34" t="s">
        <v>131</v>
      </c>
      <c r="G532" s="100">
        <f>G533+G534</f>
        <v>393.09999999999997</v>
      </c>
      <c r="H532" s="100">
        <f t="shared" ref="H532" si="644">H533+H534</f>
        <v>0</v>
      </c>
      <c r="I532" s="102">
        <f t="shared" si="553"/>
        <v>393.09999999999997</v>
      </c>
      <c r="J532" s="100">
        <f t="shared" ref="J532:L532" si="645">J533+J534</f>
        <v>0</v>
      </c>
      <c r="K532" s="235">
        <f t="shared" si="608"/>
        <v>393.09999999999997</v>
      </c>
      <c r="L532" s="100">
        <f t="shared" si="645"/>
        <v>0</v>
      </c>
      <c r="M532" s="255">
        <f t="shared" si="577"/>
        <v>393.09999999999997</v>
      </c>
      <c r="N532" s="100">
        <f t="shared" ref="N532:O532" si="646">N533+N534</f>
        <v>-36.603000000000002</v>
      </c>
      <c r="O532" s="100">
        <f t="shared" si="646"/>
        <v>356.49699999999996</v>
      </c>
    </row>
    <row r="533" spans="1:15" s="9" customFormat="1" ht="12" x14ac:dyDescent="0.2">
      <c r="A533" s="64" t="s">
        <v>69</v>
      </c>
      <c r="B533" s="37" t="s">
        <v>258</v>
      </c>
      <c r="C533" s="34" t="s">
        <v>25</v>
      </c>
      <c r="D533" s="37" t="s">
        <v>223</v>
      </c>
      <c r="E533" s="34" t="s">
        <v>272</v>
      </c>
      <c r="F533" s="34" t="s">
        <v>132</v>
      </c>
      <c r="G533" s="100">
        <v>301.89999999999998</v>
      </c>
      <c r="H533" s="100"/>
      <c r="I533" s="102">
        <f t="shared" si="553"/>
        <v>301.89999999999998</v>
      </c>
      <c r="J533" s="102"/>
      <c r="K533" s="235">
        <f t="shared" si="608"/>
        <v>301.89999999999998</v>
      </c>
      <c r="L533" s="102"/>
      <c r="M533" s="255">
        <f t="shared" si="577"/>
        <v>301.89999999999998</v>
      </c>
      <c r="N533" s="102">
        <v>-28.094000000000001</v>
      </c>
      <c r="O533" s="102">
        <f t="shared" ref="O533:O534" si="647">M533+N533</f>
        <v>273.80599999999998</v>
      </c>
    </row>
    <row r="534" spans="1:15" s="9" customFormat="1" ht="33.75" x14ac:dyDescent="0.2">
      <c r="A534" s="64" t="s">
        <v>70</v>
      </c>
      <c r="B534" s="37" t="s">
        <v>258</v>
      </c>
      <c r="C534" s="34" t="s">
        <v>25</v>
      </c>
      <c r="D534" s="37" t="s">
        <v>223</v>
      </c>
      <c r="E534" s="34" t="s">
        <v>272</v>
      </c>
      <c r="F534" s="34">
        <v>129</v>
      </c>
      <c r="G534" s="100">
        <v>91.2</v>
      </c>
      <c r="H534" s="100"/>
      <c r="I534" s="102">
        <f t="shared" ref="I534:I598" si="648">G534+H534</f>
        <v>91.2</v>
      </c>
      <c r="J534" s="102"/>
      <c r="K534" s="235">
        <f t="shared" si="608"/>
        <v>91.2</v>
      </c>
      <c r="L534" s="102"/>
      <c r="M534" s="255">
        <f t="shared" si="577"/>
        <v>91.2</v>
      </c>
      <c r="N534" s="102">
        <v>-8.5090000000000003</v>
      </c>
      <c r="O534" s="102">
        <f t="shared" si="647"/>
        <v>82.691000000000003</v>
      </c>
    </row>
    <row r="535" spans="1:15" s="9" customFormat="1" ht="12" x14ac:dyDescent="0.2">
      <c r="A535" s="33" t="s">
        <v>388</v>
      </c>
      <c r="B535" s="37" t="s">
        <v>258</v>
      </c>
      <c r="C535" s="34" t="s">
        <v>25</v>
      </c>
      <c r="D535" s="37" t="s">
        <v>223</v>
      </c>
      <c r="E535" s="34" t="s">
        <v>272</v>
      </c>
      <c r="F535" s="34">
        <v>200</v>
      </c>
      <c r="G535" s="100">
        <f>G536</f>
        <v>0.8</v>
      </c>
      <c r="H535" s="100">
        <f t="shared" ref="H535" si="649">H536</f>
        <v>0</v>
      </c>
      <c r="I535" s="102">
        <f t="shared" si="648"/>
        <v>0.8</v>
      </c>
      <c r="J535" s="100">
        <f t="shared" ref="J535:L535" si="650">J536</f>
        <v>0</v>
      </c>
      <c r="K535" s="235">
        <f t="shared" si="608"/>
        <v>0.8</v>
      </c>
      <c r="L535" s="100">
        <f t="shared" si="650"/>
        <v>0</v>
      </c>
      <c r="M535" s="255">
        <f>M536</f>
        <v>0.8</v>
      </c>
      <c r="N535" s="255">
        <f t="shared" ref="N535:O535" si="651">N536</f>
        <v>36.602000000000004</v>
      </c>
      <c r="O535" s="255">
        <f t="shared" si="651"/>
        <v>37.402000000000001</v>
      </c>
    </row>
    <row r="536" spans="1:15" ht="22.5" x14ac:dyDescent="0.2">
      <c r="A536" s="33" t="s">
        <v>51</v>
      </c>
      <c r="B536" s="37" t="s">
        <v>258</v>
      </c>
      <c r="C536" s="34" t="s">
        <v>25</v>
      </c>
      <c r="D536" s="37" t="s">
        <v>223</v>
      </c>
      <c r="E536" s="34" t="s">
        <v>272</v>
      </c>
      <c r="F536" s="34" t="s">
        <v>52</v>
      </c>
      <c r="G536" s="100">
        <f>G538</f>
        <v>0.8</v>
      </c>
      <c r="H536" s="100">
        <f>H538</f>
        <v>0</v>
      </c>
      <c r="I536" s="102">
        <f t="shared" si="648"/>
        <v>0.8</v>
      </c>
      <c r="J536" s="100">
        <f>J538</f>
        <v>0</v>
      </c>
      <c r="K536" s="235">
        <f t="shared" si="608"/>
        <v>0.8</v>
      </c>
      <c r="L536" s="100">
        <f>L538</f>
        <v>0</v>
      </c>
      <c r="M536" s="255">
        <f>M537+M538</f>
        <v>0.8</v>
      </c>
      <c r="N536" s="255">
        <f t="shared" ref="N536:O536" si="652">N537+N538</f>
        <v>36.602000000000004</v>
      </c>
      <c r="O536" s="255">
        <f t="shared" si="652"/>
        <v>37.402000000000001</v>
      </c>
    </row>
    <row r="537" spans="1:15" ht="22.5" x14ac:dyDescent="0.2">
      <c r="A537" s="65" t="s">
        <v>71</v>
      </c>
      <c r="B537" s="37" t="s">
        <v>258</v>
      </c>
      <c r="C537" s="34" t="s">
        <v>25</v>
      </c>
      <c r="D537" s="37" t="s">
        <v>223</v>
      </c>
      <c r="E537" s="34" t="s">
        <v>272</v>
      </c>
      <c r="F537" s="34">
        <v>242</v>
      </c>
      <c r="G537" s="100"/>
      <c r="H537" s="100"/>
      <c r="I537" s="102"/>
      <c r="J537" s="100"/>
      <c r="K537" s="235"/>
      <c r="L537" s="100"/>
      <c r="M537" s="255">
        <v>0</v>
      </c>
      <c r="N537" s="100">
        <v>16.797000000000001</v>
      </c>
      <c r="O537" s="102">
        <f t="shared" ref="O537:O538" si="653">M537+N537</f>
        <v>16.797000000000001</v>
      </c>
    </row>
    <row r="538" spans="1:15" x14ac:dyDescent="0.2">
      <c r="A538" s="65" t="s">
        <v>408</v>
      </c>
      <c r="B538" s="37" t="s">
        <v>258</v>
      </c>
      <c r="C538" s="34" t="s">
        <v>25</v>
      </c>
      <c r="D538" s="37" t="s">
        <v>223</v>
      </c>
      <c r="E538" s="34" t="s">
        <v>272</v>
      </c>
      <c r="F538" s="34" t="s">
        <v>54</v>
      </c>
      <c r="G538" s="100">
        <v>0.8</v>
      </c>
      <c r="H538" s="100"/>
      <c r="I538" s="102">
        <f t="shared" si="648"/>
        <v>0.8</v>
      </c>
      <c r="J538" s="102"/>
      <c r="K538" s="235">
        <f t="shared" si="608"/>
        <v>0.8</v>
      </c>
      <c r="L538" s="102"/>
      <c r="M538" s="255">
        <f t="shared" si="577"/>
        <v>0.8</v>
      </c>
      <c r="N538" s="102">
        <v>19.805</v>
      </c>
      <c r="O538" s="102">
        <f t="shared" si="653"/>
        <v>20.605</v>
      </c>
    </row>
    <row r="539" spans="1:15" x14ac:dyDescent="0.2">
      <c r="A539" s="48" t="s">
        <v>228</v>
      </c>
      <c r="B539" s="49" t="s">
        <v>258</v>
      </c>
      <c r="C539" s="49" t="s">
        <v>152</v>
      </c>
      <c r="D539" s="49"/>
      <c r="E539" s="47"/>
      <c r="F539" s="47"/>
      <c r="G539" s="98">
        <f>G540</f>
        <v>199.4</v>
      </c>
      <c r="H539" s="98">
        <f t="shared" ref="H539:H541" si="654">H540</f>
        <v>0</v>
      </c>
      <c r="I539" s="102">
        <f t="shared" si="648"/>
        <v>199.4</v>
      </c>
      <c r="J539" s="98">
        <f>J540</f>
        <v>0</v>
      </c>
      <c r="K539" s="235">
        <f t="shared" si="608"/>
        <v>199.4</v>
      </c>
      <c r="L539" s="98">
        <f t="shared" ref="L539:O541" si="655">L540</f>
        <v>0</v>
      </c>
      <c r="M539" s="255">
        <f t="shared" si="577"/>
        <v>199.4</v>
      </c>
      <c r="N539" s="98">
        <f t="shared" si="655"/>
        <v>140.80000000000001</v>
      </c>
      <c r="O539" s="98">
        <f t="shared" si="655"/>
        <v>340.19999999999993</v>
      </c>
    </row>
    <row r="540" spans="1:15" x14ac:dyDescent="0.2">
      <c r="A540" s="48" t="s">
        <v>229</v>
      </c>
      <c r="B540" s="49" t="s">
        <v>258</v>
      </c>
      <c r="C540" s="49" t="s">
        <v>152</v>
      </c>
      <c r="D540" s="49" t="s">
        <v>88</v>
      </c>
      <c r="E540" s="49"/>
      <c r="F540" s="37"/>
      <c r="G540" s="98">
        <f>G541</f>
        <v>199.4</v>
      </c>
      <c r="H540" s="98">
        <f t="shared" si="654"/>
        <v>0</v>
      </c>
      <c r="I540" s="102">
        <f t="shared" si="648"/>
        <v>199.4</v>
      </c>
      <c r="J540" s="98">
        <f>J541</f>
        <v>0</v>
      </c>
      <c r="K540" s="235">
        <f t="shared" si="608"/>
        <v>199.4</v>
      </c>
      <c r="L540" s="98">
        <f t="shared" si="655"/>
        <v>0</v>
      </c>
      <c r="M540" s="255">
        <f t="shared" si="577"/>
        <v>199.4</v>
      </c>
      <c r="N540" s="98">
        <f t="shared" si="655"/>
        <v>140.80000000000001</v>
      </c>
      <c r="O540" s="98">
        <f t="shared" si="655"/>
        <v>340.19999999999993</v>
      </c>
    </row>
    <row r="541" spans="1:15" x14ac:dyDescent="0.2">
      <c r="A541" s="33" t="s">
        <v>55</v>
      </c>
      <c r="B541" s="37" t="s">
        <v>258</v>
      </c>
      <c r="C541" s="37" t="s">
        <v>152</v>
      </c>
      <c r="D541" s="37" t="s">
        <v>88</v>
      </c>
      <c r="E541" s="70" t="s">
        <v>224</v>
      </c>
      <c r="F541" s="34"/>
      <c r="G541" s="100">
        <f>G542</f>
        <v>199.4</v>
      </c>
      <c r="H541" s="100">
        <f t="shared" si="654"/>
        <v>0</v>
      </c>
      <c r="I541" s="102">
        <f t="shared" si="648"/>
        <v>199.4</v>
      </c>
      <c r="J541" s="100">
        <f>J542</f>
        <v>0</v>
      </c>
      <c r="K541" s="235">
        <f t="shared" si="608"/>
        <v>199.4</v>
      </c>
      <c r="L541" s="100">
        <f t="shared" si="655"/>
        <v>0</v>
      </c>
      <c r="M541" s="255">
        <f t="shared" si="577"/>
        <v>199.4</v>
      </c>
      <c r="N541" s="100">
        <f t="shared" si="655"/>
        <v>140.80000000000001</v>
      </c>
      <c r="O541" s="100">
        <f t="shared" si="655"/>
        <v>340.19999999999993</v>
      </c>
    </row>
    <row r="542" spans="1:15" ht="45" x14ac:dyDescent="0.2">
      <c r="A542" s="63" t="s">
        <v>273</v>
      </c>
      <c r="B542" s="54" t="s">
        <v>258</v>
      </c>
      <c r="C542" s="54" t="s">
        <v>152</v>
      </c>
      <c r="D542" s="54" t="s">
        <v>88</v>
      </c>
      <c r="E542" s="54" t="s">
        <v>230</v>
      </c>
      <c r="F542" s="52"/>
      <c r="G542" s="99">
        <f>G543+G547</f>
        <v>199.4</v>
      </c>
      <c r="H542" s="99">
        <f t="shared" ref="H542" si="656">H543+H547</f>
        <v>0</v>
      </c>
      <c r="I542" s="102">
        <f t="shared" si="648"/>
        <v>199.4</v>
      </c>
      <c r="J542" s="99">
        <f>J543+J547</f>
        <v>0</v>
      </c>
      <c r="K542" s="235">
        <f t="shared" si="608"/>
        <v>199.4</v>
      </c>
      <c r="L542" s="99">
        <f t="shared" ref="L542:N542" si="657">L543+L547</f>
        <v>0</v>
      </c>
      <c r="M542" s="255">
        <f t="shared" si="577"/>
        <v>199.4</v>
      </c>
      <c r="N542" s="99">
        <f t="shared" si="657"/>
        <v>140.80000000000001</v>
      </c>
      <c r="O542" s="99">
        <f t="shared" ref="O542" si="658">O543+O547</f>
        <v>340.19999999999993</v>
      </c>
    </row>
    <row r="543" spans="1:15" s="9" customFormat="1" ht="33.75" x14ac:dyDescent="0.2">
      <c r="A543" s="33" t="s">
        <v>41</v>
      </c>
      <c r="B543" s="37" t="s">
        <v>258</v>
      </c>
      <c r="C543" s="37" t="s">
        <v>152</v>
      </c>
      <c r="D543" s="37" t="s">
        <v>88</v>
      </c>
      <c r="E543" s="37" t="s">
        <v>230</v>
      </c>
      <c r="F543" s="34" t="s">
        <v>42</v>
      </c>
      <c r="G543" s="100">
        <f>G544</f>
        <v>187</v>
      </c>
      <c r="H543" s="100">
        <f t="shared" ref="H543" si="659">H544</f>
        <v>0</v>
      </c>
      <c r="I543" s="102">
        <f t="shared" si="648"/>
        <v>187</v>
      </c>
      <c r="J543" s="100">
        <f>J544</f>
        <v>0</v>
      </c>
      <c r="K543" s="235">
        <f t="shared" si="608"/>
        <v>187</v>
      </c>
      <c r="L543" s="100">
        <f t="shared" ref="L543:O543" si="660">L544</f>
        <v>0</v>
      </c>
      <c r="M543" s="255">
        <f t="shared" si="577"/>
        <v>187</v>
      </c>
      <c r="N543" s="100">
        <f t="shared" si="660"/>
        <v>140.80000000000001</v>
      </c>
      <c r="O543" s="100">
        <f t="shared" si="660"/>
        <v>327.79999999999995</v>
      </c>
    </row>
    <row r="544" spans="1:15" s="9" customFormat="1" ht="12" x14ac:dyDescent="0.2">
      <c r="A544" s="33" t="s">
        <v>43</v>
      </c>
      <c r="B544" s="37" t="s">
        <v>258</v>
      </c>
      <c r="C544" s="37" t="s">
        <v>152</v>
      </c>
      <c r="D544" s="37" t="s">
        <v>88</v>
      </c>
      <c r="E544" s="37" t="s">
        <v>230</v>
      </c>
      <c r="F544" s="34">
        <v>110</v>
      </c>
      <c r="G544" s="100">
        <f>G545+G546</f>
        <v>187</v>
      </c>
      <c r="H544" s="100">
        <f t="shared" ref="H544" si="661">H545+H546</f>
        <v>0</v>
      </c>
      <c r="I544" s="102">
        <f t="shared" si="648"/>
        <v>187</v>
      </c>
      <c r="J544" s="100">
        <f>J545+J546</f>
        <v>0</v>
      </c>
      <c r="K544" s="235">
        <f t="shared" si="608"/>
        <v>187</v>
      </c>
      <c r="L544" s="100">
        <f t="shared" ref="L544:N544" si="662">L545+L546</f>
        <v>0</v>
      </c>
      <c r="M544" s="255">
        <f t="shared" si="577"/>
        <v>187</v>
      </c>
      <c r="N544" s="100">
        <f t="shared" si="662"/>
        <v>140.80000000000001</v>
      </c>
      <c r="O544" s="100">
        <f>O545+O546</f>
        <v>327.79999999999995</v>
      </c>
    </row>
    <row r="545" spans="1:15" x14ac:dyDescent="0.2">
      <c r="A545" s="33" t="s">
        <v>44</v>
      </c>
      <c r="B545" s="37" t="s">
        <v>258</v>
      </c>
      <c r="C545" s="37" t="s">
        <v>152</v>
      </c>
      <c r="D545" s="37" t="s">
        <v>88</v>
      </c>
      <c r="E545" s="37" t="s">
        <v>230</v>
      </c>
      <c r="F545" s="34">
        <v>111</v>
      </c>
      <c r="G545" s="100">
        <v>143.6</v>
      </c>
      <c r="H545" s="100"/>
      <c r="I545" s="102">
        <f t="shared" si="648"/>
        <v>143.6</v>
      </c>
      <c r="J545" s="102"/>
      <c r="K545" s="235">
        <f t="shared" si="608"/>
        <v>143.6</v>
      </c>
      <c r="L545" s="102"/>
      <c r="M545" s="255">
        <f t="shared" ref="M545:M608" si="663">K545+L545</f>
        <v>143.6</v>
      </c>
      <c r="N545" s="102">
        <v>108.1</v>
      </c>
      <c r="O545" s="102">
        <f t="shared" ref="O545" si="664">M545+N545</f>
        <v>251.7</v>
      </c>
    </row>
    <row r="546" spans="1:15" ht="22.5" x14ac:dyDescent="0.2">
      <c r="A546" s="64" t="s">
        <v>45</v>
      </c>
      <c r="B546" s="37" t="s">
        <v>258</v>
      </c>
      <c r="C546" s="37" t="s">
        <v>152</v>
      </c>
      <c r="D546" s="37" t="s">
        <v>88</v>
      </c>
      <c r="E546" s="37" t="s">
        <v>230</v>
      </c>
      <c r="F546" s="34">
        <v>119</v>
      </c>
      <c r="G546" s="100">
        <v>43.4</v>
      </c>
      <c r="H546" s="100"/>
      <c r="I546" s="102">
        <f t="shared" si="648"/>
        <v>43.4</v>
      </c>
      <c r="J546" s="102"/>
      <c r="K546" s="235">
        <f t="shared" si="608"/>
        <v>43.4</v>
      </c>
      <c r="L546" s="102"/>
      <c r="M546" s="255">
        <f t="shared" si="663"/>
        <v>43.4</v>
      </c>
      <c r="N546" s="102">
        <v>32.700000000000003</v>
      </c>
      <c r="O546" s="102">
        <f t="shared" ref="O546" si="665">M546+N546</f>
        <v>76.099999999999994</v>
      </c>
    </row>
    <row r="547" spans="1:15" x14ac:dyDescent="0.2">
      <c r="A547" s="33" t="s">
        <v>388</v>
      </c>
      <c r="B547" s="37" t="s">
        <v>258</v>
      </c>
      <c r="C547" s="37" t="s">
        <v>152</v>
      </c>
      <c r="D547" s="37" t="s">
        <v>88</v>
      </c>
      <c r="E547" s="37" t="s">
        <v>230</v>
      </c>
      <c r="F547" s="34">
        <v>200</v>
      </c>
      <c r="G547" s="100">
        <f>G548</f>
        <v>12.4</v>
      </c>
      <c r="H547" s="100">
        <f t="shared" ref="H547:H548" si="666">H548</f>
        <v>0</v>
      </c>
      <c r="I547" s="102">
        <f t="shared" si="648"/>
        <v>12.4</v>
      </c>
      <c r="J547" s="100">
        <f t="shared" ref="J547:O548" si="667">J548</f>
        <v>0</v>
      </c>
      <c r="K547" s="235">
        <f t="shared" si="608"/>
        <v>12.4</v>
      </c>
      <c r="L547" s="100">
        <f t="shared" si="667"/>
        <v>0</v>
      </c>
      <c r="M547" s="255">
        <f t="shared" si="663"/>
        <v>12.4</v>
      </c>
      <c r="N547" s="100">
        <f t="shared" si="667"/>
        <v>0</v>
      </c>
      <c r="O547" s="100">
        <f t="shared" si="667"/>
        <v>12.4</v>
      </c>
    </row>
    <row r="548" spans="1:15" s="9" customFormat="1" ht="22.5" x14ac:dyDescent="0.2">
      <c r="A548" s="33" t="s">
        <v>51</v>
      </c>
      <c r="B548" s="37" t="s">
        <v>258</v>
      </c>
      <c r="C548" s="37" t="s">
        <v>152</v>
      </c>
      <c r="D548" s="37" t="s">
        <v>88</v>
      </c>
      <c r="E548" s="37" t="s">
        <v>230</v>
      </c>
      <c r="F548" s="34" t="s">
        <v>52</v>
      </c>
      <c r="G548" s="100">
        <f>G549</f>
        <v>12.4</v>
      </c>
      <c r="H548" s="100">
        <f t="shared" si="666"/>
        <v>0</v>
      </c>
      <c r="I548" s="102">
        <f t="shared" si="648"/>
        <v>12.4</v>
      </c>
      <c r="J548" s="100">
        <f t="shared" si="667"/>
        <v>0</v>
      </c>
      <c r="K548" s="235">
        <f t="shared" si="608"/>
        <v>12.4</v>
      </c>
      <c r="L548" s="100">
        <f t="shared" si="667"/>
        <v>0</v>
      </c>
      <c r="M548" s="255">
        <f t="shared" si="663"/>
        <v>12.4</v>
      </c>
      <c r="N548" s="100">
        <f t="shared" si="667"/>
        <v>0</v>
      </c>
      <c r="O548" s="100">
        <f t="shared" si="667"/>
        <v>12.4</v>
      </c>
    </row>
    <row r="549" spans="1:15" x14ac:dyDescent="0.2">
      <c r="A549" s="65" t="s">
        <v>408</v>
      </c>
      <c r="B549" s="37" t="s">
        <v>258</v>
      </c>
      <c r="C549" s="37" t="s">
        <v>152</v>
      </c>
      <c r="D549" s="37" t="s">
        <v>88</v>
      </c>
      <c r="E549" s="37" t="s">
        <v>230</v>
      </c>
      <c r="F549" s="34" t="s">
        <v>54</v>
      </c>
      <c r="G549" s="100">
        <v>12.4</v>
      </c>
      <c r="H549" s="100"/>
      <c r="I549" s="102">
        <f t="shared" si="648"/>
        <v>12.4</v>
      </c>
      <c r="J549" s="102"/>
      <c r="K549" s="235">
        <f t="shared" si="608"/>
        <v>12.4</v>
      </c>
      <c r="L549" s="102"/>
      <c r="M549" s="255">
        <f t="shared" si="663"/>
        <v>12.4</v>
      </c>
      <c r="N549" s="102">
        <v>0</v>
      </c>
      <c r="O549" s="102">
        <f t="shared" ref="O549" si="668">M549+N549</f>
        <v>12.4</v>
      </c>
    </row>
    <row r="550" spans="1:15" ht="21" x14ac:dyDescent="0.2">
      <c r="A550" s="48" t="s">
        <v>274</v>
      </c>
      <c r="B550" s="56" t="s">
        <v>258</v>
      </c>
      <c r="C550" s="47" t="s">
        <v>88</v>
      </c>
      <c r="D550" s="49" t="s">
        <v>82</v>
      </c>
      <c r="E550" s="47" t="s">
        <v>83</v>
      </c>
      <c r="F550" s="47" t="s">
        <v>84</v>
      </c>
      <c r="G550" s="98">
        <f>G551+G566</f>
        <v>1536.9</v>
      </c>
      <c r="H550" s="98">
        <f t="shared" ref="H550" si="669">H551+H566</f>
        <v>0</v>
      </c>
      <c r="I550" s="102">
        <f t="shared" si="648"/>
        <v>1536.9</v>
      </c>
      <c r="J550" s="98">
        <f t="shared" ref="J550:L550" si="670">J551+J566</f>
        <v>0</v>
      </c>
      <c r="K550" s="235">
        <f t="shared" si="608"/>
        <v>1536.9</v>
      </c>
      <c r="L550" s="98">
        <f t="shared" si="670"/>
        <v>300</v>
      </c>
      <c r="M550" s="255">
        <f t="shared" si="663"/>
        <v>1836.9</v>
      </c>
      <c r="N550" s="98">
        <f t="shared" ref="N550:O550" si="671">N551+N566</f>
        <v>865.32499999999993</v>
      </c>
      <c r="O550" s="98">
        <f t="shared" si="671"/>
        <v>2702.2249999999999</v>
      </c>
    </row>
    <row r="551" spans="1:15" ht="21" x14ac:dyDescent="0.2">
      <c r="A551" s="48" t="s">
        <v>275</v>
      </c>
      <c r="B551" s="56" t="s">
        <v>258</v>
      </c>
      <c r="C551" s="47" t="s">
        <v>88</v>
      </c>
      <c r="D551" s="49" t="s">
        <v>159</v>
      </c>
      <c r="E551" s="47"/>
      <c r="F551" s="47"/>
      <c r="G551" s="98">
        <f>G552+G561</f>
        <v>1406.9</v>
      </c>
      <c r="H551" s="98">
        <f t="shared" ref="H551" si="672">H552+H561</f>
        <v>0</v>
      </c>
      <c r="I551" s="102">
        <f t="shared" si="648"/>
        <v>1406.9</v>
      </c>
      <c r="J551" s="98">
        <f t="shared" ref="J551:L551" si="673">J552+J561</f>
        <v>0</v>
      </c>
      <c r="K551" s="235">
        <f t="shared" si="608"/>
        <v>1406.9</v>
      </c>
      <c r="L551" s="98">
        <f t="shared" si="673"/>
        <v>260</v>
      </c>
      <c r="M551" s="255">
        <f t="shared" si="663"/>
        <v>1666.9</v>
      </c>
      <c r="N551" s="98">
        <f t="shared" ref="N551:O551" si="674">N552+N561</f>
        <v>733.67599999999993</v>
      </c>
      <c r="O551" s="98">
        <f t="shared" si="674"/>
        <v>2400.576</v>
      </c>
    </row>
    <row r="552" spans="1:15" x14ac:dyDescent="0.2">
      <c r="A552" s="64" t="s">
        <v>276</v>
      </c>
      <c r="B552" s="37" t="s">
        <v>258</v>
      </c>
      <c r="C552" s="34" t="s">
        <v>88</v>
      </c>
      <c r="D552" s="37" t="s">
        <v>159</v>
      </c>
      <c r="E552" s="34" t="s">
        <v>277</v>
      </c>
      <c r="F552" s="34"/>
      <c r="G552" s="100">
        <f>G553+G557</f>
        <v>1106.9000000000001</v>
      </c>
      <c r="H552" s="100">
        <f t="shared" ref="H552" si="675">H553+H557</f>
        <v>0</v>
      </c>
      <c r="I552" s="102">
        <f t="shared" si="648"/>
        <v>1106.9000000000001</v>
      </c>
      <c r="J552" s="100">
        <f t="shared" ref="J552:L552" si="676">J553+J557</f>
        <v>0</v>
      </c>
      <c r="K552" s="235">
        <f t="shared" si="608"/>
        <v>1106.9000000000001</v>
      </c>
      <c r="L552" s="100">
        <f t="shared" si="676"/>
        <v>0</v>
      </c>
      <c r="M552" s="255">
        <f t="shared" si="663"/>
        <v>1106.9000000000001</v>
      </c>
      <c r="N552" s="100">
        <f t="shared" ref="N552:O552" si="677">N553+N557</f>
        <v>716.30199999999991</v>
      </c>
      <c r="O552" s="100">
        <f t="shared" si="677"/>
        <v>1823.2019999999998</v>
      </c>
    </row>
    <row r="553" spans="1:15" ht="33.75" x14ac:dyDescent="0.2">
      <c r="A553" s="33" t="s">
        <v>41</v>
      </c>
      <c r="B553" s="37" t="s">
        <v>258</v>
      </c>
      <c r="C553" s="34" t="s">
        <v>88</v>
      </c>
      <c r="D553" s="37" t="s">
        <v>159</v>
      </c>
      <c r="E553" s="34" t="s">
        <v>277</v>
      </c>
      <c r="F553" s="34" t="s">
        <v>42</v>
      </c>
      <c r="G553" s="100">
        <f>G554</f>
        <v>1006.9</v>
      </c>
      <c r="H553" s="100">
        <f t="shared" ref="H553" si="678">H554</f>
        <v>0</v>
      </c>
      <c r="I553" s="102">
        <f t="shared" si="648"/>
        <v>1006.9</v>
      </c>
      <c r="J553" s="100">
        <f t="shared" ref="J553:O553" si="679">J554</f>
        <v>0</v>
      </c>
      <c r="K553" s="235">
        <f t="shared" si="608"/>
        <v>1006.9</v>
      </c>
      <c r="L553" s="100">
        <f t="shared" si="679"/>
        <v>0</v>
      </c>
      <c r="M553" s="255">
        <f t="shared" si="663"/>
        <v>1006.9</v>
      </c>
      <c r="N553" s="100">
        <f t="shared" si="679"/>
        <v>716.38699999999994</v>
      </c>
      <c r="O553" s="100">
        <f t="shared" si="679"/>
        <v>1723.2869999999998</v>
      </c>
    </row>
    <row r="554" spans="1:15" s="9" customFormat="1" ht="12" x14ac:dyDescent="0.2">
      <c r="A554" s="33" t="s">
        <v>43</v>
      </c>
      <c r="B554" s="37" t="s">
        <v>258</v>
      </c>
      <c r="C554" s="34" t="s">
        <v>88</v>
      </c>
      <c r="D554" s="37" t="s">
        <v>159</v>
      </c>
      <c r="E554" s="34" t="s">
        <v>277</v>
      </c>
      <c r="F554" s="34">
        <v>110</v>
      </c>
      <c r="G554" s="100">
        <f>G555+G556</f>
        <v>1006.9</v>
      </c>
      <c r="H554" s="100">
        <f t="shared" ref="H554" si="680">H555+H556</f>
        <v>0</v>
      </c>
      <c r="I554" s="102">
        <f t="shared" si="648"/>
        <v>1006.9</v>
      </c>
      <c r="J554" s="100">
        <f t="shared" ref="J554:L554" si="681">J555+J556</f>
        <v>0</v>
      </c>
      <c r="K554" s="235">
        <f t="shared" si="608"/>
        <v>1006.9</v>
      </c>
      <c r="L554" s="100">
        <f t="shared" si="681"/>
        <v>0</v>
      </c>
      <c r="M554" s="255">
        <f t="shared" si="663"/>
        <v>1006.9</v>
      </c>
      <c r="N554" s="100">
        <f t="shared" ref="N554:O554" si="682">N555+N556</f>
        <v>716.38699999999994</v>
      </c>
      <c r="O554" s="100">
        <f t="shared" si="682"/>
        <v>1723.2869999999998</v>
      </c>
    </row>
    <row r="555" spans="1:15" s="9" customFormat="1" ht="12" x14ac:dyDescent="0.2">
      <c r="A555" s="33" t="s">
        <v>44</v>
      </c>
      <c r="B555" s="37" t="s">
        <v>258</v>
      </c>
      <c r="C555" s="34" t="s">
        <v>88</v>
      </c>
      <c r="D555" s="37" t="s">
        <v>159</v>
      </c>
      <c r="E555" s="34" t="s">
        <v>277</v>
      </c>
      <c r="F555" s="34">
        <v>111</v>
      </c>
      <c r="G555" s="100">
        <v>773.4</v>
      </c>
      <c r="H555" s="100"/>
      <c r="I555" s="102">
        <f t="shared" si="648"/>
        <v>773.4</v>
      </c>
      <c r="J555" s="102"/>
      <c r="K555" s="235">
        <f t="shared" si="608"/>
        <v>773.4</v>
      </c>
      <c r="L555" s="102"/>
      <c r="M555" s="255">
        <f t="shared" si="663"/>
        <v>773.4</v>
      </c>
      <c r="N555" s="102">
        <v>533.17499999999995</v>
      </c>
      <c r="O555" s="102">
        <f t="shared" ref="O555:O556" si="683">M555+N555</f>
        <v>1306.5749999999998</v>
      </c>
    </row>
    <row r="556" spans="1:15" s="9" customFormat="1" ht="36" customHeight="1" x14ac:dyDescent="0.2">
      <c r="A556" s="64" t="s">
        <v>45</v>
      </c>
      <c r="B556" s="37" t="s">
        <v>258</v>
      </c>
      <c r="C556" s="34" t="s">
        <v>88</v>
      </c>
      <c r="D556" s="37" t="s">
        <v>159</v>
      </c>
      <c r="E556" s="34" t="s">
        <v>277</v>
      </c>
      <c r="F556" s="34">
        <v>119</v>
      </c>
      <c r="G556" s="100">
        <v>233.5</v>
      </c>
      <c r="H556" s="100"/>
      <c r="I556" s="102">
        <f t="shared" si="648"/>
        <v>233.5</v>
      </c>
      <c r="J556" s="102"/>
      <c r="K556" s="235">
        <f t="shared" si="608"/>
        <v>233.5</v>
      </c>
      <c r="L556" s="102"/>
      <c r="M556" s="255">
        <f t="shared" si="663"/>
        <v>233.5</v>
      </c>
      <c r="N556" s="102">
        <v>183.21199999999999</v>
      </c>
      <c r="O556" s="102">
        <f t="shared" si="683"/>
        <v>416.71199999999999</v>
      </c>
    </row>
    <row r="557" spans="1:15" s="9" customFormat="1" ht="12" x14ac:dyDescent="0.2">
      <c r="A557" s="33" t="s">
        <v>388</v>
      </c>
      <c r="B557" s="37" t="s">
        <v>258</v>
      </c>
      <c r="C557" s="34" t="s">
        <v>88</v>
      </c>
      <c r="D557" s="37" t="s">
        <v>159</v>
      </c>
      <c r="E557" s="34" t="s">
        <v>277</v>
      </c>
      <c r="F557" s="34">
        <v>200</v>
      </c>
      <c r="G557" s="100">
        <f>G558</f>
        <v>100</v>
      </c>
      <c r="H557" s="100">
        <f t="shared" ref="H557" si="684">H558</f>
        <v>0</v>
      </c>
      <c r="I557" s="102">
        <f t="shared" si="648"/>
        <v>100</v>
      </c>
      <c r="J557" s="100">
        <f t="shared" ref="J557:O557" si="685">J558</f>
        <v>0</v>
      </c>
      <c r="K557" s="235">
        <f t="shared" si="608"/>
        <v>100</v>
      </c>
      <c r="L557" s="100">
        <f t="shared" si="685"/>
        <v>0</v>
      </c>
      <c r="M557" s="255">
        <f t="shared" si="663"/>
        <v>100</v>
      </c>
      <c r="N557" s="100">
        <f t="shared" si="685"/>
        <v>-8.5000000000000409E-2</v>
      </c>
      <c r="O557" s="100">
        <f t="shared" si="685"/>
        <v>99.914999999999992</v>
      </c>
    </row>
    <row r="558" spans="1:15" s="9" customFormat="1" ht="22.5" x14ac:dyDescent="0.2">
      <c r="A558" s="33" t="s">
        <v>51</v>
      </c>
      <c r="B558" s="37" t="s">
        <v>258</v>
      </c>
      <c r="C558" s="34" t="s">
        <v>88</v>
      </c>
      <c r="D558" s="37" t="s">
        <v>159</v>
      </c>
      <c r="E558" s="34" t="s">
        <v>277</v>
      </c>
      <c r="F558" s="34">
        <v>240</v>
      </c>
      <c r="G558" s="100">
        <f>G559+G560</f>
        <v>100</v>
      </c>
      <c r="H558" s="100">
        <f t="shared" ref="H558" si="686">H559+H560</f>
        <v>0</v>
      </c>
      <c r="I558" s="102">
        <f t="shared" si="648"/>
        <v>100</v>
      </c>
      <c r="J558" s="100">
        <f t="shared" ref="J558:L558" si="687">J559+J560</f>
        <v>0</v>
      </c>
      <c r="K558" s="235">
        <f t="shared" si="608"/>
        <v>100</v>
      </c>
      <c r="L558" s="100">
        <f t="shared" si="687"/>
        <v>0</v>
      </c>
      <c r="M558" s="255">
        <f t="shared" si="663"/>
        <v>100</v>
      </c>
      <c r="N558" s="100">
        <f t="shared" ref="N558:O558" si="688">N559+N560</f>
        <v>-8.5000000000000409E-2</v>
      </c>
      <c r="O558" s="100">
        <f t="shared" si="688"/>
        <v>99.914999999999992</v>
      </c>
    </row>
    <row r="559" spans="1:15" s="9" customFormat="1" ht="22.5" x14ac:dyDescent="0.2">
      <c r="A559" s="65" t="s">
        <v>71</v>
      </c>
      <c r="B559" s="37" t="s">
        <v>258</v>
      </c>
      <c r="C559" s="34" t="s">
        <v>88</v>
      </c>
      <c r="D559" s="37" t="s">
        <v>159</v>
      </c>
      <c r="E559" s="34" t="s">
        <v>277</v>
      </c>
      <c r="F559" s="34">
        <v>242</v>
      </c>
      <c r="G559" s="100">
        <v>80.8</v>
      </c>
      <c r="H559" s="100"/>
      <c r="I559" s="102">
        <f t="shared" si="648"/>
        <v>80.8</v>
      </c>
      <c r="J559" s="102"/>
      <c r="K559" s="235">
        <f t="shared" si="608"/>
        <v>80.8</v>
      </c>
      <c r="L559" s="102"/>
      <c r="M559" s="235">
        <f t="shared" si="663"/>
        <v>80.8</v>
      </c>
      <c r="N559" s="102">
        <v>2.4049999999999998</v>
      </c>
      <c r="O559" s="102">
        <f t="shared" ref="O559:O560" si="689">M559+N559</f>
        <v>83.204999999999998</v>
      </c>
    </row>
    <row r="560" spans="1:15" s="9" customFormat="1" ht="12" x14ac:dyDescent="0.2">
      <c r="A560" s="65" t="s">
        <v>408</v>
      </c>
      <c r="B560" s="37" t="s">
        <v>258</v>
      </c>
      <c r="C560" s="34" t="s">
        <v>88</v>
      </c>
      <c r="D560" s="37" t="s">
        <v>159</v>
      </c>
      <c r="E560" s="34" t="s">
        <v>277</v>
      </c>
      <c r="F560" s="34">
        <v>244</v>
      </c>
      <c r="G560" s="100">
        <v>19.2</v>
      </c>
      <c r="H560" s="100"/>
      <c r="I560" s="102">
        <f t="shared" si="648"/>
        <v>19.2</v>
      </c>
      <c r="J560" s="102"/>
      <c r="K560" s="235">
        <f t="shared" si="608"/>
        <v>19.2</v>
      </c>
      <c r="L560" s="102"/>
      <c r="M560" s="255">
        <f t="shared" si="663"/>
        <v>19.2</v>
      </c>
      <c r="N560" s="102">
        <v>-2.4900000000000002</v>
      </c>
      <c r="O560" s="102">
        <f t="shared" si="689"/>
        <v>16.71</v>
      </c>
    </row>
    <row r="561" spans="1:15" s="9" customFormat="1" ht="33.75" x14ac:dyDescent="0.2">
      <c r="A561" s="64" t="s">
        <v>421</v>
      </c>
      <c r="B561" s="37" t="s">
        <v>258</v>
      </c>
      <c r="C561" s="34" t="s">
        <v>88</v>
      </c>
      <c r="D561" s="37" t="s">
        <v>159</v>
      </c>
      <c r="E561" s="34" t="s">
        <v>278</v>
      </c>
      <c r="F561" s="34"/>
      <c r="G561" s="100">
        <f>G562</f>
        <v>300</v>
      </c>
      <c r="H561" s="100">
        <f t="shared" ref="H561:H564" si="690">H562</f>
        <v>0</v>
      </c>
      <c r="I561" s="102">
        <f t="shared" si="648"/>
        <v>300</v>
      </c>
      <c r="J561" s="100">
        <f t="shared" ref="J561:O564" si="691">J562</f>
        <v>0</v>
      </c>
      <c r="K561" s="235">
        <f t="shared" si="608"/>
        <v>300</v>
      </c>
      <c r="L561" s="100">
        <f t="shared" si="691"/>
        <v>260</v>
      </c>
      <c r="M561" s="255">
        <f t="shared" si="663"/>
        <v>560</v>
      </c>
      <c r="N561" s="100">
        <f t="shared" si="691"/>
        <v>17.373999999999999</v>
      </c>
      <c r="O561" s="100">
        <f t="shared" si="691"/>
        <v>577.37400000000002</v>
      </c>
    </row>
    <row r="562" spans="1:15" s="9" customFormat="1" ht="33.75" x14ac:dyDescent="0.2">
      <c r="A562" s="64" t="s">
        <v>279</v>
      </c>
      <c r="B562" s="37" t="s">
        <v>258</v>
      </c>
      <c r="C562" s="34" t="s">
        <v>88</v>
      </c>
      <c r="D562" s="37" t="s">
        <v>159</v>
      </c>
      <c r="E562" s="34" t="s">
        <v>280</v>
      </c>
      <c r="F562" s="34"/>
      <c r="G562" s="100">
        <f>G563</f>
        <v>300</v>
      </c>
      <c r="H562" s="100">
        <f t="shared" si="690"/>
        <v>0</v>
      </c>
      <c r="I562" s="102">
        <f t="shared" si="648"/>
        <v>300</v>
      </c>
      <c r="J562" s="100">
        <f t="shared" si="691"/>
        <v>0</v>
      </c>
      <c r="K562" s="235">
        <f t="shared" si="608"/>
        <v>300</v>
      </c>
      <c r="L562" s="100">
        <f t="shared" si="691"/>
        <v>260</v>
      </c>
      <c r="M562" s="255">
        <f t="shared" si="663"/>
        <v>560</v>
      </c>
      <c r="N562" s="100">
        <f t="shared" si="691"/>
        <v>17.373999999999999</v>
      </c>
      <c r="O562" s="100">
        <f t="shared" si="691"/>
        <v>577.37400000000002</v>
      </c>
    </row>
    <row r="563" spans="1:15" s="9" customFormat="1" ht="12" x14ac:dyDescent="0.2">
      <c r="A563" s="33" t="s">
        <v>388</v>
      </c>
      <c r="B563" s="37" t="s">
        <v>258</v>
      </c>
      <c r="C563" s="34" t="s">
        <v>88</v>
      </c>
      <c r="D563" s="37" t="s">
        <v>159</v>
      </c>
      <c r="E563" s="34" t="s">
        <v>280</v>
      </c>
      <c r="F563" s="34">
        <v>200</v>
      </c>
      <c r="G563" s="100">
        <f>G564</f>
        <v>300</v>
      </c>
      <c r="H563" s="100">
        <f t="shared" si="690"/>
        <v>0</v>
      </c>
      <c r="I563" s="102">
        <f t="shared" si="648"/>
        <v>300</v>
      </c>
      <c r="J563" s="100">
        <f t="shared" si="691"/>
        <v>0</v>
      </c>
      <c r="K563" s="235">
        <f t="shared" si="608"/>
        <v>300</v>
      </c>
      <c r="L563" s="100">
        <f t="shared" si="691"/>
        <v>260</v>
      </c>
      <c r="M563" s="255">
        <f t="shared" si="663"/>
        <v>560</v>
      </c>
      <c r="N563" s="100">
        <f t="shared" si="691"/>
        <v>17.373999999999999</v>
      </c>
      <c r="O563" s="100">
        <f t="shared" si="691"/>
        <v>577.37400000000002</v>
      </c>
    </row>
    <row r="564" spans="1:15" s="9" customFormat="1" ht="22.5" x14ac:dyDescent="0.2">
      <c r="A564" s="33" t="s">
        <v>51</v>
      </c>
      <c r="B564" s="37" t="s">
        <v>258</v>
      </c>
      <c r="C564" s="34" t="s">
        <v>88</v>
      </c>
      <c r="D564" s="37" t="s">
        <v>159</v>
      </c>
      <c r="E564" s="34" t="s">
        <v>280</v>
      </c>
      <c r="F564" s="34">
        <v>240</v>
      </c>
      <c r="G564" s="100">
        <f>G565</f>
        <v>300</v>
      </c>
      <c r="H564" s="100">
        <f t="shared" si="690"/>
        <v>0</v>
      </c>
      <c r="I564" s="102">
        <f t="shared" si="648"/>
        <v>300</v>
      </c>
      <c r="J564" s="100">
        <f t="shared" si="691"/>
        <v>0</v>
      </c>
      <c r="K564" s="235">
        <f t="shared" ref="K564:K627" si="692">I564+J564</f>
        <v>300</v>
      </c>
      <c r="L564" s="100">
        <f t="shared" si="691"/>
        <v>260</v>
      </c>
      <c r="M564" s="255">
        <f t="shared" si="663"/>
        <v>560</v>
      </c>
      <c r="N564" s="100">
        <f t="shared" si="691"/>
        <v>17.373999999999999</v>
      </c>
      <c r="O564" s="100">
        <f t="shared" si="691"/>
        <v>577.37400000000002</v>
      </c>
    </row>
    <row r="565" spans="1:15" s="9" customFormat="1" ht="12" x14ac:dyDescent="0.2">
      <c r="A565" s="65" t="s">
        <v>408</v>
      </c>
      <c r="B565" s="37" t="s">
        <v>258</v>
      </c>
      <c r="C565" s="34" t="s">
        <v>88</v>
      </c>
      <c r="D565" s="37" t="s">
        <v>159</v>
      </c>
      <c r="E565" s="34" t="s">
        <v>280</v>
      </c>
      <c r="F565" s="34">
        <v>244</v>
      </c>
      <c r="G565" s="100">
        <f>200+100</f>
        <v>300</v>
      </c>
      <c r="H565" s="100"/>
      <c r="I565" s="102">
        <f t="shared" si="648"/>
        <v>300</v>
      </c>
      <c r="J565" s="102"/>
      <c r="K565" s="235">
        <f t="shared" si="692"/>
        <v>300</v>
      </c>
      <c r="L565" s="102">
        <v>260</v>
      </c>
      <c r="M565" s="255">
        <f t="shared" si="663"/>
        <v>560</v>
      </c>
      <c r="N565" s="102">
        <v>17.373999999999999</v>
      </c>
      <c r="O565" s="102">
        <f t="shared" ref="O565" si="693">M565+N565</f>
        <v>577.37400000000002</v>
      </c>
    </row>
    <row r="566" spans="1:15" s="9" customFormat="1" ht="21" x14ac:dyDescent="0.2">
      <c r="A566" s="48" t="s">
        <v>281</v>
      </c>
      <c r="B566" s="49" t="s">
        <v>258</v>
      </c>
      <c r="C566" s="47" t="s">
        <v>88</v>
      </c>
      <c r="D566" s="49" t="s">
        <v>241</v>
      </c>
      <c r="E566" s="47" t="s">
        <v>83</v>
      </c>
      <c r="F566" s="47" t="s">
        <v>84</v>
      </c>
      <c r="G566" s="98">
        <f>G567</f>
        <v>130</v>
      </c>
      <c r="H566" s="98">
        <f t="shared" ref="H566" si="694">H567</f>
        <v>0</v>
      </c>
      <c r="I566" s="102">
        <f t="shared" si="648"/>
        <v>130</v>
      </c>
      <c r="J566" s="98">
        <f t="shared" ref="J566:O566" si="695">J567</f>
        <v>0</v>
      </c>
      <c r="K566" s="235">
        <f t="shared" si="692"/>
        <v>130</v>
      </c>
      <c r="L566" s="98">
        <f t="shared" si="695"/>
        <v>40</v>
      </c>
      <c r="M566" s="255">
        <f t="shared" si="663"/>
        <v>170</v>
      </c>
      <c r="N566" s="98">
        <f t="shared" si="695"/>
        <v>131.649</v>
      </c>
      <c r="O566" s="98">
        <f t="shared" si="695"/>
        <v>301.649</v>
      </c>
    </row>
    <row r="567" spans="1:15" s="9" customFormat="1" ht="31.5" x14ac:dyDescent="0.2">
      <c r="A567" s="48" t="s">
        <v>422</v>
      </c>
      <c r="B567" s="56" t="s">
        <v>258</v>
      </c>
      <c r="C567" s="47" t="s">
        <v>88</v>
      </c>
      <c r="D567" s="49" t="s">
        <v>241</v>
      </c>
      <c r="E567" s="47" t="s">
        <v>282</v>
      </c>
      <c r="F567" s="47" t="s">
        <v>84</v>
      </c>
      <c r="G567" s="98">
        <f>G568+G572</f>
        <v>130</v>
      </c>
      <c r="H567" s="98">
        <f t="shared" ref="H567" si="696">H568+H572</f>
        <v>0</v>
      </c>
      <c r="I567" s="102">
        <f t="shared" si="648"/>
        <v>130</v>
      </c>
      <c r="J567" s="98">
        <f t="shared" ref="J567:L567" si="697">J568+J572</f>
        <v>0</v>
      </c>
      <c r="K567" s="235">
        <f t="shared" si="692"/>
        <v>130</v>
      </c>
      <c r="L567" s="98">
        <f t="shared" si="697"/>
        <v>40</v>
      </c>
      <c r="M567" s="255">
        <f t="shared" si="663"/>
        <v>170</v>
      </c>
      <c r="N567" s="98">
        <f t="shared" ref="N567:O567" si="698">N568+N572</f>
        <v>131.649</v>
      </c>
      <c r="O567" s="98">
        <f t="shared" si="698"/>
        <v>301.649</v>
      </c>
    </row>
    <row r="568" spans="1:15" s="9" customFormat="1" ht="22.5" x14ac:dyDescent="0.2">
      <c r="A568" s="50" t="s">
        <v>283</v>
      </c>
      <c r="B568" s="54" t="s">
        <v>258</v>
      </c>
      <c r="C568" s="52" t="s">
        <v>88</v>
      </c>
      <c r="D568" s="52" t="s">
        <v>241</v>
      </c>
      <c r="E568" s="52" t="s">
        <v>284</v>
      </c>
      <c r="F568" s="52" t="s">
        <v>84</v>
      </c>
      <c r="G568" s="99">
        <f>+G569</f>
        <v>100</v>
      </c>
      <c r="H568" s="99">
        <f t="shared" ref="H568:H570" si="699">+H569</f>
        <v>0</v>
      </c>
      <c r="I568" s="102">
        <f t="shared" si="648"/>
        <v>100</v>
      </c>
      <c r="J568" s="99">
        <f t="shared" ref="J568:O570" si="700">+J569</f>
        <v>0</v>
      </c>
      <c r="K568" s="235">
        <f t="shared" si="692"/>
        <v>100</v>
      </c>
      <c r="L568" s="99">
        <f t="shared" si="700"/>
        <v>40</v>
      </c>
      <c r="M568" s="255">
        <f t="shared" si="663"/>
        <v>140</v>
      </c>
      <c r="N568" s="99">
        <f t="shared" si="700"/>
        <v>141.649</v>
      </c>
      <c r="O568" s="99">
        <f t="shared" si="700"/>
        <v>281.649</v>
      </c>
    </row>
    <row r="569" spans="1:15" x14ac:dyDescent="0.2">
      <c r="A569" s="33" t="s">
        <v>388</v>
      </c>
      <c r="B569" s="55" t="s">
        <v>258</v>
      </c>
      <c r="C569" s="34" t="s">
        <v>88</v>
      </c>
      <c r="D569" s="34" t="s">
        <v>241</v>
      </c>
      <c r="E569" s="34" t="s">
        <v>284</v>
      </c>
      <c r="F569" s="34" t="s">
        <v>50</v>
      </c>
      <c r="G569" s="100">
        <f>+G570</f>
        <v>100</v>
      </c>
      <c r="H569" s="100">
        <f t="shared" si="699"/>
        <v>0</v>
      </c>
      <c r="I569" s="102">
        <f t="shared" si="648"/>
        <v>100</v>
      </c>
      <c r="J569" s="100">
        <f t="shared" si="700"/>
        <v>0</v>
      </c>
      <c r="K569" s="235">
        <f t="shared" si="692"/>
        <v>100</v>
      </c>
      <c r="L569" s="100">
        <f t="shared" si="700"/>
        <v>40</v>
      </c>
      <c r="M569" s="255">
        <f t="shared" si="663"/>
        <v>140</v>
      </c>
      <c r="N569" s="100">
        <f t="shared" si="700"/>
        <v>141.649</v>
      </c>
      <c r="O569" s="100">
        <f t="shared" si="700"/>
        <v>281.649</v>
      </c>
    </row>
    <row r="570" spans="1:15" ht="22.5" x14ac:dyDescent="0.2">
      <c r="A570" s="33" t="s">
        <v>51</v>
      </c>
      <c r="B570" s="37" t="s">
        <v>258</v>
      </c>
      <c r="C570" s="34" t="s">
        <v>88</v>
      </c>
      <c r="D570" s="34" t="s">
        <v>241</v>
      </c>
      <c r="E570" s="34" t="s">
        <v>284</v>
      </c>
      <c r="F570" s="34" t="s">
        <v>52</v>
      </c>
      <c r="G570" s="100">
        <f>+G571</f>
        <v>100</v>
      </c>
      <c r="H570" s="100">
        <f t="shared" si="699"/>
        <v>0</v>
      </c>
      <c r="I570" s="102">
        <f t="shared" si="648"/>
        <v>100</v>
      </c>
      <c r="J570" s="100">
        <f t="shared" si="700"/>
        <v>0</v>
      </c>
      <c r="K570" s="235">
        <f t="shared" si="692"/>
        <v>100</v>
      </c>
      <c r="L570" s="100">
        <f t="shared" si="700"/>
        <v>40</v>
      </c>
      <c r="M570" s="255">
        <f t="shared" si="663"/>
        <v>140</v>
      </c>
      <c r="N570" s="100">
        <f t="shared" si="700"/>
        <v>141.649</v>
      </c>
      <c r="O570" s="100">
        <f t="shared" si="700"/>
        <v>281.649</v>
      </c>
    </row>
    <row r="571" spans="1:15" x14ac:dyDescent="0.2">
      <c r="A571" s="65" t="s">
        <v>408</v>
      </c>
      <c r="B571" s="55" t="s">
        <v>258</v>
      </c>
      <c r="C571" s="34" t="s">
        <v>88</v>
      </c>
      <c r="D571" s="34" t="s">
        <v>241</v>
      </c>
      <c r="E571" s="34" t="s">
        <v>284</v>
      </c>
      <c r="F571" s="34" t="s">
        <v>54</v>
      </c>
      <c r="G571" s="100">
        <v>100</v>
      </c>
      <c r="H571" s="100"/>
      <c r="I571" s="102">
        <f t="shared" si="648"/>
        <v>100</v>
      </c>
      <c r="J571" s="102"/>
      <c r="K571" s="235">
        <f t="shared" si="692"/>
        <v>100</v>
      </c>
      <c r="L571" s="102">
        <v>40</v>
      </c>
      <c r="M571" s="255">
        <f t="shared" si="663"/>
        <v>140</v>
      </c>
      <c r="N571" s="102">
        <v>141.649</v>
      </c>
      <c r="O571" s="102">
        <f t="shared" ref="O571" si="701">M571+N571</f>
        <v>281.649</v>
      </c>
    </row>
    <row r="572" spans="1:15" ht="22.5" x14ac:dyDescent="0.2">
      <c r="A572" s="50" t="s">
        <v>285</v>
      </c>
      <c r="B572" s="54" t="s">
        <v>258</v>
      </c>
      <c r="C572" s="52" t="s">
        <v>88</v>
      </c>
      <c r="D572" s="52" t="s">
        <v>241</v>
      </c>
      <c r="E572" s="52" t="s">
        <v>286</v>
      </c>
      <c r="F572" s="52" t="s">
        <v>84</v>
      </c>
      <c r="G572" s="99">
        <f>+G573</f>
        <v>30</v>
      </c>
      <c r="H572" s="99">
        <f t="shared" ref="H572:H574" si="702">+H573</f>
        <v>0</v>
      </c>
      <c r="I572" s="102">
        <f t="shared" si="648"/>
        <v>30</v>
      </c>
      <c r="J572" s="99">
        <f t="shared" ref="J572:O574" si="703">+J573</f>
        <v>0</v>
      </c>
      <c r="K572" s="235">
        <f t="shared" si="692"/>
        <v>30</v>
      </c>
      <c r="L572" s="99">
        <f t="shared" si="703"/>
        <v>0</v>
      </c>
      <c r="M572" s="255">
        <f t="shared" si="663"/>
        <v>30</v>
      </c>
      <c r="N572" s="99">
        <f t="shared" si="703"/>
        <v>-10</v>
      </c>
      <c r="O572" s="99">
        <f t="shared" si="703"/>
        <v>20</v>
      </c>
    </row>
    <row r="573" spans="1:15" x14ac:dyDescent="0.2">
      <c r="A573" s="33" t="s">
        <v>388</v>
      </c>
      <c r="B573" s="55" t="s">
        <v>258</v>
      </c>
      <c r="C573" s="34" t="s">
        <v>88</v>
      </c>
      <c r="D573" s="34" t="s">
        <v>241</v>
      </c>
      <c r="E573" s="34" t="s">
        <v>286</v>
      </c>
      <c r="F573" s="34" t="s">
        <v>50</v>
      </c>
      <c r="G573" s="100">
        <f>+G574</f>
        <v>30</v>
      </c>
      <c r="H573" s="100">
        <f t="shared" si="702"/>
        <v>0</v>
      </c>
      <c r="I573" s="102">
        <f t="shared" si="648"/>
        <v>30</v>
      </c>
      <c r="J573" s="100">
        <f t="shared" si="703"/>
        <v>0</v>
      </c>
      <c r="K573" s="235">
        <f t="shared" si="692"/>
        <v>30</v>
      </c>
      <c r="L573" s="100">
        <f t="shared" si="703"/>
        <v>0</v>
      </c>
      <c r="M573" s="255">
        <f t="shared" si="663"/>
        <v>30</v>
      </c>
      <c r="N573" s="100">
        <f t="shared" si="703"/>
        <v>-10</v>
      </c>
      <c r="O573" s="100">
        <f t="shared" si="703"/>
        <v>20</v>
      </c>
    </row>
    <row r="574" spans="1:15" ht="22.5" x14ac:dyDescent="0.2">
      <c r="A574" s="33" t="s">
        <v>51</v>
      </c>
      <c r="B574" s="37" t="s">
        <v>258</v>
      </c>
      <c r="C574" s="34" t="s">
        <v>88</v>
      </c>
      <c r="D574" s="34" t="s">
        <v>241</v>
      </c>
      <c r="E574" s="34" t="s">
        <v>286</v>
      </c>
      <c r="F574" s="34" t="s">
        <v>52</v>
      </c>
      <c r="G574" s="100">
        <f>+G575</f>
        <v>30</v>
      </c>
      <c r="H574" s="100">
        <f t="shared" si="702"/>
        <v>0</v>
      </c>
      <c r="I574" s="102">
        <f t="shared" si="648"/>
        <v>30</v>
      </c>
      <c r="J574" s="100">
        <f t="shared" si="703"/>
        <v>0</v>
      </c>
      <c r="K574" s="235">
        <f t="shared" si="692"/>
        <v>30</v>
      </c>
      <c r="L574" s="100">
        <f t="shared" si="703"/>
        <v>0</v>
      </c>
      <c r="M574" s="255">
        <f t="shared" si="663"/>
        <v>30</v>
      </c>
      <c r="N574" s="100">
        <f t="shared" si="703"/>
        <v>-10</v>
      </c>
      <c r="O574" s="100">
        <f t="shared" si="703"/>
        <v>20</v>
      </c>
    </row>
    <row r="575" spans="1:15" x14ac:dyDescent="0.2">
      <c r="A575" s="65" t="s">
        <v>408</v>
      </c>
      <c r="B575" s="55" t="s">
        <v>258</v>
      </c>
      <c r="C575" s="34" t="s">
        <v>88</v>
      </c>
      <c r="D575" s="34" t="s">
        <v>241</v>
      </c>
      <c r="E575" s="34" t="s">
        <v>286</v>
      </c>
      <c r="F575" s="34" t="s">
        <v>54</v>
      </c>
      <c r="G575" s="100">
        <v>30</v>
      </c>
      <c r="H575" s="100"/>
      <c r="I575" s="102">
        <f t="shared" si="648"/>
        <v>30</v>
      </c>
      <c r="J575" s="102"/>
      <c r="K575" s="235">
        <f t="shared" si="692"/>
        <v>30</v>
      </c>
      <c r="L575" s="102">
        <v>0</v>
      </c>
      <c r="M575" s="255">
        <f t="shared" si="663"/>
        <v>30</v>
      </c>
      <c r="N575" s="102">
        <v>-10</v>
      </c>
      <c r="O575" s="102">
        <f t="shared" ref="O575" si="704">M575+N575</f>
        <v>20</v>
      </c>
    </row>
    <row r="576" spans="1:15" x14ac:dyDescent="0.2">
      <c r="A576" s="48" t="s">
        <v>287</v>
      </c>
      <c r="B576" s="49" t="s">
        <v>258</v>
      </c>
      <c r="C576" s="47" t="s">
        <v>60</v>
      </c>
      <c r="D576" s="49"/>
      <c r="E576" s="47"/>
      <c r="F576" s="47"/>
      <c r="G576" s="98">
        <f>G577+G583</f>
        <v>7170</v>
      </c>
      <c r="H576" s="109">
        <f t="shared" ref="H576" si="705">H577+H583</f>
        <v>4512.335</v>
      </c>
      <c r="I576" s="145">
        <f t="shared" si="648"/>
        <v>11682.334999999999</v>
      </c>
      <c r="J576" s="98">
        <f t="shared" ref="J576:L576" si="706">J577+J583</f>
        <v>0</v>
      </c>
      <c r="K576" s="235">
        <f t="shared" si="692"/>
        <v>11682.334999999999</v>
      </c>
      <c r="L576" s="98">
        <f t="shared" si="706"/>
        <v>-1636.5</v>
      </c>
      <c r="M576" s="255">
        <f t="shared" si="663"/>
        <v>10045.834999999999</v>
      </c>
      <c r="N576" s="98">
        <f t="shared" ref="N576:O576" si="707">N577+N583</f>
        <v>-133.86199999999997</v>
      </c>
      <c r="O576" s="98">
        <f t="shared" si="707"/>
        <v>9911.9729999999981</v>
      </c>
    </row>
    <row r="577" spans="1:15" x14ac:dyDescent="0.2">
      <c r="A577" s="66" t="s">
        <v>288</v>
      </c>
      <c r="B577" s="56" t="s">
        <v>258</v>
      </c>
      <c r="C577" s="49" t="s">
        <v>60</v>
      </c>
      <c r="D577" s="49" t="s">
        <v>159</v>
      </c>
      <c r="E577" s="47"/>
      <c r="F577" s="47"/>
      <c r="G577" s="98">
        <f>G578</f>
        <v>3809</v>
      </c>
      <c r="H577" s="109">
        <f t="shared" ref="H577:H581" si="708">H578</f>
        <v>2402.5349999999999</v>
      </c>
      <c r="I577" s="145">
        <f t="shared" si="648"/>
        <v>6211.5349999999999</v>
      </c>
      <c r="J577" s="98">
        <f t="shared" ref="J577:O581" si="709">J578</f>
        <v>0</v>
      </c>
      <c r="K577" s="235">
        <f t="shared" si="692"/>
        <v>6211.5349999999999</v>
      </c>
      <c r="L577" s="98">
        <f t="shared" si="709"/>
        <v>0</v>
      </c>
      <c r="M577" s="255">
        <f t="shared" si="663"/>
        <v>6211.5349999999999</v>
      </c>
      <c r="N577" s="98">
        <f t="shared" si="709"/>
        <v>542.09199999999998</v>
      </c>
      <c r="O577" s="98">
        <f t="shared" si="709"/>
        <v>6753.6269999999995</v>
      </c>
    </row>
    <row r="578" spans="1:15" ht="31.5" x14ac:dyDescent="0.2">
      <c r="A578" s="48" t="s">
        <v>423</v>
      </c>
      <c r="B578" s="56" t="s">
        <v>258</v>
      </c>
      <c r="C578" s="49" t="s">
        <v>60</v>
      </c>
      <c r="D578" s="49" t="s">
        <v>159</v>
      </c>
      <c r="E578" s="47" t="s">
        <v>289</v>
      </c>
      <c r="F578" s="47"/>
      <c r="G578" s="98">
        <f>G579</f>
        <v>3809</v>
      </c>
      <c r="H578" s="109">
        <f t="shared" si="708"/>
        <v>2402.5349999999999</v>
      </c>
      <c r="I578" s="145">
        <f t="shared" si="648"/>
        <v>6211.5349999999999</v>
      </c>
      <c r="J578" s="98">
        <f t="shared" si="709"/>
        <v>0</v>
      </c>
      <c r="K578" s="235">
        <f t="shared" si="692"/>
        <v>6211.5349999999999</v>
      </c>
      <c r="L578" s="98">
        <f t="shared" si="709"/>
        <v>0</v>
      </c>
      <c r="M578" s="255">
        <f t="shared" si="663"/>
        <v>6211.5349999999999</v>
      </c>
      <c r="N578" s="98">
        <f t="shared" si="709"/>
        <v>542.09199999999998</v>
      </c>
      <c r="O578" s="98">
        <f t="shared" si="709"/>
        <v>6753.6269999999995</v>
      </c>
    </row>
    <row r="579" spans="1:15" ht="112.5" x14ac:dyDescent="0.2">
      <c r="A579" s="64" t="s">
        <v>290</v>
      </c>
      <c r="B579" s="55" t="s">
        <v>258</v>
      </c>
      <c r="C579" s="37" t="s">
        <v>60</v>
      </c>
      <c r="D579" s="37" t="s">
        <v>159</v>
      </c>
      <c r="E579" s="34" t="s">
        <v>289</v>
      </c>
      <c r="F579" s="34"/>
      <c r="G579" s="100">
        <f>G580</f>
        <v>3809</v>
      </c>
      <c r="H579" s="110">
        <f t="shared" si="708"/>
        <v>2402.5349999999999</v>
      </c>
      <c r="I579" s="145">
        <f t="shared" si="648"/>
        <v>6211.5349999999999</v>
      </c>
      <c r="J579" s="100">
        <f t="shared" si="709"/>
        <v>0</v>
      </c>
      <c r="K579" s="235">
        <f t="shared" si="692"/>
        <v>6211.5349999999999</v>
      </c>
      <c r="L579" s="100">
        <f t="shared" si="709"/>
        <v>0</v>
      </c>
      <c r="M579" s="255">
        <f t="shared" si="663"/>
        <v>6211.5349999999999</v>
      </c>
      <c r="N579" s="100">
        <f t="shared" si="709"/>
        <v>542.09199999999998</v>
      </c>
      <c r="O579" s="100">
        <f t="shared" si="709"/>
        <v>6753.6269999999995</v>
      </c>
    </row>
    <row r="580" spans="1:15" x14ac:dyDescent="0.2">
      <c r="A580" s="33" t="s">
        <v>388</v>
      </c>
      <c r="B580" s="55" t="s">
        <v>258</v>
      </c>
      <c r="C580" s="37" t="s">
        <v>60</v>
      </c>
      <c r="D580" s="37" t="s">
        <v>159</v>
      </c>
      <c r="E580" s="34" t="s">
        <v>289</v>
      </c>
      <c r="F580" s="34" t="s">
        <v>50</v>
      </c>
      <c r="G580" s="100">
        <f>G581</f>
        <v>3809</v>
      </c>
      <c r="H580" s="110">
        <f t="shared" si="708"/>
        <v>2402.5349999999999</v>
      </c>
      <c r="I580" s="145">
        <f t="shared" si="648"/>
        <v>6211.5349999999999</v>
      </c>
      <c r="J580" s="100">
        <f t="shared" si="709"/>
        <v>0</v>
      </c>
      <c r="K580" s="235">
        <f t="shared" si="692"/>
        <v>6211.5349999999999</v>
      </c>
      <c r="L580" s="100">
        <f t="shared" si="709"/>
        <v>0</v>
      </c>
      <c r="M580" s="255">
        <f t="shared" si="663"/>
        <v>6211.5349999999999</v>
      </c>
      <c r="N580" s="100">
        <f t="shared" si="709"/>
        <v>542.09199999999998</v>
      </c>
      <c r="O580" s="100">
        <f t="shared" si="709"/>
        <v>6753.6269999999995</v>
      </c>
    </row>
    <row r="581" spans="1:15" ht="22.5" x14ac:dyDescent="0.2">
      <c r="A581" s="33" t="s">
        <v>51</v>
      </c>
      <c r="B581" s="55" t="s">
        <v>258</v>
      </c>
      <c r="C581" s="37" t="s">
        <v>60</v>
      </c>
      <c r="D581" s="37" t="s">
        <v>159</v>
      </c>
      <c r="E581" s="34" t="s">
        <v>289</v>
      </c>
      <c r="F581" s="34" t="s">
        <v>52</v>
      </c>
      <c r="G581" s="100">
        <f>G582</f>
        <v>3809</v>
      </c>
      <c r="H581" s="110">
        <f t="shared" si="708"/>
        <v>2402.5349999999999</v>
      </c>
      <c r="I581" s="145">
        <f t="shared" si="648"/>
        <v>6211.5349999999999</v>
      </c>
      <c r="J581" s="100">
        <f t="shared" si="709"/>
        <v>0</v>
      </c>
      <c r="K581" s="235">
        <f t="shared" si="692"/>
        <v>6211.5349999999999</v>
      </c>
      <c r="L581" s="100">
        <f t="shared" si="709"/>
        <v>0</v>
      </c>
      <c r="M581" s="255">
        <f t="shared" si="663"/>
        <v>6211.5349999999999</v>
      </c>
      <c r="N581" s="100">
        <f t="shared" si="709"/>
        <v>542.09199999999998</v>
      </c>
      <c r="O581" s="100">
        <f t="shared" si="709"/>
        <v>6753.6269999999995</v>
      </c>
    </row>
    <row r="582" spans="1:15" x14ac:dyDescent="0.2">
      <c r="A582" s="65" t="s">
        <v>408</v>
      </c>
      <c r="B582" s="55" t="s">
        <v>258</v>
      </c>
      <c r="C582" s="37" t="s">
        <v>60</v>
      </c>
      <c r="D582" s="37" t="s">
        <v>159</v>
      </c>
      <c r="E582" s="34" t="s">
        <v>289</v>
      </c>
      <c r="F582" s="34" t="s">
        <v>54</v>
      </c>
      <c r="G582" s="100">
        <v>3809</v>
      </c>
      <c r="H582" s="110">
        <f>-746.2+3148.735</f>
        <v>2402.5349999999999</v>
      </c>
      <c r="I582" s="145">
        <f t="shared" si="648"/>
        <v>6211.5349999999999</v>
      </c>
      <c r="J582" s="145"/>
      <c r="K582" s="235">
        <f t="shared" si="692"/>
        <v>6211.5349999999999</v>
      </c>
      <c r="L582" s="145"/>
      <c r="M582" s="276">
        <f t="shared" si="663"/>
        <v>6211.5349999999999</v>
      </c>
      <c r="N582" s="145">
        <v>542.09199999999998</v>
      </c>
      <c r="O582" s="102">
        <f t="shared" ref="O582" si="710">M582+N582</f>
        <v>6753.6269999999995</v>
      </c>
    </row>
    <row r="583" spans="1:15" x14ac:dyDescent="0.2">
      <c r="A583" s="48" t="s">
        <v>189</v>
      </c>
      <c r="B583" s="49" t="s">
        <v>258</v>
      </c>
      <c r="C583" s="47" t="s">
        <v>60</v>
      </c>
      <c r="D583" s="49" t="s">
        <v>190</v>
      </c>
      <c r="E583" s="47"/>
      <c r="F583" s="47" t="s">
        <v>84</v>
      </c>
      <c r="G583" s="98">
        <f>G598+G584+G613+G603+G618</f>
        <v>3361</v>
      </c>
      <c r="H583" s="98">
        <f>H598+H584+H613+H603+H618</f>
        <v>2109.8000000000002</v>
      </c>
      <c r="I583" s="102">
        <f t="shared" si="648"/>
        <v>5470.8</v>
      </c>
      <c r="J583" s="98">
        <f t="shared" ref="J583:L583" si="711">J598+J584+J613+J603+J618</f>
        <v>0</v>
      </c>
      <c r="K583" s="235">
        <f t="shared" si="692"/>
        <v>5470.8</v>
      </c>
      <c r="L583" s="98">
        <f t="shared" si="711"/>
        <v>-1636.5</v>
      </c>
      <c r="M583" s="255">
        <f t="shared" si="663"/>
        <v>3834.3</v>
      </c>
      <c r="N583" s="98">
        <f t="shared" ref="N583:O583" si="712">N598+N584+N613+N603+N618</f>
        <v>-675.95399999999995</v>
      </c>
      <c r="O583" s="98">
        <f t="shared" si="712"/>
        <v>3158.3459999999995</v>
      </c>
    </row>
    <row r="584" spans="1:15" ht="21" x14ac:dyDescent="0.2">
      <c r="A584" s="68" t="s">
        <v>424</v>
      </c>
      <c r="B584" s="56" t="s">
        <v>258</v>
      </c>
      <c r="C584" s="49" t="s">
        <v>60</v>
      </c>
      <c r="D584" s="49" t="s">
        <v>190</v>
      </c>
      <c r="E584" s="47" t="s">
        <v>291</v>
      </c>
      <c r="F584" s="47" t="s">
        <v>84</v>
      </c>
      <c r="G584" s="98">
        <f>G587+G590</f>
        <v>350</v>
      </c>
      <c r="H584" s="98">
        <f t="shared" ref="H584" si="713">H587+H590</f>
        <v>100</v>
      </c>
      <c r="I584" s="102">
        <f t="shared" si="648"/>
        <v>450</v>
      </c>
      <c r="J584" s="98">
        <f t="shared" ref="J584:L584" si="714">J587+J590</f>
        <v>0</v>
      </c>
      <c r="K584" s="235">
        <f t="shared" si="692"/>
        <v>450</v>
      </c>
      <c r="L584" s="98">
        <f t="shared" si="714"/>
        <v>0</v>
      </c>
      <c r="M584" s="255">
        <f t="shared" si="663"/>
        <v>450</v>
      </c>
      <c r="N584" s="98">
        <f t="shared" ref="N584:O584" si="715">N587+N590</f>
        <v>-169.62899999999999</v>
      </c>
      <c r="O584" s="98">
        <f t="shared" si="715"/>
        <v>280.37099999999998</v>
      </c>
    </row>
    <row r="585" spans="1:15" ht="22.5" x14ac:dyDescent="0.2">
      <c r="A585" s="64" t="s">
        <v>292</v>
      </c>
      <c r="B585" s="55" t="s">
        <v>258</v>
      </c>
      <c r="C585" s="37" t="s">
        <v>60</v>
      </c>
      <c r="D585" s="37" t="s">
        <v>190</v>
      </c>
      <c r="E585" s="34" t="s">
        <v>293</v>
      </c>
      <c r="F585" s="34"/>
      <c r="G585" s="100">
        <f>G586</f>
        <v>150</v>
      </c>
      <c r="H585" s="100">
        <f t="shared" ref="H585:H588" si="716">H586</f>
        <v>100</v>
      </c>
      <c r="I585" s="102">
        <f t="shared" si="648"/>
        <v>250</v>
      </c>
      <c r="J585" s="100">
        <f t="shared" ref="J585:O588" si="717">J586</f>
        <v>0</v>
      </c>
      <c r="K585" s="235">
        <f t="shared" si="692"/>
        <v>250</v>
      </c>
      <c r="L585" s="100">
        <f t="shared" si="717"/>
        <v>0</v>
      </c>
      <c r="M585" s="255">
        <f t="shared" si="663"/>
        <v>250</v>
      </c>
      <c r="N585" s="100">
        <f t="shared" si="717"/>
        <v>-59.177</v>
      </c>
      <c r="O585" s="100">
        <f t="shared" si="717"/>
        <v>190.82300000000001</v>
      </c>
    </row>
    <row r="586" spans="1:15" x14ac:dyDescent="0.2">
      <c r="A586" s="72" t="s">
        <v>294</v>
      </c>
      <c r="B586" s="55" t="s">
        <v>258</v>
      </c>
      <c r="C586" s="37" t="s">
        <v>60</v>
      </c>
      <c r="D586" s="37" t="s">
        <v>190</v>
      </c>
      <c r="E586" s="34" t="s">
        <v>295</v>
      </c>
      <c r="F586" s="34"/>
      <c r="G586" s="100">
        <f>G587</f>
        <v>150</v>
      </c>
      <c r="H586" s="100">
        <f t="shared" si="716"/>
        <v>100</v>
      </c>
      <c r="I586" s="102">
        <f t="shared" si="648"/>
        <v>250</v>
      </c>
      <c r="J586" s="100">
        <f t="shared" si="717"/>
        <v>0</v>
      </c>
      <c r="K586" s="235">
        <f t="shared" si="692"/>
        <v>250</v>
      </c>
      <c r="L586" s="100">
        <f t="shared" si="717"/>
        <v>0</v>
      </c>
      <c r="M586" s="255">
        <f t="shared" si="663"/>
        <v>250</v>
      </c>
      <c r="N586" s="100">
        <f t="shared" si="717"/>
        <v>-59.177</v>
      </c>
      <c r="O586" s="100">
        <f t="shared" si="717"/>
        <v>190.82300000000001</v>
      </c>
    </row>
    <row r="587" spans="1:15" x14ac:dyDescent="0.2">
      <c r="A587" s="33" t="s">
        <v>388</v>
      </c>
      <c r="B587" s="55" t="s">
        <v>258</v>
      </c>
      <c r="C587" s="37" t="s">
        <v>60</v>
      </c>
      <c r="D587" s="37" t="s">
        <v>190</v>
      </c>
      <c r="E587" s="34" t="s">
        <v>295</v>
      </c>
      <c r="F587" s="34" t="s">
        <v>50</v>
      </c>
      <c r="G587" s="100">
        <f>G588</f>
        <v>150</v>
      </c>
      <c r="H587" s="100">
        <f t="shared" si="716"/>
        <v>100</v>
      </c>
      <c r="I587" s="102">
        <f t="shared" si="648"/>
        <v>250</v>
      </c>
      <c r="J587" s="100">
        <f t="shared" si="717"/>
        <v>0</v>
      </c>
      <c r="K587" s="235">
        <f t="shared" si="692"/>
        <v>250</v>
      </c>
      <c r="L587" s="100">
        <f t="shared" si="717"/>
        <v>0</v>
      </c>
      <c r="M587" s="255">
        <f t="shared" si="663"/>
        <v>250</v>
      </c>
      <c r="N587" s="100">
        <f t="shared" si="717"/>
        <v>-59.177</v>
      </c>
      <c r="O587" s="100">
        <f t="shared" si="717"/>
        <v>190.82300000000001</v>
      </c>
    </row>
    <row r="588" spans="1:15" ht="22.5" x14ac:dyDescent="0.2">
      <c r="A588" s="33" t="s">
        <v>51</v>
      </c>
      <c r="B588" s="55" t="s">
        <v>258</v>
      </c>
      <c r="C588" s="37" t="s">
        <v>60</v>
      </c>
      <c r="D588" s="37" t="s">
        <v>190</v>
      </c>
      <c r="E588" s="34" t="s">
        <v>295</v>
      </c>
      <c r="F588" s="34" t="s">
        <v>52</v>
      </c>
      <c r="G588" s="100">
        <f>G589</f>
        <v>150</v>
      </c>
      <c r="H588" s="100">
        <f t="shared" si="716"/>
        <v>100</v>
      </c>
      <c r="I588" s="102">
        <f t="shared" si="648"/>
        <v>250</v>
      </c>
      <c r="J588" s="100">
        <f t="shared" si="717"/>
        <v>0</v>
      </c>
      <c r="K588" s="235">
        <f t="shared" si="692"/>
        <v>250</v>
      </c>
      <c r="L588" s="100">
        <f t="shared" si="717"/>
        <v>0</v>
      </c>
      <c r="M588" s="255">
        <f t="shared" si="663"/>
        <v>250</v>
      </c>
      <c r="N588" s="100">
        <f t="shared" si="717"/>
        <v>-59.177</v>
      </c>
      <c r="O588" s="100">
        <f t="shared" si="717"/>
        <v>190.82300000000001</v>
      </c>
    </row>
    <row r="589" spans="1:15" x14ac:dyDescent="0.2">
      <c r="A589" s="65" t="s">
        <v>408</v>
      </c>
      <c r="B589" s="55" t="s">
        <v>258</v>
      </c>
      <c r="C589" s="37" t="s">
        <v>60</v>
      </c>
      <c r="D589" s="37" t="s">
        <v>190</v>
      </c>
      <c r="E589" s="34" t="s">
        <v>295</v>
      </c>
      <c r="F589" s="34" t="s">
        <v>54</v>
      </c>
      <c r="G589" s="100">
        <v>150</v>
      </c>
      <c r="H589" s="100">
        <v>100</v>
      </c>
      <c r="I589" s="102">
        <f t="shared" si="648"/>
        <v>250</v>
      </c>
      <c r="J589" s="102"/>
      <c r="K589" s="235">
        <f t="shared" si="692"/>
        <v>250</v>
      </c>
      <c r="L589" s="102"/>
      <c r="M589" s="255">
        <f t="shared" si="663"/>
        <v>250</v>
      </c>
      <c r="N589" s="102">
        <v>-59.177</v>
      </c>
      <c r="O589" s="102">
        <f t="shared" ref="O589" si="718">M589+N589</f>
        <v>190.82300000000001</v>
      </c>
    </row>
    <row r="590" spans="1:15" ht="22.5" x14ac:dyDescent="0.2">
      <c r="A590" s="64" t="s">
        <v>296</v>
      </c>
      <c r="B590" s="55" t="s">
        <v>258</v>
      </c>
      <c r="C590" s="37" t="s">
        <v>60</v>
      </c>
      <c r="D590" s="37" t="s">
        <v>190</v>
      </c>
      <c r="E590" s="34" t="s">
        <v>297</v>
      </c>
      <c r="F590" s="34"/>
      <c r="G590" s="100">
        <f>G591</f>
        <v>200</v>
      </c>
      <c r="H590" s="100">
        <f t="shared" ref="H590" si="719">H591</f>
        <v>0</v>
      </c>
      <c r="I590" s="102">
        <f t="shared" si="648"/>
        <v>200</v>
      </c>
      <c r="J590" s="100">
        <f t="shared" ref="J590:O590" si="720">J591</f>
        <v>0</v>
      </c>
      <c r="K590" s="235">
        <f t="shared" si="692"/>
        <v>200</v>
      </c>
      <c r="L590" s="100">
        <f t="shared" si="720"/>
        <v>0</v>
      </c>
      <c r="M590" s="255">
        <f t="shared" si="663"/>
        <v>200</v>
      </c>
      <c r="N590" s="100">
        <f t="shared" si="720"/>
        <v>-110.452</v>
      </c>
      <c r="O590" s="100">
        <f t="shared" si="720"/>
        <v>89.548000000000002</v>
      </c>
    </row>
    <row r="591" spans="1:15" ht="33.75" x14ac:dyDescent="0.2">
      <c r="A591" s="64" t="s">
        <v>298</v>
      </c>
      <c r="B591" s="55" t="s">
        <v>258</v>
      </c>
      <c r="C591" s="37" t="s">
        <v>60</v>
      </c>
      <c r="D591" s="37" t="s">
        <v>190</v>
      </c>
      <c r="E591" s="34" t="s">
        <v>299</v>
      </c>
      <c r="F591" s="34"/>
      <c r="G591" s="100">
        <f>G592+G595</f>
        <v>200</v>
      </c>
      <c r="H591" s="100">
        <f t="shared" ref="H591" si="721">H592+H595</f>
        <v>0</v>
      </c>
      <c r="I591" s="102">
        <f t="shared" si="648"/>
        <v>200</v>
      </c>
      <c r="J591" s="100">
        <f t="shared" ref="J591:L591" si="722">J592+J595</f>
        <v>0</v>
      </c>
      <c r="K591" s="235">
        <f t="shared" si="692"/>
        <v>200</v>
      </c>
      <c r="L591" s="100">
        <f t="shared" si="722"/>
        <v>0</v>
      </c>
      <c r="M591" s="255">
        <f t="shared" si="663"/>
        <v>200</v>
      </c>
      <c r="N591" s="100">
        <f t="shared" ref="N591:O591" si="723">N592+N595</f>
        <v>-110.452</v>
      </c>
      <c r="O591" s="100">
        <f t="shared" si="723"/>
        <v>89.548000000000002</v>
      </c>
    </row>
    <row r="592" spans="1:15" ht="33.75" x14ac:dyDescent="0.2">
      <c r="A592" s="33" t="s">
        <v>41</v>
      </c>
      <c r="B592" s="55" t="s">
        <v>258</v>
      </c>
      <c r="C592" s="37" t="s">
        <v>60</v>
      </c>
      <c r="D592" s="37" t="s">
        <v>190</v>
      </c>
      <c r="E592" s="34" t="s">
        <v>299</v>
      </c>
      <c r="F592" s="34">
        <v>100</v>
      </c>
      <c r="G592" s="100">
        <f>G593</f>
        <v>10</v>
      </c>
      <c r="H592" s="100">
        <f t="shared" ref="H592:H593" si="724">H593</f>
        <v>0</v>
      </c>
      <c r="I592" s="102">
        <f t="shared" si="648"/>
        <v>10</v>
      </c>
      <c r="J592" s="100">
        <f t="shared" ref="J592:O593" si="725">J593</f>
        <v>0</v>
      </c>
      <c r="K592" s="235">
        <f t="shared" si="692"/>
        <v>10</v>
      </c>
      <c r="L592" s="100">
        <f t="shared" si="725"/>
        <v>0</v>
      </c>
      <c r="M592" s="255">
        <f t="shared" si="663"/>
        <v>10</v>
      </c>
      <c r="N592" s="100">
        <f t="shared" si="725"/>
        <v>-10</v>
      </c>
      <c r="O592" s="100">
        <f t="shared" si="725"/>
        <v>0</v>
      </c>
    </row>
    <row r="593" spans="1:15" x14ac:dyDescent="0.2">
      <c r="A593" s="33" t="s">
        <v>68</v>
      </c>
      <c r="B593" s="55" t="s">
        <v>258</v>
      </c>
      <c r="C593" s="37" t="s">
        <v>60</v>
      </c>
      <c r="D593" s="37" t="s">
        <v>190</v>
      </c>
      <c r="E593" s="34" t="s">
        <v>299</v>
      </c>
      <c r="F593" s="34">
        <v>120</v>
      </c>
      <c r="G593" s="100">
        <f>G594</f>
        <v>10</v>
      </c>
      <c r="H593" s="100">
        <f t="shared" si="724"/>
        <v>0</v>
      </c>
      <c r="I593" s="102">
        <f t="shared" si="648"/>
        <v>10</v>
      </c>
      <c r="J593" s="100">
        <f t="shared" si="725"/>
        <v>0</v>
      </c>
      <c r="K593" s="235">
        <f t="shared" si="692"/>
        <v>10</v>
      </c>
      <c r="L593" s="100">
        <f t="shared" si="725"/>
        <v>0</v>
      </c>
      <c r="M593" s="255">
        <f t="shared" si="663"/>
        <v>10</v>
      </c>
      <c r="N593" s="100">
        <f t="shared" si="725"/>
        <v>-10</v>
      </c>
      <c r="O593" s="100">
        <f t="shared" si="725"/>
        <v>0</v>
      </c>
    </row>
    <row r="594" spans="1:15" ht="22.5" x14ac:dyDescent="0.2">
      <c r="A594" s="19" t="s">
        <v>186</v>
      </c>
      <c r="B594" s="55" t="s">
        <v>258</v>
      </c>
      <c r="C594" s="37" t="s">
        <v>60</v>
      </c>
      <c r="D594" s="37" t="s">
        <v>190</v>
      </c>
      <c r="E594" s="34" t="s">
        <v>299</v>
      </c>
      <c r="F594" s="34">
        <v>122</v>
      </c>
      <c r="G594" s="100">
        <v>10</v>
      </c>
      <c r="H594" s="100"/>
      <c r="I594" s="102">
        <f t="shared" si="648"/>
        <v>10</v>
      </c>
      <c r="J594" s="102"/>
      <c r="K594" s="235">
        <f t="shared" si="692"/>
        <v>10</v>
      </c>
      <c r="L594" s="102"/>
      <c r="M594" s="255">
        <f t="shared" si="663"/>
        <v>10</v>
      </c>
      <c r="N594" s="102">
        <v>-10</v>
      </c>
      <c r="O594" s="102">
        <f>M594+N594</f>
        <v>0</v>
      </c>
    </row>
    <row r="595" spans="1:15" x14ac:dyDescent="0.2">
      <c r="A595" s="33" t="s">
        <v>388</v>
      </c>
      <c r="B595" s="55" t="s">
        <v>258</v>
      </c>
      <c r="C595" s="37" t="s">
        <v>60</v>
      </c>
      <c r="D595" s="37" t="s">
        <v>190</v>
      </c>
      <c r="E595" s="34" t="s">
        <v>299</v>
      </c>
      <c r="F595" s="34" t="s">
        <v>50</v>
      </c>
      <c r="G595" s="100">
        <f>G596</f>
        <v>190</v>
      </c>
      <c r="H595" s="100">
        <f t="shared" ref="H595:H596" si="726">H596</f>
        <v>0</v>
      </c>
      <c r="I595" s="102">
        <f t="shared" si="648"/>
        <v>190</v>
      </c>
      <c r="J595" s="100">
        <f t="shared" ref="J595:O596" si="727">J596</f>
        <v>0</v>
      </c>
      <c r="K595" s="235">
        <f t="shared" si="692"/>
        <v>190</v>
      </c>
      <c r="L595" s="100">
        <f t="shared" si="727"/>
        <v>0</v>
      </c>
      <c r="M595" s="255">
        <f t="shared" si="663"/>
        <v>190</v>
      </c>
      <c r="N595" s="100">
        <f t="shared" si="727"/>
        <v>-100.452</v>
      </c>
      <c r="O595" s="100">
        <f t="shared" si="727"/>
        <v>89.548000000000002</v>
      </c>
    </row>
    <row r="596" spans="1:15" ht="22.5" x14ac:dyDescent="0.2">
      <c r="A596" s="33" t="s">
        <v>51</v>
      </c>
      <c r="B596" s="55" t="s">
        <v>258</v>
      </c>
      <c r="C596" s="37" t="s">
        <v>60</v>
      </c>
      <c r="D596" s="37" t="s">
        <v>190</v>
      </c>
      <c r="E596" s="34" t="s">
        <v>299</v>
      </c>
      <c r="F596" s="34" t="s">
        <v>52</v>
      </c>
      <c r="G596" s="100">
        <f>G597</f>
        <v>190</v>
      </c>
      <c r="H596" s="100">
        <f t="shared" si="726"/>
        <v>0</v>
      </c>
      <c r="I596" s="102">
        <f t="shared" si="648"/>
        <v>190</v>
      </c>
      <c r="J596" s="100">
        <f t="shared" si="727"/>
        <v>0</v>
      </c>
      <c r="K596" s="235">
        <f t="shared" si="692"/>
        <v>190</v>
      </c>
      <c r="L596" s="100">
        <f t="shared" si="727"/>
        <v>0</v>
      </c>
      <c r="M596" s="255">
        <f t="shared" si="663"/>
        <v>190</v>
      </c>
      <c r="N596" s="100">
        <f t="shared" si="727"/>
        <v>-100.452</v>
      </c>
      <c r="O596" s="100">
        <f t="shared" si="727"/>
        <v>89.548000000000002</v>
      </c>
    </row>
    <row r="597" spans="1:15" x14ac:dyDescent="0.2">
      <c r="A597" s="65" t="s">
        <v>408</v>
      </c>
      <c r="B597" s="55" t="s">
        <v>258</v>
      </c>
      <c r="C597" s="37" t="s">
        <v>60</v>
      </c>
      <c r="D597" s="37" t="s">
        <v>190</v>
      </c>
      <c r="E597" s="34" t="s">
        <v>299</v>
      </c>
      <c r="F597" s="34" t="s">
        <v>54</v>
      </c>
      <c r="G597" s="100">
        <v>190</v>
      </c>
      <c r="H597" s="100"/>
      <c r="I597" s="102">
        <f t="shared" si="648"/>
        <v>190</v>
      </c>
      <c r="J597" s="102"/>
      <c r="K597" s="235">
        <f t="shared" si="692"/>
        <v>190</v>
      </c>
      <c r="L597" s="102"/>
      <c r="M597" s="255">
        <f t="shared" si="663"/>
        <v>190</v>
      </c>
      <c r="N597" s="102">
        <v>-100.452</v>
      </c>
      <c r="O597" s="102">
        <f>M597+N597</f>
        <v>89.548000000000002</v>
      </c>
    </row>
    <row r="598" spans="1:15" ht="31.5" x14ac:dyDescent="0.2">
      <c r="A598" s="48" t="s">
        <v>425</v>
      </c>
      <c r="B598" s="56" t="s">
        <v>258</v>
      </c>
      <c r="C598" s="47" t="s">
        <v>60</v>
      </c>
      <c r="D598" s="49" t="s">
        <v>190</v>
      </c>
      <c r="E598" s="47" t="s">
        <v>300</v>
      </c>
      <c r="F598" s="47"/>
      <c r="G598" s="98">
        <f>+G599</f>
        <v>61</v>
      </c>
      <c r="H598" s="98">
        <f t="shared" ref="H598" si="728">+H599</f>
        <v>90</v>
      </c>
      <c r="I598" s="102">
        <f t="shared" si="648"/>
        <v>151</v>
      </c>
      <c r="J598" s="98">
        <f t="shared" ref="J598:O598" si="729">+J599</f>
        <v>0</v>
      </c>
      <c r="K598" s="235">
        <f t="shared" si="692"/>
        <v>151</v>
      </c>
      <c r="L598" s="98">
        <f t="shared" si="729"/>
        <v>0</v>
      </c>
      <c r="M598" s="255">
        <f t="shared" si="663"/>
        <v>151</v>
      </c>
      <c r="N598" s="98">
        <f t="shared" si="729"/>
        <v>30.937999999999999</v>
      </c>
      <c r="O598" s="98">
        <f t="shared" si="729"/>
        <v>181.93799999999999</v>
      </c>
    </row>
    <row r="599" spans="1:15" ht="22.5" x14ac:dyDescent="0.2">
      <c r="A599" s="33" t="s">
        <v>301</v>
      </c>
      <c r="B599" s="37" t="s">
        <v>258</v>
      </c>
      <c r="C599" s="37" t="s">
        <v>60</v>
      </c>
      <c r="D599" s="37" t="s">
        <v>190</v>
      </c>
      <c r="E599" s="34" t="s">
        <v>302</v>
      </c>
      <c r="F599" s="34" t="s">
        <v>84</v>
      </c>
      <c r="G599" s="110">
        <f>G600</f>
        <v>61</v>
      </c>
      <c r="H599" s="110">
        <f t="shared" ref="H599:H601" si="730">H600</f>
        <v>90</v>
      </c>
      <c r="I599" s="102">
        <f t="shared" ref="I599:I675" si="731">G599+H599</f>
        <v>151</v>
      </c>
      <c r="J599" s="110">
        <f t="shared" ref="J599:O601" si="732">J600</f>
        <v>0</v>
      </c>
      <c r="K599" s="235">
        <f t="shared" si="692"/>
        <v>151</v>
      </c>
      <c r="L599" s="110">
        <f t="shared" si="732"/>
        <v>0</v>
      </c>
      <c r="M599" s="255">
        <f t="shared" si="663"/>
        <v>151</v>
      </c>
      <c r="N599" s="110">
        <f t="shared" si="732"/>
        <v>30.937999999999999</v>
      </c>
      <c r="O599" s="110">
        <f t="shared" si="732"/>
        <v>181.93799999999999</v>
      </c>
    </row>
    <row r="600" spans="1:15" x14ac:dyDescent="0.2">
      <c r="A600" s="33" t="s">
        <v>388</v>
      </c>
      <c r="B600" s="55" t="s">
        <v>258</v>
      </c>
      <c r="C600" s="37" t="s">
        <v>60</v>
      </c>
      <c r="D600" s="37" t="s">
        <v>190</v>
      </c>
      <c r="E600" s="34" t="s">
        <v>302</v>
      </c>
      <c r="F600" s="34" t="s">
        <v>50</v>
      </c>
      <c r="G600" s="110">
        <f>G601</f>
        <v>61</v>
      </c>
      <c r="H600" s="110">
        <f t="shared" si="730"/>
        <v>90</v>
      </c>
      <c r="I600" s="102">
        <f t="shared" si="731"/>
        <v>151</v>
      </c>
      <c r="J600" s="110">
        <f t="shared" si="732"/>
        <v>0</v>
      </c>
      <c r="K600" s="235">
        <f t="shared" si="692"/>
        <v>151</v>
      </c>
      <c r="L600" s="110">
        <f t="shared" si="732"/>
        <v>0</v>
      </c>
      <c r="M600" s="255">
        <f t="shared" si="663"/>
        <v>151</v>
      </c>
      <c r="N600" s="110">
        <f t="shared" si="732"/>
        <v>30.937999999999999</v>
      </c>
      <c r="O600" s="110">
        <f t="shared" si="732"/>
        <v>181.93799999999999</v>
      </c>
    </row>
    <row r="601" spans="1:15" ht="22.5" x14ac:dyDescent="0.2">
      <c r="A601" s="33" t="s">
        <v>51</v>
      </c>
      <c r="B601" s="37" t="s">
        <v>258</v>
      </c>
      <c r="C601" s="37" t="s">
        <v>60</v>
      </c>
      <c r="D601" s="37" t="s">
        <v>190</v>
      </c>
      <c r="E601" s="34" t="s">
        <v>302</v>
      </c>
      <c r="F601" s="34" t="s">
        <v>52</v>
      </c>
      <c r="G601" s="110">
        <f>G602</f>
        <v>61</v>
      </c>
      <c r="H601" s="110">
        <f t="shared" si="730"/>
        <v>90</v>
      </c>
      <c r="I601" s="102">
        <f t="shared" si="731"/>
        <v>151</v>
      </c>
      <c r="J601" s="110">
        <f t="shared" si="732"/>
        <v>0</v>
      </c>
      <c r="K601" s="235">
        <f t="shared" si="692"/>
        <v>151</v>
      </c>
      <c r="L601" s="110">
        <f t="shared" si="732"/>
        <v>0</v>
      </c>
      <c r="M601" s="255">
        <f t="shared" si="663"/>
        <v>151</v>
      </c>
      <c r="N601" s="110">
        <f t="shared" si="732"/>
        <v>30.937999999999999</v>
      </c>
      <c r="O601" s="110">
        <f t="shared" si="732"/>
        <v>181.93799999999999</v>
      </c>
    </row>
    <row r="602" spans="1:15" x14ac:dyDescent="0.2">
      <c r="A602" s="65" t="s">
        <v>408</v>
      </c>
      <c r="B602" s="55" t="s">
        <v>258</v>
      </c>
      <c r="C602" s="37" t="s">
        <v>60</v>
      </c>
      <c r="D602" s="37" t="s">
        <v>190</v>
      </c>
      <c r="E602" s="34" t="s">
        <v>302</v>
      </c>
      <c r="F602" s="34" t="s">
        <v>54</v>
      </c>
      <c r="G602" s="110">
        <v>61</v>
      </c>
      <c r="H602" s="110">
        <v>90</v>
      </c>
      <c r="I602" s="102">
        <f t="shared" si="731"/>
        <v>151</v>
      </c>
      <c r="J602" s="102"/>
      <c r="K602" s="235">
        <f t="shared" si="692"/>
        <v>151</v>
      </c>
      <c r="L602" s="102"/>
      <c r="M602" s="255">
        <f t="shared" si="663"/>
        <v>151</v>
      </c>
      <c r="N602" s="102">
        <v>30.937999999999999</v>
      </c>
      <c r="O602" s="102">
        <f>M602+N602</f>
        <v>181.93799999999999</v>
      </c>
    </row>
    <row r="603" spans="1:15" ht="21" x14ac:dyDescent="0.2">
      <c r="A603" s="48" t="s">
        <v>426</v>
      </c>
      <c r="B603" s="56" t="s">
        <v>258</v>
      </c>
      <c r="C603" s="47" t="s">
        <v>60</v>
      </c>
      <c r="D603" s="49" t="s">
        <v>190</v>
      </c>
      <c r="E603" s="47" t="s">
        <v>303</v>
      </c>
      <c r="F603" s="47"/>
      <c r="G603" s="109">
        <f>G604+G608</f>
        <v>2550</v>
      </c>
      <c r="H603" s="109">
        <f t="shared" ref="H603" si="733">H604+H608</f>
        <v>129</v>
      </c>
      <c r="I603" s="102">
        <f t="shared" si="731"/>
        <v>2679</v>
      </c>
      <c r="J603" s="109">
        <f t="shared" ref="J603:L603" si="734">J604+J608</f>
        <v>0</v>
      </c>
      <c r="K603" s="235">
        <f t="shared" si="692"/>
        <v>2679</v>
      </c>
      <c r="L603" s="109">
        <f t="shared" si="734"/>
        <v>-1636.5</v>
      </c>
      <c r="M603" s="255">
        <f t="shared" si="663"/>
        <v>1042.5</v>
      </c>
      <c r="N603" s="109">
        <f t="shared" ref="N603:O603" si="735">N604+N608</f>
        <v>-286.863</v>
      </c>
      <c r="O603" s="109">
        <f t="shared" si="735"/>
        <v>755.63699999999983</v>
      </c>
    </row>
    <row r="604" spans="1:15" ht="22.5" x14ac:dyDescent="0.2">
      <c r="A604" s="64" t="s">
        <v>0</v>
      </c>
      <c r="B604" s="55" t="s">
        <v>258</v>
      </c>
      <c r="C604" s="34" t="s">
        <v>60</v>
      </c>
      <c r="D604" s="37" t="s">
        <v>190</v>
      </c>
      <c r="E604" s="34" t="s">
        <v>304</v>
      </c>
      <c r="F604" s="41"/>
      <c r="G604" s="111">
        <f>G605</f>
        <v>0</v>
      </c>
      <c r="H604" s="111">
        <f t="shared" ref="H604:H606" si="736">H605</f>
        <v>0</v>
      </c>
      <c r="I604" s="102">
        <f t="shared" si="731"/>
        <v>0</v>
      </c>
      <c r="J604" s="111">
        <f t="shared" ref="J604:O606" si="737">J605</f>
        <v>0</v>
      </c>
      <c r="K604" s="235">
        <f t="shared" si="692"/>
        <v>0</v>
      </c>
      <c r="L604" s="111">
        <f t="shared" si="737"/>
        <v>0</v>
      </c>
      <c r="M604" s="255">
        <f t="shared" si="663"/>
        <v>0</v>
      </c>
      <c r="N604" s="111">
        <f t="shared" si="737"/>
        <v>0</v>
      </c>
      <c r="O604" s="111">
        <f t="shared" si="737"/>
        <v>0</v>
      </c>
    </row>
    <row r="605" spans="1:15" x14ac:dyDescent="0.2">
      <c r="A605" s="33" t="s">
        <v>388</v>
      </c>
      <c r="B605" s="55" t="s">
        <v>258</v>
      </c>
      <c r="C605" s="34" t="s">
        <v>60</v>
      </c>
      <c r="D605" s="37" t="s">
        <v>190</v>
      </c>
      <c r="E605" s="34" t="s">
        <v>304</v>
      </c>
      <c r="F605" s="41" t="s">
        <v>50</v>
      </c>
      <c r="G605" s="111">
        <f>G606</f>
        <v>0</v>
      </c>
      <c r="H605" s="111">
        <f t="shared" si="736"/>
        <v>0</v>
      </c>
      <c r="I605" s="102">
        <f t="shared" si="731"/>
        <v>0</v>
      </c>
      <c r="J605" s="111">
        <f t="shared" si="737"/>
        <v>0</v>
      </c>
      <c r="K605" s="235">
        <f t="shared" si="692"/>
        <v>0</v>
      </c>
      <c r="L605" s="111">
        <f t="shared" si="737"/>
        <v>0</v>
      </c>
      <c r="M605" s="255">
        <f t="shared" si="663"/>
        <v>0</v>
      </c>
      <c r="N605" s="111">
        <f t="shared" si="737"/>
        <v>0</v>
      </c>
      <c r="O605" s="111">
        <f t="shared" si="737"/>
        <v>0</v>
      </c>
    </row>
    <row r="606" spans="1:15" ht="22.5" x14ac:dyDescent="0.2">
      <c r="A606" s="33" t="s">
        <v>51</v>
      </c>
      <c r="B606" s="55" t="s">
        <v>258</v>
      </c>
      <c r="C606" s="34" t="s">
        <v>60</v>
      </c>
      <c r="D606" s="37" t="s">
        <v>190</v>
      </c>
      <c r="E606" s="34" t="s">
        <v>304</v>
      </c>
      <c r="F606" s="41" t="s">
        <v>52</v>
      </c>
      <c r="G606" s="111">
        <f>G607</f>
        <v>0</v>
      </c>
      <c r="H606" s="111">
        <f t="shared" si="736"/>
        <v>0</v>
      </c>
      <c r="I606" s="102">
        <f t="shared" si="731"/>
        <v>0</v>
      </c>
      <c r="J606" s="111">
        <f t="shared" si="737"/>
        <v>0</v>
      </c>
      <c r="K606" s="235">
        <f t="shared" si="692"/>
        <v>0</v>
      </c>
      <c r="L606" s="111">
        <f t="shared" si="737"/>
        <v>0</v>
      </c>
      <c r="M606" s="255">
        <f t="shared" si="663"/>
        <v>0</v>
      </c>
      <c r="N606" s="111">
        <f t="shared" si="737"/>
        <v>0</v>
      </c>
      <c r="O606" s="111">
        <f t="shared" si="737"/>
        <v>0</v>
      </c>
    </row>
    <row r="607" spans="1:15" x14ac:dyDescent="0.2">
      <c r="A607" s="65" t="s">
        <v>408</v>
      </c>
      <c r="B607" s="55" t="s">
        <v>258</v>
      </c>
      <c r="C607" s="34" t="s">
        <v>60</v>
      </c>
      <c r="D607" s="37" t="s">
        <v>190</v>
      </c>
      <c r="E607" s="34" t="s">
        <v>304</v>
      </c>
      <c r="F607" s="41" t="s">
        <v>54</v>
      </c>
      <c r="G607" s="111"/>
      <c r="H607" s="111"/>
      <c r="I607" s="102">
        <f t="shared" si="731"/>
        <v>0</v>
      </c>
      <c r="J607" s="102"/>
      <c r="K607" s="235">
        <f t="shared" si="692"/>
        <v>0</v>
      </c>
      <c r="L607" s="102"/>
      <c r="M607" s="255">
        <f t="shared" si="663"/>
        <v>0</v>
      </c>
      <c r="N607" s="102"/>
      <c r="O607" s="102">
        <f>M607+N607</f>
        <v>0</v>
      </c>
    </row>
    <row r="608" spans="1:15" x14ac:dyDescent="0.2">
      <c r="A608" s="72" t="s">
        <v>305</v>
      </c>
      <c r="B608" s="37" t="s">
        <v>258</v>
      </c>
      <c r="C608" s="37" t="s">
        <v>60</v>
      </c>
      <c r="D608" s="37" t="s">
        <v>190</v>
      </c>
      <c r="E608" s="34" t="s">
        <v>306</v>
      </c>
      <c r="F608" s="34" t="s">
        <v>84</v>
      </c>
      <c r="G608" s="110">
        <f>G609</f>
        <v>2550</v>
      </c>
      <c r="H608" s="110">
        <f t="shared" ref="H608:H609" si="738">H609</f>
        <v>129</v>
      </c>
      <c r="I608" s="102">
        <f t="shared" si="731"/>
        <v>2679</v>
      </c>
      <c r="J608" s="110">
        <f t="shared" ref="J608:O609" si="739">J609</f>
        <v>0</v>
      </c>
      <c r="K608" s="235">
        <f t="shared" si="692"/>
        <v>2679</v>
      </c>
      <c r="L608" s="110">
        <f t="shared" si="739"/>
        <v>-1636.5</v>
      </c>
      <c r="M608" s="255">
        <f t="shared" si="663"/>
        <v>1042.5</v>
      </c>
      <c r="N608" s="110">
        <f t="shared" si="739"/>
        <v>-286.863</v>
      </c>
      <c r="O608" s="110">
        <f t="shared" si="739"/>
        <v>755.63699999999983</v>
      </c>
    </row>
    <row r="609" spans="1:17" x14ac:dyDescent="0.2">
      <c r="A609" s="33" t="s">
        <v>388</v>
      </c>
      <c r="B609" s="55" t="s">
        <v>258</v>
      </c>
      <c r="C609" s="37" t="s">
        <v>60</v>
      </c>
      <c r="D609" s="37" t="s">
        <v>190</v>
      </c>
      <c r="E609" s="34" t="s">
        <v>306</v>
      </c>
      <c r="F609" s="34" t="s">
        <v>50</v>
      </c>
      <c r="G609" s="110">
        <f>G610</f>
        <v>2550</v>
      </c>
      <c r="H609" s="110">
        <f t="shared" si="738"/>
        <v>129</v>
      </c>
      <c r="I609" s="102">
        <f t="shared" si="731"/>
        <v>2679</v>
      </c>
      <c r="J609" s="110">
        <f t="shared" si="739"/>
        <v>0</v>
      </c>
      <c r="K609" s="235">
        <f t="shared" si="692"/>
        <v>2679</v>
      </c>
      <c r="L609" s="110">
        <f t="shared" si="739"/>
        <v>-1636.5</v>
      </c>
      <c r="M609" s="255">
        <f t="shared" ref="M609:M672" si="740">K609+L609</f>
        <v>1042.5</v>
      </c>
      <c r="N609" s="110">
        <f t="shared" si="739"/>
        <v>-286.863</v>
      </c>
      <c r="O609" s="110">
        <f t="shared" si="739"/>
        <v>755.63699999999983</v>
      </c>
    </row>
    <row r="610" spans="1:17" s="24" customFormat="1" ht="22.5" x14ac:dyDescent="0.2">
      <c r="A610" s="33" t="s">
        <v>51</v>
      </c>
      <c r="B610" s="37" t="s">
        <v>258</v>
      </c>
      <c r="C610" s="37" t="s">
        <v>60</v>
      </c>
      <c r="D610" s="37" t="s">
        <v>190</v>
      </c>
      <c r="E610" s="34" t="s">
        <v>306</v>
      </c>
      <c r="F610" s="34" t="s">
        <v>52</v>
      </c>
      <c r="G610" s="110">
        <f>G612+G611</f>
        <v>2550</v>
      </c>
      <c r="H610" s="110">
        <f>H612+H611</f>
        <v>129</v>
      </c>
      <c r="I610" s="102">
        <f t="shared" si="731"/>
        <v>2679</v>
      </c>
      <c r="J610" s="110">
        <f t="shared" ref="J610:L610" si="741">J612+J611</f>
        <v>0</v>
      </c>
      <c r="K610" s="235">
        <f t="shared" si="692"/>
        <v>2679</v>
      </c>
      <c r="L610" s="110">
        <f t="shared" si="741"/>
        <v>-1636.5</v>
      </c>
      <c r="M610" s="255">
        <f t="shared" si="740"/>
        <v>1042.5</v>
      </c>
      <c r="N610" s="110">
        <f t="shared" ref="N610:O610" si="742">N612+N611</f>
        <v>-286.863</v>
      </c>
      <c r="O610" s="110">
        <f t="shared" si="742"/>
        <v>755.63699999999983</v>
      </c>
    </row>
    <row r="611" spans="1:17" s="24" customFormat="1" ht="22.5" x14ac:dyDescent="0.2">
      <c r="A611" s="65" t="s">
        <v>71</v>
      </c>
      <c r="B611" s="55" t="s">
        <v>258</v>
      </c>
      <c r="C611" s="37" t="s">
        <v>60</v>
      </c>
      <c r="D611" s="37" t="s">
        <v>190</v>
      </c>
      <c r="E611" s="34" t="s">
        <v>306</v>
      </c>
      <c r="F611" s="34">
        <v>242</v>
      </c>
      <c r="G611" s="110">
        <v>0</v>
      </c>
      <c r="H611" s="110">
        <v>45.3</v>
      </c>
      <c r="I611" s="102">
        <f t="shared" si="731"/>
        <v>45.3</v>
      </c>
      <c r="J611" s="102"/>
      <c r="K611" s="235">
        <f t="shared" si="692"/>
        <v>45.3</v>
      </c>
      <c r="L611" s="102"/>
      <c r="M611" s="276">
        <f t="shared" si="740"/>
        <v>45.3</v>
      </c>
      <c r="N611" s="102">
        <v>-7.2999999999999995E-2</v>
      </c>
      <c r="O611" s="102">
        <f>M611+N611</f>
        <v>45.226999999999997</v>
      </c>
    </row>
    <row r="612" spans="1:17" s="24" customFormat="1" x14ac:dyDescent="0.2">
      <c r="A612" s="65" t="s">
        <v>408</v>
      </c>
      <c r="B612" s="55" t="s">
        <v>258</v>
      </c>
      <c r="C612" s="37" t="s">
        <v>60</v>
      </c>
      <c r="D612" s="37" t="s">
        <v>190</v>
      </c>
      <c r="E612" s="34" t="s">
        <v>306</v>
      </c>
      <c r="F612" s="34" t="s">
        <v>54</v>
      </c>
      <c r="G612" s="110">
        <f>50+2500</f>
        <v>2550</v>
      </c>
      <c r="H612" s="110">
        <f>129-45.3</f>
        <v>83.7</v>
      </c>
      <c r="I612" s="102">
        <f t="shared" si="731"/>
        <v>2633.7</v>
      </c>
      <c r="J612" s="102"/>
      <c r="K612" s="235">
        <f t="shared" si="692"/>
        <v>2633.7</v>
      </c>
      <c r="L612" s="102">
        <f>-1456.5-180</f>
        <v>-1636.5</v>
      </c>
      <c r="M612" s="255">
        <f t="shared" si="740"/>
        <v>997.19999999999982</v>
      </c>
      <c r="N612" s="102">
        <v>-286.79000000000002</v>
      </c>
      <c r="O612" s="102">
        <f>M612+N612</f>
        <v>710.40999999999985</v>
      </c>
    </row>
    <row r="613" spans="1:17" s="24" customFormat="1" ht="22.5" x14ac:dyDescent="0.2">
      <c r="A613" s="33" t="s">
        <v>427</v>
      </c>
      <c r="B613" s="37" t="s">
        <v>258</v>
      </c>
      <c r="C613" s="37" t="s">
        <v>60</v>
      </c>
      <c r="D613" s="37" t="s">
        <v>190</v>
      </c>
      <c r="E613" s="34" t="s">
        <v>307</v>
      </c>
      <c r="F613" s="34" t="s">
        <v>84</v>
      </c>
      <c r="G613" s="100">
        <f>G614</f>
        <v>400</v>
      </c>
      <c r="H613" s="100">
        <f t="shared" ref="H613:H620" si="743">H614</f>
        <v>0</v>
      </c>
      <c r="I613" s="102">
        <f t="shared" si="731"/>
        <v>400</v>
      </c>
      <c r="J613" s="100">
        <f t="shared" ref="J613:O616" si="744">J614</f>
        <v>0</v>
      </c>
      <c r="K613" s="235">
        <f t="shared" si="692"/>
        <v>400</v>
      </c>
      <c r="L613" s="100">
        <f t="shared" si="744"/>
        <v>0</v>
      </c>
      <c r="M613" s="255">
        <f t="shared" si="740"/>
        <v>400</v>
      </c>
      <c r="N613" s="100">
        <f t="shared" si="744"/>
        <v>360.4</v>
      </c>
      <c r="O613" s="100">
        <f t="shared" si="744"/>
        <v>760.4</v>
      </c>
    </row>
    <row r="614" spans="1:17" s="24" customFormat="1" ht="22.5" x14ac:dyDescent="0.2">
      <c r="A614" s="33" t="s">
        <v>308</v>
      </c>
      <c r="B614" s="55" t="s">
        <v>258</v>
      </c>
      <c r="C614" s="37" t="s">
        <v>60</v>
      </c>
      <c r="D614" s="37" t="s">
        <v>190</v>
      </c>
      <c r="E614" s="34" t="s">
        <v>309</v>
      </c>
      <c r="F614" s="34"/>
      <c r="G614" s="100">
        <f>G615</f>
        <v>400</v>
      </c>
      <c r="H614" s="100">
        <f t="shared" si="743"/>
        <v>0</v>
      </c>
      <c r="I614" s="102">
        <f t="shared" si="731"/>
        <v>400</v>
      </c>
      <c r="J614" s="100">
        <f t="shared" si="744"/>
        <v>0</v>
      </c>
      <c r="K614" s="235">
        <f t="shared" si="692"/>
        <v>400</v>
      </c>
      <c r="L614" s="100">
        <f t="shared" si="744"/>
        <v>0</v>
      </c>
      <c r="M614" s="255">
        <f t="shared" si="740"/>
        <v>400</v>
      </c>
      <c r="N614" s="100">
        <f t="shared" si="744"/>
        <v>360.4</v>
      </c>
      <c r="O614" s="100">
        <f t="shared" si="744"/>
        <v>760.4</v>
      </c>
    </row>
    <row r="615" spans="1:17" x14ac:dyDescent="0.2">
      <c r="A615" s="33" t="s">
        <v>388</v>
      </c>
      <c r="B615" s="55" t="s">
        <v>258</v>
      </c>
      <c r="C615" s="37" t="s">
        <v>60</v>
      </c>
      <c r="D615" s="37" t="s">
        <v>190</v>
      </c>
      <c r="E615" s="34" t="s">
        <v>309</v>
      </c>
      <c r="F615" s="34" t="s">
        <v>50</v>
      </c>
      <c r="G615" s="100">
        <f>G616</f>
        <v>400</v>
      </c>
      <c r="H615" s="100">
        <f t="shared" si="743"/>
        <v>0</v>
      </c>
      <c r="I615" s="102">
        <f t="shared" si="731"/>
        <v>400</v>
      </c>
      <c r="J615" s="100">
        <f t="shared" si="744"/>
        <v>0</v>
      </c>
      <c r="K615" s="235">
        <f t="shared" si="692"/>
        <v>400</v>
      </c>
      <c r="L615" s="100">
        <f t="shared" si="744"/>
        <v>0</v>
      </c>
      <c r="M615" s="255">
        <f t="shared" si="740"/>
        <v>400</v>
      </c>
      <c r="N615" s="100">
        <f t="shared" si="744"/>
        <v>360.4</v>
      </c>
      <c r="O615" s="100">
        <f t="shared" si="744"/>
        <v>760.4</v>
      </c>
    </row>
    <row r="616" spans="1:17" ht="22.5" x14ac:dyDescent="0.2">
      <c r="A616" s="33" t="s">
        <v>51</v>
      </c>
      <c r="B616" s="37" t="s">
        <v>258</v>
      </c>
      <c r="C616" s="37" t="s">
        <v>60</v>
      </c>
      <c r="D616" s="37" t="s">
        <v>190</v>
      </c>
      <c r="E616" s="34" t="s">
        <v>309</v>
      </c>
      <c r="F616" s="34" t="s">
        <v>52</v>
      </c>
      <c r="G616" s="100">
        <f>G617</f>
        <v>400</v>
      </c>
      <c r="H616" s="100">
        <f t="shared" si="743"/>
        <v>0</v>
      </c>
      <c r="I616" s="102">
        <f t="shared" si="731"/>
        <v>400</v>
      </c>
      <c r="J616" s="100">
        <f t="shared" si="744"/>
        <v>0</v>
      </c>
      <c r="K616" s="235">
        <f t="shared" si="692"/>
        <v>400</v>
      </c>
      <c r="L616" s="100">
        <f t="shared" si="744"/>
        <v>0</v>
      </c>
      <c r="M616" s="255">
        <f t="shared" si="740"/>
        <v>400</v>
      </c>
      <c r="N616" s="100">
        <f t="shared" si="744"/>
        <v>360.4</v>
      </c>
      <c r="O616" s="100">
        <f t="shared" si="744"/>
        <v>760.4</v>
      </c>
    </row>
    <row r="617" spans="1:17" ht="23.25" customHeight="1" x14ac:dyDescent="0.2">
      <c r="A617" s="65" t="s">
        <v>408</v>
      </c>
      <c r="B617" s="55" t="s">
        <v>258</v>
      </c>
      <c r="C617" s="37" t="s">
        <v>60</v>
      </c>
      <c r="D617" s="37" t="s">
        <v>190</v>
      </c>
      <c r="E617" s="34" t="s">
        <v>309</v>
      </c>
      <c r="F617" s="34" t="s">
        <v>54</v>
      </c>
      <c r="G617" s="100">
        <f>200+200</f>
        <v>400</v>
      </c>
      <c r="H617" s="100"/>
      <c r="I617" s="102">
        <f t="shared" si="731"/>
        <v>400</v>
      </c>
      <c r="J617" s="102"/>
      <c r="K617" s="235">
        <f t="shared" si="692"/>
        <v>400</v>
      </c>
      <c r="L617" s="102"/>
      <c r="M617" s="255">
        <f t="shared" si="740"/>
        <v>400</v>
      </c>
      <c r="N617" s="102">
        <v>360.4</v>
      </c>
      <c r="O617" s="102">
        <f>M617+N617</f>
        <v>760.4</v>
      </c>
    </row>
    <row r="618" spans="1:17" ht="33.75" customHeight="1" x14ac:dyDescent="0.2">
      <c r="A618" s="65" t="s">
        <v>527</v>
      </c>
      <c r="B618" s="55" t="s">
        <v>258</v>
      </c>
      <c r="C618" s="37" t="s">
        <v>60</v>
      </c>
      <c r="D618" s="37" t="s">
        <v>190</v>
      </c>
      <c r="E618" s="34" t="s">
        <v>440</v>
      </c>
      <c r="F618" s="34"/>
      <c r="G618" s="100">
        <f>G619</f>
        <v>0</v>
      </c>
      <c r="H618" s="100">
        <f t="shared" ref="H618" si="745">H619</f>
        <v>1790.8</v>
      </c>
      <c r="I618" s="102">
        <f t="shared" si="731"/>
        <v>1790.8</v>
      </c>
      <c r="J618" s="100">
        <f t="shared" ref="J618:O620" si="746">J619</f>
        <v>0</v>
      </c>
      <c r="K618" s="235">
        <f t="shared" si="692"/>
        <v>1790.8</v>
      </c>
      <c r="L618" s="100">
        <f t="shared" si="746"/>
        <v>0</v>
      </c>
      <c r="M618" s="255">
        <f t="shared" si="740"/>
        <v>1790.8</v>
      </c>
      <c r="N618" s="100">
        <f t="shared" si="746"/>
        <v>-610.79999999999995</v>
      </c>
      <c r="O618" s="100">
        <f t="shared" si="746"/>
        <v>1180</v>
      </c>
    </row>
    <row r="619" spans="1:17" x14ac:dyDescent="0.2">
      <c r="A619" s="33" t="s">
        <v>388</v>
      </c>
      <c r="B619" s="55" t="s">
        <v>258</v>
      </c>
      <c r="C619" s="37" t="s">
        <v>60</v>
      </c>
      <c r="D619" s="37" t="s">
        <v>190</v>
      </c>
      <c r="E619" s="34" t="s">
        <v>440</v>
      </c>
      <c r="F619" s="34" t="s">
        <v>50</v>
      </c>
      <c r="G619" s="100">
        <f>G620</f>
        <v>0</v>
      </c>
      <c r="H619" s="100">
        <f t="shared" si="743"/>
        <v>1790.8</v>
      </c>
      <c r="I619" s="102">
        <f t="shared" si="731"/>
        <v>1790.8</v>
      </c>
      <c r="J619" s="100">
        <f t="shared" si="746"/>
        <v>0</v>
      </c>
      <c r="K619" s="235">
        <f t="shared" si="692"/>
        <v>1790.8</v>
      </c>
      <c r="L619" s="100">
        <f t="shared" si="746"/>
        <v>0</v>
      </c>
      <c r="M619" s="255">
        <f t="shared" si="740"/>
        <v>1790.8</v>
      </c>
      <c r="N619" s="100">
        <f t="shared" si="746"/>
        <v>-610.79999999999995</v>
      </c>
      <c r="O619" s="100">
        <f t="shared" si="746"/>
        <v>1180</v>
      </c>
    </row>
    <row r="620" spans="1:17" ht="22.5" x14ac:dyDescent="0.2">
      <c r="A620" s="33" t="s">
        <v>51</v>
      </c>
      <c r="B620" s="37" t="s">
        <v>258</v>
      </c>
      <c r="C620" s="37" t="s">
        <v>60</v>
      </c>
      <c r="D620" s="37" t="s">
        <v>190</v>
      </c>
      <c r="E620" s="34" t="s">
        <v>440</v>
      </c>
      <c r="F620" s="34" t="s">
        <v>52</v>
      </c>
      <c r="G620" s="100">
        <f>G621</f>
        <v>0</v>
      </c>
      <c r="H620" s="100">
        <f t="shared" si="743"/>
        <v>1790.8</v>
      </c>
      <c r="I620" s="102">
        <f t="shared" si="731"/>
        <v>1790.8</v>
      </c>
      <c r="J620" s="100">
        <f t="shared" si="746"/>
        <v>0</v>
      </c>
      <c r="K620" s="235">
        <f t="shared" si="692"/>
        <v>1790.8</v>
      </c>
      <c r="L620" s="100">
        <f t="shared" si="746"/>
        <v>0</v>
      </c>
      <c r="M620" s="255">
        <f t="shared" si="740"/>
        <v>1790.8</v>
      </c>
      <c r="N620" s="100">
        <f t="shared" si="746"/>
        <v>-610.79999999999995</v>
      </c>
      <c r="O620" s="100">
        <f t="shared" si="746"/>
        <v>1180</v>
      </c>
    </row>
    <row r="621" spans="1:17" ht="12" customHeight="1" x14ac:dyDescent="0.2">
      <c r="A621" s="65" t="s">
        <v>408</v>
      </c>
      <c r="B621" s="55" t="s">
        <v>258</v>
      </c>
      <c r="C621" s="37" t="s">
        <v>60</v>
      </c>
      <c r="D621" s="37" t="s">
        <v>190</v>
      </c>
      <c r="E621" s="34" t="s">
        <v>440</v>
      </c>
      <c r="F621" s="34" t="s">
        <v>54</v>
      </c>
      <c r="G621" s="100">
        <v>0</v>
      </c>
      <c r="H621" s="100">
        <v>1790.8</v>
      </c>
      <c r="I621" s="102">
        <f>G621+H621</f>
        <v>1790.8</v>
      </c>
      <c r="J621" s="102"/>
      <c r="K621" s="235">
        <f t="shared" si="692"/>
        <v>1790.8</v>
      </c>
      <c r="L621" s="102"/>
      <c r="M621" s="255">
        <f t="shared" si="740"/>
        <v>1790.8</v>
      </c>
      <c r="N621" s="102">
        <v>-610.79999999999995</v>
      </c>
      <c r="O621" s="102">
        <f>M621+N621</f>
        <v>1180</v>
      </c>
    </row>
    <row r="622" spans="1:17" x14ac:dyDescent="0.2">
      <c r="A622" s="73" t="s">
        <v>310</v>
      </c>
      <c r="B622" s="56" t="s">
        <v>258</v>
      </c>
      <c r="C622" s="49" t="s">
        <v>180</v>
      </c>
      <c r="D622" s="49"/>
      <c r="E622" s="47"/>
      <c r="F622" s="47"/>
      <c r="G622" s="98">
        <f>G623</f>
        <v>700</v>
      </c>
      <c r="H622" s="98">
        <f t="shared" ref="H622" si="747">H623</f>
        <v>3000</v>
      </c>
      <c r="I622" s="102">
        <f t="shared" si="731"/>
        <v>3700</v>
      </c>
      <c r="J622" s="98">
        <f t="shared" ref="J622:O622" si="748">J623</f>
        <v>-1000</v>
      </c>
      <c r="K622" s="235">
        <f t="shared" si="692"/>
        <v>2700</v>
      </c>
      <c r="L622" s="98">
        <f t="shared" si="748"/>
        <v>0</v>
      </c>
      <c r="M622" s="255">
        <f t="shared" si="740"/>
        <v>2700</v>
      </c>
      <c r="N622" s="98">
        <f t="shared" si="748"/>
        <v>-164.43199999999999</v>
      </c>
      <c r="O622" s="98">
        <f t="shared" si="748"/>
        <v>2535.5680000000002</v>
      </c>
      <c r="Q622" s="291"/>
    </row>
    <row r="623" spans="1:17" x14ac:dyDescent="0.2">
      <c r="A623" s="73" t="s">
        <v>311</v>
      </c>
      <c r="B623" s="56" t="s">
        <v>258</v>
      </c>
      <c r="C623" s="49" t="s">
        <v>180</v>
      </c>
      <c r="D623" s="49" t="s">
        <v>88</v>
      </c>
      <c r="E623" s="47"/>
      <c r="F623" s="47"/>
      <c r="G623" s="98">
        <f>G624+G641</f>
        <v>700</v>
      </c>
      <c r="H623" s="98">
        <f t="shared" ref="H623:J623" si="749">H624+H641</f>
        <v>3000</v>
      </c>
      <c r="I623" s="100">
        <f t="shared" si="749"/>
        <v>3700</v>
      </c>
      <c r="J623" s="98">
        <f t="shared" si="749"/>
        <v>-1000</v>
      </c>
      <c r="K623" s="235">
        <f t="shared" si="692"/>
        <v>2700</v>
      </c>
      <c r="L623" s="98">
        <f t="shared" ref="L623:N623" si="750">L624+L641</f>
        <v>0</v>
      </c>
      <c r="M623" s="255">
        <f t="shared" si="740"/>
        <v>2700</v>
      </c>
      <c r="N623" s="98">
        <f t="shared" si="750"/>
        <v>-164.43199999999999</v>
      </c>
      <c r="O623" s="98">
        <f t="shared" ref="O623" si="751">O624+O641</f>
        <v>2535.5680000000002</v>
      </c>
    </row>
    <row r="624" spans="1:17" ht="31.5" x14ac:dyDescent="0.2">
      <c r="A624" s="68" t="s">
        <v>428</v>
      </c>
      <c r="B624" s="56" t="s">
        <v>258</v>
      </c>
      <c r="C624" s="49" t="s">
        <v>180</v>
      </c>
      <c r="D624" s="49" t="s">
        <v>88</v>
      </c>
      <c r="E624" s="47" t="s">
        <v>312</v>
      </c>
      <c r="F624" s="47"/>
      <c r="G624" s="98">
        <f>G625+G633+G637</f>
        <v>700</v>
      </c>
      <c r="H624" s="98">
        <f t="shared" ref="H624" si="752">H625+H633+H637</f>
        <v>0</v>
      </c>
      <c r="I624" s="102">
        <f t="shared" si="731"/>
        <v>700</v>
      </c>
      <c r="J624" s="98">
        <f t="shared" ref="J624:L624" si="753">J625+J633+J637</f>
        <v>0</v>
      </c>
      <c r="K624" s="235">
        <f t="shared" si="692"/>
        <v>700</v>
      </c>
      <c r="L624" s="98">
        <f t="shared" si="753"/>
        <v>2000</v>
      </c>
      <c r="M624" s="255">
        <f t="shared" si="740"/>
        <v>2700</v>
      </c>
      <c r="N624" s="98">
        <f t="shared" ref="N624:O624" si="754">N625+N633+N637</f>
        <v>-164.43199999999999</v>
      </c>
      <c r="O624" s="98">
        <f t="shared" si="754"/>
        <v>2535.5680000000002</v>
      </c>
    </row>
    <row r="625" spans="1:15" ht="22.5" x14ac:dyDescent="0.2">
      <c r="A625" s="64" t="s">
        <v>313</v>
      </c>
      <c r="B625" s="55" t="s">
        <v>258</v>
      </c>
      <c r="C625" s="37" t="s">
        <v>180</v>
      </c>
      <c r="D625" s="37" t="s">
        <v>88</v>
      </c>
      <c r="E625" s="34" t="s">
        <v>314</v>
      </c>
      <c r="F625" s="34"/>
      <c r="G625" s="100">
        <f>G626+G629</f>
        <v>642.5</v>
      </c>
      <c r="H625" s="100">
        <f t="shared" ref="H625:L625" si="755">H626+H629</f>
        <v>-15.5</v>
      </c>
      <c r="I625" s="100">
        <f t="shared" si="755"/>
        <v>627</v>
      </c>
      <c r="J625" s="100">
        <f t="shared" si="755"/>
        <v>0</v>
      </c>
      <c r="K625" s="100">
        <f t="shared" si="755"/>
        <v>627</v>
      </c>
      <c r="L625" s="100">
        <f t="shared" si="755"/>
        <v>2000</v>
      </c>
      <c r="M625" s="255">
        <f t="shared" si="740"/>
        <v>2627</v>
      </c>
      <c r="N625" s="100">
        <f t="shared" ref="N625:O625" si="756">N626+N629</f>
        <v>-126.43199999999999</v>
      </c>
      <c r="O625" s="100">
        <f t="shared" si="756"/>
        <v>2500.5680000000002</v>
      </c>
    </row>
    <row r="626" spans="1:15" x14ac:dyDescent="0.2">
      <c r="A626" s="33" t="s">
        <v>388</v>
      </c>
      <c r="B626" s="55" t="s">
        <v>258</v>
      </c>
      <c r="C626" s="37" t="s">
        <v>180</v>
      </c>
      <c r="D626" s="37" t="s">
        <v>88</v>
      </c>
      <c r="E626" s="34" t="s">
        <v>314</v>
      </c>
      <c r="F626" s="34" t="s">
        <v>50</v>
      </c>
      <c r="G626" s="100">
        <f>G627</f>
        <v>642.5</v>
      </c>
      <c r="H626" s="100">
        <f t="shared" ref="H626:H627" si="757">H627</f>
        <v>-15.5</v>
      </c>
      <c r="I626" s="102">
        <f t="shared" si="731"/>
        <v>627</v>
      </c>
      <c r="J626" s="100">
        <f t="shared" ref="J626:O627" si="758">J627</f>
        <v>0</v>
      </c>
      <c r="K626" s="235">
        <f t="shared" si="692"/>
        <v>627</v>
      </c>
      <c r="L626" s="100">
        <f t="shared" si="758"/>
        <v>0</v>
      </c>
      <c r="M626" s="255">
        <f t="shared" si="740"/>
        <v>627</v>
      </c>
      <c r="N626" s="100">
        <f t="shared" si="758"/>
        <v>-226.43199999999999</v>
      </c>
      <c r="O626" s="100">
        <f t="shared" si="758"/>
        <v>400.56799999999998</v>
      </c>
    </row>
    <row r="627" spans="1:15" ht="22.5" x14ac:dyDescent="0.2">
      <c r="A627" s="33" t="s">
        <v>51</v>
      </c>
      <c r="B627" s="55" t="s">
        <v>258</v>
      </c>
      <c r="C627" s="37" t="s">
        <v>180</v>
      </c>
      <c r="D627" s="37" t="s">
        <v>88</v>
      </c>
      <c r="E627" s="34" t="s">
        <v>314</v>
      </c>
      <c r="F627" s="34" t="s">
        <v>52</v>
      </c>
      <c r="G627" s="100">
        <f>G628</f>
        <v>642.5</v>
      </c>
      <c r="H627" s="100">
        <f t="shared" si="757"/>
        <v>-15.5</v>
      </c>
      <c r="I627" s="102">
        <f t="shared" si="731"/>
        <v>627</v>
      </c>
      <c r="J627" s="100">
        <f t="shared" si="758"/>
        <v>0</v>
      </c>
      <c r="K627" s="235">
        <f t="shared" si="692"/>
        <v>627</v>
      </c>
      <c r="L627" s="100">
        <f t="shared" si="758"/>
        <v>0</v>
      </c>
      <c r="M627" s="255">
        <f t="shared" si="740"/>
        <v>627</v>
      </c>
      <c r="N627" s="100">
        <f t="shared" si="758"/>
        <v>-226.43199999999999</v>
      </c>
      <c r="O627" s="100">
        <f t="shared" si="758"/>
        <v>400.56799999999998</v>
      </c>
    </row>
    <row r="628" spans="1:15" x14ac:dyDescent="0.2">
      <c r="A628" s="65" t="s">
        <v>408</v>
      </c>
      <c r="B628" s="55" t="s">
        <v>258</v>
      </c>
      <c r="C628" s="37" t="s">
        <v>180</v>
      </c>
      <c r="D628" s="37" t="s">
        <v>88</v>
      </c>
      <c r="E628" s="34" t="s">
        <v>314</v>
      </c>
      <c r="F628" s="34" t="s">
        <v>54</v>
      </c>
      <c r="G628" s="100">
        <v>642.5</v>
      </c>
      <c r="H628" s="100">
        <v>-15.5</v>
      </c>
      <c r="I628" s="102">
        <f t="shared" si="731"/>
        <v>627</v>
      </c>
      <c r="J628" s="102"/>
      <c r="K628" s="235">
        <f t="shared" ref="K628:K704" si="759">I628+J628</f>
        <v>627</v>
      </c>
      <c r="L628" s="102"/>
      <c r="M628" s="255">
        <f t="shared" si="740"/>
        <v>627</v>
      </c>
      <c r="N628" s="102">
        <v>-226.43199999999999</v>
      </c>
      <c r="O628" s="102">
        <f>M628+N628</f>
        <v>400.56799999999998</v>
      </c>
    </row>
    <row r="629" spans="1:15" ht="22.5" x14ac:dyDescent="0.2">
      <c r="A629" s="65" t="s">
        <v>442</v>
      </c>
      <c r="B629" s="55" t="s">
        <v>258</v>
      </c>
      <c r="C629" s="37" t="s">
        <v>180</v>
      </c>
      <c r="D629" s="37" t="s">
        <v>88</v>
      </c>
      <c r="E629" s="34" t="s">
        <v>667</v>
      </c>
      <c r="F629" s="34"/>
      <c r="G629" s="100">
        <f>G630</f>
        <v>0</v>
      </c>
      <c r="H629" s="100">
        <f t="shared" ref="H629:H631" si="760">H630</f>
        <v>0</v>
      </c>
      <c r="I629" s="102">
        <f t="shared" si="731"/>
        <v>0</v>
      </c>
      <c r="J629" s="100">
        <f t="shared" ref="J629:O631" si="761">J630</f>
        <v>0</v>
      </c>
      <c r="K629" s="235">
        <f t="shared" ref="K629:K632" si="762">I629+J629</f>
        <v>0</v>
      </c>
      <c r="L629" s="100">
        <f t="shared" si="761"/>
        <v>2000</v>
      </c>
      <c r="M629" s="255">
        <f t="shared" si="740"/>
        <v>2000</v>
      </c>
      <c r="N629" s="100">
        <f t="shared" si="761"/>
        <v>100</v>
      </c>
      <c r="O629" s="100">
        <f t="shared" si="761"/>
        <v>2100</v>
      </c>
    </row>
    <row r="630" spans="1:15" x14ac:dyDescent="0.2">
      <c r="A630" s="33" t="s">
        <v>388</v>
      </c>
      <c r="B630" s="55" t="s">
        <v>258</v>
      </c>
      <c r="C630" s="37" t="s">
        <v>180</v>
      </c>
      <c r="D630" s="37" t="s">
        <v>88</v>
      </c>
      <c r="E630" s="34" t="s">
        <v>667</v>
      </c>
      <c r="F630" s="34" t="s">
        <v>50</v>
      </c>
      <c r="G630" s="100">
        <f>G631</f>
        <v>0</v>
      </c>
      <c r="H630" s="100">
        <f t="shared" si="760"/>
        <v>0</v>
      </c>
      <c r="I630" s="102">
        <f t="shared" si="731"/>
        <v>0</v>
      </c>
      <c r="J630" s="100">
        <f t="shared" si="761"/>
        <v>0</v>
      </c>
      <c r="K630" s="235">
        <f t="shared" si="762"/>
        <v>0</v>
      </c>
      <c r="L630" s="100">
        <f t="shared" si="761"/>
        <v>2000</v>
      </c>
      <c r="M630" s="255">
        <f t="shared" si="740"/>
        <v>2000</v>
      </c>
      <c r="N630" s="100">
        <f t="shared" si="761"/>
        <v>100</v>
      </c>
      <c r="O630" s="100">
        <f t="shared" si="761"/>
        <v>2100</v>
      </c>
    </row>
    <row r="631" spans="1:15" ht="22.5" x14ac:dyDescent="0.2">
      <c r="A631" s="33" t="s">
        <v>51</v>
      </c>
      <c r="B631" s="55" t="s">
        <v>258</v>
      </c>
      <c r="C631" s="37" t="s">
        <v>180</v>
      </c>
      <c r="D631" s="37" t="s">
        <v>88</v>
      </c>
      <c r="E631" s="34" t="s">
        <v>667</v>
      </c>
      <c r="F631" s="34" t="s">
        <v>52</v>
      </c>
      <c r="G631" s="100">
        <f>G632</f>
        <v>0</v>
      </c>
      <c r="H631" s="100">
        <f t="shared" si="760"/>
        <v>0</v>
      </c>
      <c r="I631" s="102">
        <f t="shared" si="731"/>
        <v>0</v>
      </c>
      <c r="J631" s="100">
        <f t="shared" si="761"/>
        <v>0</v>
      </c>
      <c r="K631" s="235">
        <f t="shared" si="762"/>
        <v>0</v>
      </c>
      <c r="L631" s="100">
        <f t="shared" si="761"/>
        <v>2000</v>
      </c>
      <c r="M631" s="255">
        <f t="shared" si="740"/>
        <v>2000</v>
      </c>
      <c r="N631" s="100">
        <f t="shared" si="761"/>
        <v>100</v>
      </c>
      <c r="O631" s="100">
        <f t="shared" si="761"/>
        <v>2100</v>
      </c>
    </row>
    <row r="632" spans="1:15" x14ac:dyDescent="0.2">
      <c r="A632" s="65" t="s">
        <v>408</v>
      </c>
      <c r="B632" s="55" t="s">
        <v>258</v>
      </c>
      <c r="C632" s="37" t="s">
        <v>180</v>
      </c>
      <c r="D632" s="37" t="s">
        <v>88</v>
      </c>
      <c r="E632" s="34" t="s">
        <v>667</v>
      </c>
      <c r="F632" s="34" t="s">
        <v>54</v>
      </c>
      <c r="G632" s="100">
        <v>0</v>
      </c>
      <c r="H632" s="100">
        <v>0</v>
      </c>
      <c r="I632" s="102">
        <f t="shared" si="731"/>
        <v>0</v>
      </c>
      <c r="J632" s="102">
        <v>0</v>
      </c>
      <c r="K632" s="235">
        <f t="shared" si="762"/>
        <v>0</v>
      </c>
      <c r="L632" s="102">
        <v>2000</v>
      </c>
      <c r="M632" s="255">
        <f t="shared" si="740"/>
        <v>2000</v>
      </c>
      <c r="N632" s="102">
        <v>100</v>
      </c>
      <c r="O632" s="102">
        <f>M632+N632</f>
        <v>2100</v>
      </c>
    </row>
    <row r="633" spans="1:15" ht="22.5" x14ac:dyDescent="0.2">
      <c r="A633" s="33" t="s">
        <v>315</v>
      </c>
      <c r="B633" s="55" t="s">
        <v>258</v>
      </c>
      <c r="C633" s="37" t="s">
        <v>180</v>
      </c>
      <c r="D633" s="37" t="s">
        <v>88</v>
      </c>
      <c r="E633" s="34" t="s">
        <v>316</v>
      </c>
      <c r="F633" s="34"/>
      <c r="G633" s="100">
        <f>G634</f>
        <v>20</v>
      </c>
      <c r="H633" s="100">
        <f t="shared" ref="H633:H635" si="763">H634</f>
        <v>0</v>
      </c>
      <c r="I633" s="102">
        <f t="shared" si="731"/>
        <v>20</v>
      </c>
      <c r="J633" s="100">
        <f t="shared" ref="J633:O635" si="764">J634</f>
        <v>0</v>
      </c>
      <c r="K633" s="235">
        <f t="shared" si="759"/>
        <v>20</v>
      </c>
      <c r="L633" s="100">
        <f t="shared" si="764"/>
        <v>0</v>
      </c>
      <c r="M633" s="255">
        <f t="shared" si="740"/>
        <v>20</v>
      </c>
      <c r="N633" s="100">
        <f t="shared" si="764"/>
        <v>-20</v>
      </c>
      <c r="O633" s="100">
        <f t="shared" si="764"/>
        <v>0</v>
      </c>
    </row>
    <row r="634" spans="1:15" x14ac:dyDescent="0.2">
      <c r="A634" s="33" t="s">
        <v>388</v>
      </c>
      <c r="B634" s="55" t="s">
        <v>258</v>
      </c>
      <c r="C634" s="37" t="s">
        <v>180</v>
      </c>
      <c r="D634" s="37" t="s">
        <v>88</v>
      </c>
      <c r="E634" s="34" t="s">
        <v>316</v>
      </c>
      <c r="F634" s="34" t="s">
        <v>50</v>
      </c>
      <c r="G634" s="100">
        <f>G635</f>
        <v>20</v>
      </c>
      <c r="H634" s="100">
        <f t="shared" si="763"/>
        <v>0</v>
      </c>
      <c r="I634" s="102">
        <f t="shared" si="731"/>
        <v>20</v>
      </c>
      <c r="J634" s="100">
        <f t="shared" si="764"/>
        <v>0</v>
      </c>
      <c r="K634" s="235">
        <f t="shared" si="759"/>
        <v>20</v>
      </c>
      <c r="L634" s="100">
        <f t="shared" si="764"/>
        <v>0</v>
      </c>
      <c r="M634" s="255">
        <f t="shared" si="740"/>
        <v>20</v>
      </c>
      <c r="N634" s="100">
        <f t="shared" si="764"/>
        <v>-20</v>
      </c>
      <c r="O634" s="100">
        <f t="shared" si="764"/>
        <v>0</v>
      </c>
    </row>
    <row r="635" spans="1:15" ht="22.5" x14ac:dyDescent="0.2">
      <c r="A635" s="33" t="s">
        <v>51</v>
      </c>
      <c r="B635" s="55" t="s">
        <v>258</v>
      </c>
      <c r="C635" s="37" t="s">
        <v>180</v>
      </c>
      <c r="D635" s="37" t="s">
        <v>88</v>
      </c>
      <c r="E635" s="34" t="s">
        <v>316</v>
      </c>
      <c r="F635" s="34" t="s">
        <v>52</v>
      </c>
      <c r="G635" s="100">
        <f>G636</f>
        <v>20</v>
      </c>
      <c r="H635" s="100">
        <f t="shared" si="763"/>
        <v>0</v>
      </c>
      <c r="I635" s="102">
        <f t="shared" si="731"/>
        <v>20</v>
      </c>
      <c r="J635" s="100">
        <f t="shared" si="764"/>
        <v>0</v>
      </c>
      <c r="K635" s="235">
        <f t="shared" si="759"/>
        <v>20</v>
      </c>
      <c r="L635" s="100">
        <f t="shared" si="764"/>
        <v>0</v>
      </c>
      <c r="M635" s="255">
        <f t="shared" si="740"/>
        <v>20</v>
      </c>
      <c r="N635" s="100">
        <f t="shared" si="764"/>
        <v>-20</v>
      </c>
      <c r="O635" s="100">
        <f t="shared" si="764"/>
        <v>0</v>
      </c>
    </row>
    <row r="636" spans="1:15" x14ac:dyDescent="0.2">
      <c r="A636" s="65" t="s">
        <v>408</v>
      </c>
      <c r="B636" s="55" t="s">
        <v>258</v>
      </c>
      <c r="C636" s="37" t="s">
        <v>180</v>
      </c>
      <c r="D636" s="37" t="s">
        <v>88</v>
      </c>
      <c r="E636" s="34" t="s">
        <v>316</v>
      </c>
      <c r="F636" s="34" t="s">
        <v>54</v>
      </c>
      <c r="G636" s="100">
        <v>20</v>
      </c>
      <c r="H636" s="100"/>
      <c r="I636" s="102">
        <f t="shared" si="731"/>
        <v>20</v>
      </c>
      <c r="J636" s="102"/>
      <c r="K636" s="235">
        <f t="shared" si="759"/>
        <v>20</v>
      </c>
      <c r="L636" s="102"/>
      <c r="M636" s="255">
        <f t="shared" si="740"/>
        <v>20</v>
      </c>
      <c r="N636" s="102">
        <v>-20</v>
      </c>
      <c r="O636" s="102">
        <f>M636+N636</f>
        <v>0</v>
      </c>
    </row>
    <row r="637" spans="1:15" ht="22.5" x14ac:dyDescent="0.2">
      <c r="A637" s="50" t="s">
        <v>317</v>
      </c>
      <c r="B637" s="61" t="s">
        <v>258</v>
      </c>
      <c r="C637" s="54" t="s">
        <v>180</v>
      </c>
      <c r="D637" s="54" t="s">
        <v>88</v>
      </c>
      <c r="E637" s="52" t="s">
        <v>318</v>
      </c>
      <c r="F637" s="52"/>
      <c r="G637" s="99">
        <f>G638</f>
        <v>37.5</v>
      </c>
      <c r="H637" s="99">
        <f t="shared" ref="H637:H643" si="765">H638</f>
        <v>15.5</v>
      </c>
      <c r="I637" s="102">
        <f t="shared" si="731"/>
        <v>53</v>
      </c>
      <c r="J637" s="99">
        <f t="shared" ref="J637:O639" si="766">J638</f>
        <v>0</v>
      </c>
      <c r="K637" s="235">
        <f t="shared" si="759"/>
        <v>53</v>
      </c>
      <c r="L637" s="99">
        <f t="shared" si="766"/>
        <v>0</v>
      </c>
      <c r="M637" s="255">
        <f t="shared" si="740"/>
        <v>53</v>
      </c>
      <c r="N637" s="99">
        <f t="shared" si="766"/>
        <v>-18</v>
      </c>
      <c r="O637" s="99">
        <f t="shared" si="766"/>
        <v>35</v>
      </c>
    </row>
    <row r="638" spans="1:15" x14ac:dyDescent="0.2">
      <c r="A638" s="33" t="s">
        <v>388</v>
      </c>
      <c r="B638" s="55" t="s">
        <v>258</v>
      </c>
      <c r="C638" s="37" t="s">
        <v>180</v>
      </c>
      <c r="D638" s="37" t="s">
        <v>88</v>
      </c>
      <c r="E638" s="34" t="s">
        <v>318</v>
      </c>
      <c r="F638" s="34" t="s">
        <v>50</v>
      </c>
      <c r="G638" s="100">
        <f>G639</f>
        <v>37.5</v>
      </c>
      <c r="H638" s="100">
        <f t="shared" si="765"/>
        <v>15.5</v>
      </c>
      <c r="I638" s="102">
        <f t="shared" si="731"/>
        <v>53</v>
      </c>
      <c r="J638" s="100">
        <f t="shared" si="766"/>
        <v>0</v>
      </c>
      <c r="K638" s="235">
        <f t="shared" si="759"/>
        <v>53</v>
      </c>
      <c r="L638" s="100">
        <f t="shared" si="766"/>
        <v>0</v>
      </c>
      <c r="M638" s="255">
        <f t="shared" si="740"/>
        <v>53</v>
      </c>
      <c r="N638" s="100">
        <f t="shared" si="766"/>
        <v>-18</v>
      </c>
      <c r="O638" s="100">
        <f t="shared" si="766"/>
        <v>35</v>
      </c>
    </row>
    <row r="639" spans="1:15" ht="22.5" x14ac:dyDescent="0.2">
      <c r="A639" s="33" t="s">
        <v>51</v>
      </c>
      <c r="B639" s="55" t="s">
        <v>258</v>
      </c>
      <c r="C639" s="37" t="s">
        <v>180</v>
      </c>
      <c r="D639" s="37" t="s">
        <v>88</v>
      </c>
      <c r="E639" s="34" t="s">
        <v>318</v>
      </c>
      <c r="F639" s="34" t="s">
        <v>52</v>
      </c>
      <c r="G639" s="100">
        <f>G640</f>
        <v>37.5</v>
      </c>
      <c r="H639" s="100">
        <f t="shared" si="765"/>
        <v>15.5</v>
      </c>
      <c r="I639" s="102">
        <f t="shared" si="731"/>
        <v>53</v>
      </c>
      <c r="J639" s="100">
        <f t="shared" si="766"/>
        <v>0</v>
      </c>
      <c r="K639" s="235">
        <f t="shared" si="759"/>
        <v>53</v>
      </c>
      <c r="L639" s="100">
        <f t="shared" si="766"/>
        <v>0</v>
      </c>
      <c r="M639" s="255">
        <f t="shared" si="740"/>
        <v>53</v>
      </c>
      <c r="N639" s="100">
        <f t="shared" si="766"/>
        <v>-18</v>
      </c>
      <c r="O639" s="100">
        <f t="shared" si="766"/>
        <v>35</v>
      </c>
    </row>
    <row r="640" spans="1:15" x14ac:dyDescent="0.2">
      <c r="A640" s="65" t="s">
        <v>408</v>
      </c>
      <c r="B640" s="55" t="s">
        <v>258</v>
      </c>
      <c r="C640" s="37" t="s">
        <v>180</v>
      </c>
      <c r="D640" s="37" t="s">
        <v>88</v>
      </c>
      <c r="E640" s="34" t="s">
        <v>318</v>
      </c>
      <c r="F640" s="34" t="s">
        <v>54</v>
      </c>
      <c r="G640" s="100">
        <v>37.5</v>
      </c>
      <c r="H640" s="100">
        <v>15.5</v>
      </c>
      <c r="I640" s="102">
        <f t="shared" si="731"/>
        <v>53</v>
      </c>
      <c r="J640" s="102"/>
      <c r="K640" s="235">
        <f t="shared" si="759"/>
        <v>53</v>
      </c>
      <c r="L640" s="102"/>
      <c r="M640" s="255">
        <f t="shared" si="740"/>
        <v>53</v>
      </c>
      <c r="N640" s="102">
        <v>-18</v>
      </c>
      <c r="O640" s="102">
        <f>M640+N640</f>
        <v>35</v>
      </c>
    </row>
    <row r="641" spans="1:15" ht="22.5" hidden="1" x14ac:dyDescent="0.2">
      <c r="A641" s="65" t="s">
        <v>442</v>
      </c>
      <c r="B641" s="55" t="s">
        <v>258</v>
      </c>
      <c r="C641" s="37" t="s">
        <v>180</v>
      </c>
      <c r="D641" s="37" t="s">
        <v>88</v>
      </c>
      <c r="E641" s="34" t="s">
        <v>441</v>
      </c>
      <c r="F641" s="34"/>
      <c r="G641" s="100">
        <f>G642</f>
        <v>0</v>
      </c>
      <c r="H641" s="100">
        <f t="shared" ref="H641" si="767">H642</f>
        <v>3000</v>
      </c>
      <c r="I641" s="102">
        <f t="shared" ref="I641:I644" si="768">G641+H641</f>
        <v>3000</v>
      </c>
      <c r="J641" s="100">
        <f t="shared" ref="J641:O643" si="769">J642</f>
        <v>-1000</v>
      </c>
      <c r="K641" s="235">
        <f t="shared" si="759"/>
        <v>2000</v>
      </c>
      <c r="L641" s="100">
        <f t="shared" si="769"/>
        <v>-2000</v>
      </c>
      <c r="M641" s="255">
        <f t="shared" si="740"/>
        <v>0</v>
      </c>
      <c r="N641" s="100">
        <f t="shared" si="769"/>
        <v>0</v>
      </c>
      <c r="O641" s="100">
        <f t="shared" si="769"/>
        <v>0</v>
      </c>
    </row>
    <row r="642" spans="1:15" hidden="1" x14ac:dyDescent="0.2">
      <c r="A642" s="33" t="s">
        <v>388</v>
      </c>
      <c r="B642" s="55" t="s">
        <v>258</v>
      </c>
      <c r="C642" s="37" t="s">
        <v>180</v>
      </c>
      <c r="D642" s="37" t="s">
        <v>88</v>
      </c>
      <c r="E642" s="34" t="s">
        <v>441</v>
      </c>
      <c r="F642" s="34" t="s">
        <v>50</v>
      </c>
      <c r="G642" s="100">
        <f>G643</f>
        <v>0</v>
      </c>
      <c r="H642" s="100">
        <f t="shared" si="765"/>
        <v>3000</v>
      </c>
      <c r="I642" s="102">
        <f t="shared" si="768"/>
        <v>3000</v>
      </c>
      <c r="J642" s="100">
        <f t="shared" si="769"/>
        <v>-1000</v>
      </c>
      <c r="K642" s="235">
        <f t="shared" si="759"/>
        <v>2000</v>
      </c>
      <c r="L642" s="100">
        <f t="shared" si="769"/>
        <v>-2000</v>
      </c>
      <c r="M642" s="255">
        <f t="shared" si="740"/>
        <v>0</v>
      </c>
      <c r="N642" s="100">
        <f t="shared" si="769"/>
        <v>0</v>
      </c>
      <c r="O642" s="100">
        <f t="shared" si="769"/>
        <v>0</v>
      </c>
    </row>
    <row r="643" spans="1:15" ht="22.5" hidden="1" x14ac:dyDescent="0.2">
      <c r="A643" s="33" t="s">
        <v>51</v>
      </c>
      <c r="B643" s="55" t="s">
        <v>258</v>
      </c>
      <c r="C643" s="37" t="s">
        <v>180</v>
      </c>
      <c r="D643" s="37" t="s">
        <v>88</v>
      </c>
      <c r="E643" s="34" t="s">
        <v>441</v>
      </c>
      <c r="F643" s="34" t="s">
        <v>52</v>
      </c>
      <c r="G643" s="100">
        <f>G644</f>
        <v>0</v>
      </c>
      <c r="H643" s="100">
        <f t="shared" si="765"/>
        <v>3000</v>
      </c>
      <c r="I643" s="102">
        <f t="shared" si="768"/>
        <v>3000</v>
      </c>
      <c r="J643" s="100">
        <f t="shared" si="769"/>
        <v>-1000</v>
      </c>
      <c r="K643" s="235">
        <f t="shared" si="759"/>
        <v>2000</v>
      </c>
      <c r="L643" s="100">
        <f t="shared" si="769"/>
        <v>-2000</v>
      </c>
      <c r="M643" s="255">
        <f t="shared" si="740"/>
        <v>0</v>
      </c>
      <c r="N643" s="100">
        <f t="shared" si="769"/>
        <v>0</v>
      </c>
      <c r="O643" s="100">
        <f t="shared" si="769"/>
        <v>0</v>
      </c>
    </row>
    <row r="644" spans="1:15" hidden="1" x14ac:dyDescent="0.2">
      <c r="A644" s="65" t="s">
        <v>408</v>
      </c>
      <c r="B644" s="55" t="s">
        <v>258</v>
      </c>
      <c r="C644" s="37" t="s">
        <v>180</v>
      </c>
      <c r="D644" s="37" t="s">
        <v>88</v>
      </c>
      <c r="E644" s="34" t="s">
        <v>441</v>
      </c>
      <c r="F644" s="34" t="s">
        <v>54</v>
      </c>
      <c r="G644" s="100">
        <v>0</v>
      </c>
      <c r="H644" s="100">
        <v>3000</v>
      </c>
      <c r="I644" s="102">
        <f t="shared" si="768"/>
        <v>3000</v>
      </c>
      <c r="J644" s="102">
        <v>-1000</v>
      </c>
      <c r="K644" s="235">
        <f t="shared" si="759"/>
        <v>2000</v>
      </c>
      <c r="L644" s="102">
        <v>-2000</v>
      </c>
      <c r="M644" s="255">
        <f t="shared" si="740"/>
        <v>0</v>
      </c>
      <c r="N644" s="102"/>
      <c r="O644" s="102">
        <f>M644+N644</f>
        <v>0</v>
      </c>
    </row>
    <row r="645" spans="1:15" x14ac:dyDescent="0.2">
      <c r="A645" s="48" t="s">
        <v>140</v>
      </c>
      <c r="B645" s="45" t="s">
        <v>258</v>
      </c>
      <c r="C645" s="44" t="s">
        <v>141</v>
      </c>
      <c r="D645" s="44"/>
      <c r="E645" s="46"/>
      <c r="F645" s="46"/>
      <c r="G645" s="96">
        <f>G646+G652</f>
        <v>493.19999999999993</v>
      </c>
      <c r="H645" s="96">
        <f t="shared" ref="H645" si="770">H646+H652</f>
        <v>0</v>
      </c>
      <c r="I645" s="102">
        <f t="shared" si="731"/>
        <v>493.19999999999993</v>
      </c>
      <c r="J645" s="96">
        <f t="shared" ref="J645:L645" si="771">J646+J652</f>
        <v>0</v>
      </c>
      <c r="K645" s="235">
        <f t="shared" si="759"/>
        <v>493.19999999999993</v>
      </c>
      <c r="L645" s="96">
        <f t="shared" si="771"/>
        <v>0</v>
      </c>
      <c r="M645" s="255">
        <f t="shared" si="740"/>
        <v>493.19999999999993</v>
      </c>
      <c r="N645" s="96">
        <f t="shared" ref="N645:O645" si="772">N646+N652</f>
        <v>25.326000000000004</v>
      </c>
      <c r="O645" s="292">
        <f t="shared" si="772"/>
        <v>518.52599999999995</v>
      </c>
    </row>
    <row r="646" spans="1:15" x14ac:dyDescent="0.2">
      <c r="A646" s="48" t="s">
        <v>372</v>
      </c>
      <c r="B646" s="45" t="s">
        <v>258</v>
      </c>
      <c r="C646" s="44" t="s">
        <v>141</v>
      </c>
      <c r="D646" s="44" t="s">
        <v>141</v>
      </c>
      <c r="E646" s="46" t="s">
        <v>83</v>
      </c>
      <c r="F646" s="46" t="s">
        <v>84</v>
      </c>
      <c r="G646" s="98">
        <f>G647</f>
        <v>60</v>
      </c>
      <c r="H646" s="98">
        <f t="shared" ref="H646:H650" si="773">H647</f>
        <v>0</v>
      </c>
      <c r="I646" s="102">
        <f t="shared" si="731"/>
        <v>60</v>
      </c>
      <c r="J646" s="98">
        <f t="shared" ref="J646:O650" si="774">J647</f>
        <v>0</v>
      </c>
      <c r="K646" s="235">
        <f t="shared" si="759"/>
        <v>60</v>
      </c>
      <c r="L646" s="98">
        <f t="shared" si="774"/>
        <v>0</v>
      </c>
      <c r="M646" s="255">
        <f t="shared" si="740"/>
        <v>60</v>
      </c>
      <c r="N646" s="98">
        <f t="shared" si="774"/>
        <v>25.327000000000002</v>
      </c>
      <c r="O646" s="98">
        <f t="shared" si="774"/>
        <v>85.326999999999998</v>
      </c>
    </row>
    <row r="647" spans="1:15" ht="31.5" x14ac:dyDescent="0.2">
      <c r="A647" s="48" t="s">
        <v>429</v>
      </c>
      <c r="B647" s="45" t="s">
        <v>258</v>
      </c>
      <c r="C647" s="44" t="s">
        <v>141</v>
      </c>
      <c r="D647" s="44" t="s">
        <v>141</v>
      </c>
      <c r="E647" s="46" t="s">
        <v>327</v>
      </c>
      <c r="F647" s="46"/>
      <c r="G647" s="96">
        <f>G648</f>
        <v>60</v>
      </c>
      <c r="H647" s="96">
        <f t="shared" si="773"/>
        <v>0</v>
      </c>
      <c r="I647" s="102">
        <f t="shared" si="731"/>
        <v>60</v>
      </c>
      <c r="J647" s="96">
        <f t="shared" si="774"/>
        <v>0</v>
      </c>
      <c r="K647" s="235">
        <f t="shared" si="759"/>
        <v>60</v>
      </c>
      <c r="L647" s="96">
        <f t="shared" si="774"/>
        <v>0</v>
      </c>
      <c r="M647" s="255">
        <f t="shared" si="740"/>
        <v>60</v>
      </c>
      <c r="N647" s="96">
        <f t="shared" si="774"/>
        <v>25.327000000000002</v>
      </c>
      <c r="O647" s="96">
        <f t="shared" si="774"/>
        <v>85.326999999999998</v>
      </c>
    </row>
    <row r="648" spans="1:15" ht="22.5" x14ac:dyDescent="0.2">
      <c r="A648" s="69" t="s">
        <v>328</v>
      </c>
      <c r="B648" s="57" t="s">
        <v>258</v>
      </c>
      <c r="C648" s="51" t="s">
        <v>141</v>
      </c>
      <c r="D648" s="51" t="s">
        <v>141</v>
      </c>
      <c r="E648" s="53" t="s">
        <v>329</v>
      </c>
      <c r="F648" s="53"/>
      <c r="G648" s="105">
        <f>G649</f>
        <v>60</v>
      </c>
      <c r="H648" s="105">
        <f t="shared" si="773"/>
        <v>0</v>
      </c>
      <c r="I648" s="102">
        <f t="shared" si="731"/>
        <v>60</v>
      </c>
      <c r="J648" s="105">
        <f t="shared" si="774"/>
        <v>0</v>
      </c>
      <c r="K648" s="235">
        <f t="shared" si="759"/>
        <v>60</v>
      </c>
      <c r="L648" s="105">
        <f t="shared" si="774"/>
        <v>0</v>
      </c>
      <c r="M648" s="255">
        <f t="shared" si="740"/>
        <v>60</v>
      </c>
      <c r="N648" s="105">
        <f t="shared" si="774"/>
        <v>25.327000000000002</v>
      </c>
      <c r="O648" s="105">
        <f t="shared" si="774"/>
        <v>85.326999999999998</v>
      </c>
    </row>
    <row r="649" spans="1:15" x14ac:dyDescent="0.2">
      <c r="A649" s="33" t="s">
        <v>388</v>
      </c>
      <c r="B649" s="12" t="s">
        <v>258</v>
      </c>
      <c r="C649" s="17" t="s">
        <v>141</v>
      </c>
      <c r="D649" s="17" t="s">
        <v>141</v>
      </c>
      <c r="E649" s="18" t="s">
        <v>329</v>
      </c>
      <c r="F649" s="18">
        <v>200</v>
      </c>
      <c r="G649" s="102">
        <f>G650</f>
        <v>60</v>
      </c>
      <c r="H649" s="102">
        <f t="shared" si="773"/>
        <v>0</v>
      </c>
      <c r="I649" s="102">
        <f t="shared" si="731"/>
        <v>60</v>
      </c>
      <c r="J649" s="102">
        <f t="shared" si="774"/>
        <v>0</v>
      </c>
      <c r="K649" s="235">
        <f t="shared" si="759"/>
        <v>60</v>
      </c>
      <c r="L649" s="102">
        <f t="shared" si="774"/>
        <v>0</v>
      </c>
      <c r="M649" s="255">
        <f t="shared" si="740"/>
        <v>60</v>
      </c>
      <c r="N649" s="102">
        <f t="shared" si="774"/>
        <v>25.327000000000002</v>
      </c>
      <c r="O649" s="102">
        <f t="shared" si="774"/>
        <v>85.326999999999998</v>
      </c>
    </row>
    <row r="650" spans="1:15" ht="22.5" x14ac:dyDescent="0.2">
      <c r="A650" s="33" t="s">
        <v>51</v>
      </c>
      <c r="B650" s="12" t="s">
        <v>258</v>
      </c>
      <c r="C650" s="17" t="s">
        <v>141</v>
      </c>
      <c r="D650" s="17" t="s">
        <v>141</v>
      </c>
      <c r="E650" s="18" t="s">
        <v>329</v>
      </c>
      <c r="F650" s="18">
        <v>240</v>
      </c>
      <c r="G650" s="102">
        <f>G651</f>
        <v>60</v>
      </c>
      <c r="H650" s="102">
        <f t="shared" si="773"/>
        <v>0</v>
      </c>
      <c r="I650" s="102">
        <f t="shared" si="731"/>
        <v>60</v>
      </c>
      <c r="J650" s="102">
        <f t="shared" si="774"/>
        <v>0</v>
      </c>
      <c r="K650" s="235">
        <f t="shared" si="759"/>
        <v>60</v>
      </c>
      <c r="L650" s="102">
        <f t="shared" si="774"/>
        <v>0</v>
      </c>
      <c r="M650" s="255">
        <f t="shared" si="740"/>
        <v>60</v>
      </c>
      <c r="N650" s="102">
        <f t="shared" si="774"/>
        <v>25.327000000000002</v>
      </c>
      <c r="O650" s="102">
        <f t="shared" si="774"/>
        <v>85.326999999999998</v>
      </c>
    </row>
    <row r="651" spans="1:15" x14ac:dyDescent="0.2">
      <c r="A651" s="65" t="s">
        <v>408</v>
      </c>
      <c r="B651" s="12" t="s">
        <v>258</v>
      </c>
      <c r="C651" s="17" t="s">
        <v>141</v>
      </c>
      <c r="D651" s="17" t="s">
        <v>141</v>
      </c>
      <c r="E651" s="18" t="s">
        <v>329</v>
      </c>
      <c r="F651" s="18">
        <v>244</v>
      </c>
      <c r="G651" s="102">
        <v>60</v>
      </c>
      <c r="H651" s="102"/>
      <c r="I651" s="102">
        <f t="shared" si="731"/>
        <v>60</v>
      </c>
      <c r="J651" s="102"/>
      <c r="K651" s="235">
        <f t="shared" si="759"/>
        <v>60</v>
      </c>
      <c r="L651" s="102">
        <v>0</v>
      </c>
      <c r="M651" s="255">
        <f t="shared" si="740"/>
        <v>60</v>
      </c>
      <c r="N651" s="102">
        <v>25.327000000000002</v>
      </c>
      <c r="O651" s="102">
        <f>M651+N651</f>
        <v>85.326999999999998</v>
      </c>
    </row>
    <row r="652" spans="1:15" x14ac:dyDescent="0.2">
      <c r="A652" s="48" t="s">
        <v>158</v>
      </c>
      <c r="B652" s="44" t="s">
        <v>258</v>
      </c>
      <c r="C652" s="44" t="s">
        <v>141</v>
      </c>
      <c r="D652" s="44" t="s">
        <v>159</v>
      </c>
      <c r="E652" s="46" t="s">
        <v>83</v>
      </c>
      <c r="F652" s="46" t="s">
        <v>84</v>
      </c>
      <c r="G652" s="98">
        <f>G653</f>
        <v>433.19999999999993</v>
      </c>
      <c r="H652" s="98">
        <f t="shared" ref="H652" si="775">H653</f>
        <v>0</v>
      </c>
      <c r="I652" s="102">
        <f t="shared" si="731"/>
        <v>433.19999999999993</v>
      </c>
      <c r="J652" s="98">
        <f t="shared" ref="J652:O652" si="776">J653</f>
        <v>0</v>
      </c>
      <c r="K652" s="235">
        <f t="shared" si="759"/>
        <v>433.19999999999993</v>
      </c>
      <c r="L652" s="98">
        <f t="shared" si="776"/>
        <v>0</v>
      </c>
      <c r="M652" s="255">
        <f t="shared" si="740"/>
        <v>433.19999999999993</v>
      </c>
      <c r="N652" s="98">
        <f t="shared" si="776"/>
        <v>-9.9999999999766942E-4</v>
      </c>
      <c r="O652" s="98">
        <f t="shared" si="776"/>
        <v>433.19899999999996</v>
      </c>
    </row>
    <row r="653" spans="1:15" s="42" customFormat="1" ht="22.5" customHeight="1" x14ac:dyDescent="0.2">
      <c r="A653" s="120" t="s">
        <v>399</v>
      </c>
      <c r="B653" s="45" t="s">
        <v>258</v>
      </c>
      <c r="C653" s="46" t="s">
        <v>141</v>
      </c>
      <c r="D653" s="46" t="s">
        <v>159</v>
      </c>
      <c r="E653" s="46" t="s">
        <v>321</v>
      </c>
      <c r="F653" s="47" t="s">
        <v>84</v>
      </c>
      <c r="G653" s="98">
        <f>G654+G659</f>
        <v>433.19999999999993</v>
      </c>
      <c r="H653" s="98">
        <f t="shared" ref="H653" si="777">H654+H659</f>
        <v>0</v>
      </c>
      <c r="I653" s="102">
        <f t="shared" si="731"/>
        <v>433.19999999999993</v>
      </c>
      <c r="J653" s="98">
        <f t="shared" ref="J653:L653" si="778">J654+J659</f>
        <v>0</v>
      </c>
      <c r="K653" s="235">
        <f t="shared" si="759"/>
        <v>433.19999999999993</v>
      </c>
      <c r="L653" s="98">
        <f t="shared" si="778"/>
        <v>0</v>
      </c>
      <c r="M653" s="255">
        <f t="shared" si="740"/>
        <v>433.19999999999993</v>
      </c>
      <c r="N653" s="98">
        <f>N654+N659</f>
        <v>-9.9999999999766942E-4</v>
      </c>
      <c r="O653" s="98">
        <f t="shared" ref="O653" si="779">O654+O659</f>
        <v>433.19899999999996</v>
      </c>
    </row>
    <row r="654" spans="1:15" s="24" customFormat="1" ht="33.75" x14ac:dyDescent="0.2">
      <c r="A654" s="33" t="s">
        <v>41</v>
      </c>
      <c r="B654" s="23" t="s">
        <v>258</v>
      </c>
      <c r="C654" s="18" t="s">
        <v>141</v>
      </c>
      <c r="D654" s="18" t="s">
        <v>159</v>
      </c>
      <c r="E654" s="18" t="s">
        <v>321</v>
      </c>
      <c r="F654" s="22">
        <v>100</v>
      </c>
      <c r="G654" s="101">
        <f>G655</f>
        <v>367.59999999999997</v>
      </c>
      <c r="H654" s="101">
        <f t="shared" ref="H654" si="780">H655</f>
        <v>0</v>
      </c>
      <c r="I654" s="102">
        <f t="shared" si="731"/>
        <v>367.59999999999997</v>
      </c>
      <c r="J654" s="101">
        <f t="shared" ref="J654:O654" si="781">J655</f>
        <v>0</v>
      </c>
      <c r="K654" s="235">
        <f t="shared" si="759"/>
        <v>367.59999999999997</v>
      </c>
      <c r="L654" s="101">
        <f t="shared" si="781"/>
        <v>0</v>
      </c>
      <c r="M654" s="255">
        <f t="shared" si="740"/>
        <v>367.59999999999997</v>
      </c>
      <c r="N654" s="101">
        <f t="shared" si="781"/>
        <v>21.786000000000001</v>
      </c>
      <c r="O654" s="101">
        <f t="shared" si="781"/>
        <v>389.38599999999997</v>
      </c>
    </row>
    <row r="655" spans="1:15" s="24" customFormat="1" x14ac:dyDescent="0.2">
      <c r="A655" s="33" t="s">
        <v>68</v>
      </c>
      <c r="B655" s="43" t="s">
        <v>258</v>
      </c>
      <c r="C655" s="18" t="s">
        <v>141</v>
      </c>
      <c r="D655" s="18" t="s">
        <v>159</v>
      </c>
      <c r="E655" s="18" t="s">
        <v>321</v>
      </c>
      <c r="F655" s="22">
        <v>120</v>
      </c>
      <c r="G655" s="101">
        <f>G656+G657+G658</f>
        <v>367.59999999999997</v>
      </c>
      <c r="H655" s="101">
        <f t="shared" ref="H655" si="782">H656+H657+H658</f>
        <v>0</v>
      </c>
      <c r="I655" s="102">
        <f t="shared" si="731"/>
        <v>367.59999999999997</v>
      </c>
      <c r="J655" s="101">
        <f t="shared" ref="J655:L655" si="783">J656+J657+J658</f>
        <v>0</v>
      </c>
      <c r="K655" s="235">
        <f t="shared" si="759"/>
        <v>367.59999999999997</v>
      </c>
      <c r="L655" s="101">
        <f t="shared" si="783"/>
        <v>0</v>
      </c>
      <c r="M655" s="255">
        <f t="shared" si="740"/>
        <v>367.59999999999997</v>
      </c>
      <c r="N655" s="101">
        <f>N656+N657+N658</f>
        <v>21.786000000000001</v>
      </c>
      <c r="O655" s="101">
        <f t="shared" ref="O655" si="784">O656+O657+O658</f>
        <v>389.38599999999997</v>
      </c>
    </row>
    <row r="656" spans="1:15" s="24" customFormat="1" x14ac:dyDescent="0.2">
      <c r="A656" s="64" t="s">
        <v>69</v>
      </c>
      <c r="B656" s="43" t="s">
        <v>258</v>
      </c>
      <c r="C656" s="18" t="s">
        <v>141</v>
      </c>
      <c r="D656" s="18" t="s">
        <v>159</v>
      </c>
      <c r="E656" s="18" t="s">
        <v>321</v>
      </c>
      <c r="F656" s="22">
        <v>121</v>
      </c>
      <c r="G656" s="101">
        <v>270.39999999999998</v>
      </c>
      <c r="H656" s="101"/>
      <c r="I656" s="102">
        <f t="shared" si="731"/>
        <v>270.39999999999998</v>
      </c>
      <c r="J656" s="102"/>
      <c r="K656" s="235">
        <f t="shared" si="759"/>
        <v>270.39999999999998</v>
      </c>
      <c r="L656" s="102"/>
      <c r="M656" s="255">
        <f t="shared" si="740"/>
        <v>270.39999999999998</v>
      </c>
      <c r="N656" s="102">
        <v>21.154</v>
      </c>
      <c r="O656" s="102">
        <f>M656+N656</f>
        <v>291.55399999999997</v>
      </c>
    </row>
    <row r="657" spans="1:15" ht="22.5" x14ac:dyDescent="0.2">
      <c r="A657" s="19" t="s">
        <v>186</v>
      </c>
      <c r="B657" s="17" t="s">
        <v>258</v>
      </c>
      <c r="C657" s="18" t="s">
        <v>141</v>
      </c>
      <c r="D657" s="18" t="s">
        <v>159</v>
      </c>
      <c r="E657" s="18" t="s">
        <v>321</v>
      </c>
      <c r="F657" s="18">
        <v>122</v>
      </c>
      <c r="G657" s="102">
        <v>15.5</v>
      </c>
      <c r="H657" s="102"/>
      <c r="I657" s="102">
        <f t="shared" si="731"/>
        <v>15.5</v>
      </c>
      <c r="J657" s="102"/>
      <c r="K657" s="235">
        <f t="shared" si="759"/>
        <v>15.5</v>
      </c>
      <c r="L657" s="102"/>
      <c r="M657" s="255">
        <f t="shared" si="740"/>
        <v>15.5</v>
      </c>
      <c r="N657" s="102">
        <v>-12.3</v>
      </c>
      <c r="O657" s="102">
        <f>M657+N657</f>
        <v>3.1999999999999993</v>
      </c>
    </row>
    <row r="658" spans="1:15" ht="33.75" x14ac:dyDescent="0.2">
      <c r="A658" s="64" t="s">
        <v>70</v>
      </c>
      <c r="B658" s="17" t="s">
        <v>258</v>
      </c>
      <c r="C658" s="18" t="s">
        <v>141</v>
      </c>
      <c r="D658" s="18" t="s">
        <v>159</v>
      </c>
      <c r="E658" s="18" t="s">
        <v>321</v>
      </c>
      <c r="F658" s="18">
        <v>129</v>
      </c>
      <c r="G658" s="102">
        <v>81.7</v>
      </c>
      <c r="H658" s="102"/>
      <c r="I658" s="102">
        <f t="shared" si="731"/>
        <v>81.7</v>
      </c>
      <c r="J658" s="102"/>
      <c r="K658" s="235">
        <f t="shared" si="759"/>
        <v>81.7</v>
      </c>
      <c r="L658" s="102"/>
      <c r="M658" s="255">
        <f t="shared" si="740"/>
        <v>81.7</v>
      </c>
      <c r="N658" s="102">
        <v>12.932</v>
      </c>
      <c r="O658" s="102">
        <f>M658+N658</f>
        <v>94.632000000000005</v>
      </c>
    </row>
    <row r="659" spans="1:15" x14ac:dyDescent="0.2">
      <c r="A659" s="33" t="s">
        <v>388</v>
      </c>
      <c r="B659" s="12" t="s">
        <v>258</v>
      </c>
      <c r="C659" s="18" t="s">
        <v>141</v>
      </c>
      <c r="D659" s="18" t="s">
        <v>159</v>
      </c>
      <c r="E659" s="18" t="s">
        <v>321</v>
      </c>
      <c r="F659" s="18" t="s">
        <v>50</v>
      </c>
      <c r="G659" s="102">
        <f>G660</f>
        <v>65.599999999999994</v>
      </c>
      <c r="H659" s="102">
        <f t="shared" ref="H659" si="785">H660</f>
        <v>0</v>
      </c>
      <c r="I659" s="102">
        <f t="shared" si="731"/>
        <v>65.599999999999994</v>
      </c>
      <c r="J659" s="102">
        <f t="shared" ref="J659:O659" si="786">J660</f>
        <v>0</v>
      </c>
      <c r="K659" s="235">
        <f t="shared" si="759"/>
        <v>65.599999999999994</v>
      </c>
      <c r="L659" s="102">
        <f t="shared" si="786"/>
        <v>0</v>
      </c>
      <c r="M659" s="255">
        <f t="shared" si="740"/>
        <v>65.599999999999994</v>
      </c>
      <c r="N659" s="102">
        <f t="shared" si="786"/>
        <v>-21.786999999999999</v>
      </c>
      <c r="O659" s="102">
        <f t="shared" si="786"/>
        <v>43.813000000000002</v>
      </c>
    </row>
    <row r="660" spans="1:15" ht="22.5" x14ac:dyDescent="0.2">
      <c r="A660" s="33" t="s">
        <v>51</v>
      </c>
      <c r="B660" s="17" t="s">
        <v>258</v>
      </c>
      <c r="C660" s="18" t="s">
        <v>141</v>
      </c>
      <c r="D660" s="18" t="s">
        <v>159</v>
      </c>
      <c r="E660" s="18" t="s">
        <v>321</v>
      </c>
      <c r="F660" s="18" t="s">
        <v>52</v>
      </c>
      <c r="G660" s="102">
        <f>G662+G661</f>
        <v>65.599999999999994</v>
      </c>
      <c r="H660" s="102">
        <f t="shared" ref="H660" si="787">H662+H661</f>
        <v>0</v>
      </c>
      <c r="I660" s="102">
        <f t="shared" si="731"/>
        <v>65.599999999999994</v>
      </c>
      <c r="J660" s="102">
        <f t="shared" ref="J660:L660" si="788">J662+J661</f>
        <v>0</v>
      </c>
      <c r="K660" s="235">
        <f t="shared" si="759"/>
        <v>65.599999999999994</v>
      </c>
      <c r="L660" s="102">
        <f t="shared" si="788"/>
        <v>0</v>
      </c>
      <c r="M660" s="255">
        <f t="shared" si="740"/>
        <v>65.599999999999994</v>
      </c>
      <c r="N660" s="102">
        <f t="shared" ref="N660:O660" si="789">N662+N661</f>
        <v>-21.786999999999999</v>
      </c>
      <c r="O660" s="102">
        <f t="shared" si="789"/>
        <v>43.813000000000002</v>
      </c>
    </row>
    <row r="661" spans="1:15" ht="22.5" x14ac:dyDescent="0.2">
      <c r="A661" s="65" t="s">
        <v>71</v>
      </c>
      <c r="B661" s="17" t="s">
        <v>258</v>
      </c>
      <c r="C661" s="18" t="s">
        <v>141</v>
      </c>
      <c r="D661" s="18" t="s">
        <v>159</v>
      </c>
      <c r="E661" s="18" t="s">
        <v>321</v>
      </c>
      <c r="F661" s="18">
        <v>242</v>
      </c>
      <c r="G661" s="102">
        <v>5</v>
      </c>
      <c r="H661" s="102"/>
      <c r="I661" s="102">
        <f t="shared" si="731"/>
        <v>5</v>
      </c>
      <c r="J661" s="102"/>
      <c r="K661" s="235">
        <f t="shared" si="759"/>
        <v>5</v>
      </c>
      <c r="L661" s="102"/>
      <c r="M661" s="255">
        <f t="shared" si="740"/>
        <v>5</v>
      </c>
      <c r="N661" s="102">
        <v>-5</v>
      </c>
      <c r="O661" s="102">
        <f>M661+N661</f>
        <v>0</v>
      </c>
    </row>
    <row r="662" spans="1:15" x14ac:dyDescent="0.2">
      <c r="A662" s="65" t="s">
        <v>408</v>
      </c>
      <c r="B662" s="12" t="s">
        <v>258</v>
      </c>
      <c r="C662" s="18" t="s">
        <v>141</v>
      </c>
      <c r="D662" s="18" t="s">
        <v>159</v>
      </c>
      <c r="E662" s="18" t="s">
        <v>321</v>
      </c>
      <c r="F662" s="18" t="s">
        <v>54</v>
      </c>
      <c r="G662" s="102">
        <v>60.6</v>
      </c>
      <c r="H662" s="102"/>
      <c r="I662" s="102">
        <f t="shared" si="731"/>
        <v>60.6</v>
      </c>
      <c r="J662" s="102"/>
      <c r="K662" s="235">
        <f t="shared" si="759"/>
        <v>60.6</v>
      </c>
      <c r="L662" s="102"/>
      <c r="M662" s="255">
        <f t="shared" si="740"/>
        <v>60.6</v>
      </c>
      <c r="N662" s="102">
        <v>-16.786999999999999</v>
      </c>
      <c r="O662" s="102">
        <f>M662+N662</f>
        <v>43.813000000000002</v>
      </c>
    </row>
    <row r="663" spans="1:15" x14ac:dyDescent="0.2">
      <c r="A663" s="48" t="s">
        <v>330</v>
      </c>
      <c r="B663" s="56" t="s">
        <v>258</v>
      </c>
      <c r="C663" s="47" t="s">
        <v>159</v>
      </c>
      <c r="D663" s="49" t="s">
        <v>82</v>
      </c>
      <c r="E663" s="47" t="s">
        <v>83</v>
      </c>
      <c r="F663" s="47" t="s">
        <v>84</v>
      </c>
      <c r="G663" s="98">
        <f t="shared" ref="G663:O669" si="790">G664</f>
        <v>350</v>
      </c>
      <c r="H663" s="98">
        <f t="shared" si="790"/>
        <v>0</v>
      </c>
      <c r="I663" s="102">
        <f t="shared" si="731"/>
        <v>350</v>
      </c>
      <c r="J663" s="98">
        <f t="shared" si="790"/>
        <v>0</v>
      </c>
      <c r="K663" s="235">
        <f t="shared" si="759"/>
        <v>350</v>
      </c>
      <c r="L663" s="98">
        <f t="shared" si="790"/>
        <v>0</v>
      </c>
      <c r="M663" s="255">
        <f t="shared" si="740"/>
        <v>350</v>
      </c>
      <c r="N663" s="98">
        <f t="shared" si="790"/>
        <v>-0.39800000000000002</v>
      </c>
      <c r="O663" s="98">
        <f t="shared" si="790"/>
        <v>349.60199999999998</v>
      </c>
    </row>
    <row r="664" spans="1:15" x14ac:dyDescent="0.2">
      <c r="A664" s="48" t="s">
        <v>331</v>
      </c>
      <c r="B664" s="49" t="s">
        <v>258</v>
      </c>
      <c r="C664" s="47" t="s">
        <v>159</v>
      </c>
      <c r="D664" s="49" t="s">
        <v>159</v>
      </c>
      <c r="E664" s="47" t="s">
        <v>83</v>
      </c>
      <c r="F664" s="47" t="s">
        <v>84</v>
      </c>
      <c r="G664" s="98">
        <f t="shared" si="790"/>
        <v>350</v>
      </c>
      <c r="H664" s="98">
        <f t="shared" si="790"/>
        <v>0</v>
      </c>
      <c r="I664" s="102">
        <f t="shared" si="731"/>
        <v>350</v>
      </c>
      <c r="J664" s="98">
        <f t="shared" si="790"/>
        <v>0</v>
      </c>
      <c r="K664" s="235">
        <f t="shared" si="759"/>
        <v>350</v>
      </c>
      <c r="L664" s="98">
        <f t="shared" si="790"/>
        <v>0</v>
      </c>
      <c r="M664" s="255">
        <f t="shared" si="740"/>
        <v>350</v>
      </c>
      <c r="N664" s="98">
        <f t="shared" si="790"/>
        <v>-0.39800000000000002</v>
      </c>
      <c r="O664" s="98">
        <f t="shared" si="790"/>
        <v>349.60199999999998</v>
      </c>
    </row>
    <row r="665" spans="1:15" ht="21" x14ac:dyDescent="0.2">
      <c r="A665" s="68" t="s">
        <v>430</v>
      </c>
      <c r="B665" s="49" t="s">
        <v>258</v>
      </c>
      <c r="C665" s="47" t="s">
        <v>159</v>
      </c>
      <c r="D665" s="49" t="s">
        <v>159</v>
      </c>
      <c r="E665" s="47" t="s">
        <v>332</v>
      </c>
      <c r="F665" s="47"/>
      <c r="G665" s="98">
        <f>G666</f>
        <v>350</v>
      </c>
      <c r="H665" s="98">
        <f t="shared" si="790"/>
        <v>0</v>
      </c>
      <c r="I665" s="102">
        <f t="shared" si="731"/>
        <v>350</v>
      </c>
      <c r="J665" s="98">
        <f t="shared" si="790"/>
        <v>0</v>
      </c>
      <c r="K665" s="235">
        <f t="shared" si="759"/>
        <v>350</v>
      </c>
      <c r="L665" s="98">
        <f t="shared" si="790"/>
        <v>0</v>
      </c>
      <c r="M665" s="255">
        <f t="shared" si="740"/>
        <v>350</v>
      </c>
      <c r="N665" s="98">
        <f t="shared" si="790"/>
        <v>-0.39800000000000002</v>
      </c>
      <c r="O665" s="98">
        <f t="shared" si="790"/>
        <v>349.60199999999998</v>
      </c>
    </row>
    <row r="666" spans="1:15" ht="33.75" x14ac:dyDescent="0.2">
      <c r="A666" s="33" t="s">
        <v>333</v>
      </c>
      <c r="B666" s="55" t="s">
        <v>258</v>
      </c>
      <c r="C666" s="34" t="s">
        <v>159</v>
      </c>
      <c r="D666" s="37" t="s">
        <v>159</v>
      </c>
      <c r="E666" s="34" t="s">
        <v>334</v>
      </c>
      <c r="F666" s="34" t="s">
        <v>84</v>
      </c>
      <c r="G666" s="100">
        <f>G667</f>
        <v>350</v>
      </c>
      <c r="H666" s="100">
        <f t="shared" si="790"/>
        <v>0</v>
      </c>
      <c r="I666" s="102">
        <f t="shared" si="731"/>
        <v>350</v>
      </c>
      <c r="J666" s="100">
        <f t="shared" si="790"/>
        <v>0</v>
      </c>
      <c r="K666" s="235">
        <f t="shared" si="759"/>
        <v>350</v>
      </c>
      <c r="L666" s="100">
        <f t="shared" si="790"/>
        <v>0</v>
      </c>
      <c r="M666" s="255">
        <f t="shared" si="740"/>
        <v>350</v>
      </c>
      <c r="N666" s="100">
        <f t="shared" si="790"/>
        <v>-0.39800000000000002</v>
      </c>
      <c r="O666" s="100">
        <f t="shared" si="790"/>
        <v>349.60199999999998</v>
      </c>
    </row>
    <row r="667" spans="1:15" ht="33.75" x14ac:dyDescent="0.2">
      <c r="A667" s="50" t="s">
        <v>335</v>
      </c>
      <c r="B667" s="54" t="s">
        <v>258</v>
      </c>
      <c r="C667" s="52" t="s">
        <v>159</v>
      </c>
      <c r="D667" s="54" t="s">
        <v>159</v>
      </c>
      <c r="E667" s="52" t="s">
        <v>336</v>
      </c>
      <c r="F667" s="52"/>
      <c r="G667" s="99">
        <f>G668</f>
        <v>350</v>
      </c>
      <c r="H667" s="99">
        <f t="shared" si="790"/>
        <v>0</v>
      </c>
      <c r="I667" s="102">
        <f t="shared" si="731"/>
        <v>350</v>
      </c>
      <c r="J667" s="99">
        <f t="shared" si="790"/>
        <v>0</v>
      </c>
      <c r="K667" s="235">
        <f t="shared" si="759"/>
        <v>350</v>
      </c>
      <c r="L667" s="99">
        <f t="shared" si="790"/>
        <v>0</v>
      </c>
      <c r="M667" s="255">
        <f t="shared" si="740"/>
        <v>350</v>
      </c>
      <c r="N667" s="99">
        <f t="shared" si="790"/>
        <v>-0.39800000000000002</v>
      </c>
      <c r="O667" s="99">
        <f t="shared" si="790"/>
        <v>349.60199999999998</v>
      </c>
    </row>
    <row r="668" spans="1:15" x14ac:dyDescent="0.2">
      <c r="A668" s="33" t="s">
        <v>388</v>
      </c>
      <c r="B668" s="37" t="s">
        <v>258</v>
      </c>
      <c r="C668" s="34" t="s">
        <v>159</v>
      </c>
      <c r="D668" s="37" t="s">
        <v>159</v>
      </c>
      <c r="E668" s="34" t="s">
        <v>336</v>
      </c>
      <c r="F668" s="34" t="s">
        <v>50</v>
      </c>
      <c r="G668" s="100">
        <f t="shared" si="790"/>
        <v>350</v>
      </c>
      <c r="H668" s="100">
        <f t="shared" si="790"/>
        <v>0</v>
      </c>
      <c r="I668" s="102">
        <f t="shared" si="731"/>
        <v>350</v>
      </c>
      <c r="J668" s="100">
        <f t="shared" si="790"/>
        <v>0</v>
      </c>
      <c r="K668" s="235">
        <f t="shared" si="759"/>
        <v>350</v>
      </c>
      <c r="L668" s="100">
        <f t="shared" si="790"/>
        <v>0</v>
      </c>
      <c r="M668" s="255">
        <f t="shared" si="740"/>
        <v>350</v>
      </c>
      <c r="N668" s="100">
        <f t="shared" si="790"/>
        <v>-0.39800000000000002</v>
      </c>
      <c r="O668" s="100">
        <f t="shared" si="790"/>
        <v>349.60199999999998</v>
      </c>
    </row>
    <row r="669" spans="1:15" ht="22.5" x14ac:dyDescent="0.2">
      <c r="A669" s="33" t="s">
        <v>51</v>
      </c>
      <c r="B669" s="55" t="s">
        <v>258</v>
      </c>
      <c r="C669" s="34" t="s">
        <v>159</v>
      </c>
      <c r="D669" s="37" t="s">
        <v>159</v>
      </c>
      <c r="E669" s="34" t="s">
        <v>336</v>
      </c>
      <c r="F669" s="34" t="s">
        <v>52</v>
      </c>
      <c r="G669" s="100">
        <f t="shared" si="790"/>
        <v>350</v>
      </c>
      <c r="H669" s="100">
        <f t="shared" si="790"/>
        <v>0</v>
      </c>
      <c r="I669" s="102">
        <f t="shared" si="731"/>
        <v>350</v>
      </c>
      <c r="J669" s="100">
        <f t="shared" si="790"/>
        <v>0</v>
      </c>
      <c r="K669" s="235">
        <f t="shared" si="759"/>
        <v>350</v>
      </c>
      <c r="L669" s="100">
        <f t="shared" si="790"/>
        <v>0</v>
      </c>
      <c r="M669" s="255">
        <f t="shared" si="740"/>
        <v>350</v>
      </c>
      <c r="N669" s="100">
        <f t="shared" si="790"/>
        <v>-0.39800000000000002</v>
      </c>
      <c r="O669" s="100">
        <f t="shared" si="790"/>
        <v>349.60199999999998</v>
      </c>
    </row>
    <row r="670" spans="1:15" x14ac:dyDescent="0.2">
      <c r="A670" s="65" t="s">
        <v>408</v>
      </c>
      <c r="B670" s="37" t="s">
        <v>258</v>
      </c>
      <c r="C670" s="34" t="s">
        <v>159</v>
      </c>
      <c r="D670" s="37" t="s">
        <v>159</v>
      </c>
      <c r="E670" s="34" t="s">
        <v>336</v>
      </c>
      <c r="F670" s="34" t="s">
        <v>54</v>
      </c>
      <c r="G670" s="113">
        <f>200+150</f>
        <v>350</v>
      </c>
      <c r="H670" s="113"/>
      <c r="I670" s="102">
        <f t="shared" si="731"/>
        <v>350</v>
      </c>
      <c r="J670" s="102"/>
      <c r="K670" s="235">
        <f t="shared" si="759"/>
        <v>350</v>
      </c>
      <c r="L670" s="102"/>
      <c r="M670" s="255">
        <f t="shared" si="740"/>
        <v>350</v>
      </c>
      <c r="N670" s="102">
        <v>-0.39800000000000002</v>
      </c>
      <c r="O670" s="102">
        <f>M670+N670</f>
        <v>349.60199999999998</v>
      </c>
    </row>
    <row r="671" spans="1:15" x14ac:dyDescent="0.2">
      <c r="A671" s="48" t="s">
        <v>85</v>
      </c>
      <c r="B671" s="49" t="s">
        <v>258</v>
      </c>
      <c r="C671" s="47">
        <v>10</v>
      </c>
      <c r="D671" s="49"/>
      <c r="E671" s="47"/>
      <c r="F671" s="47"/>
      <c r="G671" s="112">
        <f>G672</f>
        <v>1340</v>
      </c>
      <c r="H671" s="112">
        <f t="shared" ref="H671:O671" si="791">H672</f>
        <v>0</v>
      </c>
      <c r="I671" s="112">
        <f t="shared" si="791"/>
        <v>1340</v>
      </c>
      <c r="J671" s="112">
        <f t="shared" si="791"/>
        <v>4128.2</v>
      </c>
      <c r="K671" s="112">
        <f t="shared" si="791"/>
        <v>5468.2</v>
      </c>
      <c r="L671" s="112">
        <f t="shared" si="791"/>
        <v>0</v>
      </c>
      <c r="M671" s="255">
        <f t="shared" si="740"/>
        <v>5468.2</v>
      </c>
      <c r="N671" s="112">
        <f t="shared" si="791"/>
        <v>18.667999999999999</v>
      </c>
      <c r="O671" s="296">
        <f t="shared" si="791"/>
        <v>5486.8679999999995</v>
      </c>
    </row>
    <row r="672" spans="1:15" x14ac:dyDescent="0.2">
      <c r="A672" s="48" t="s">
        <v>337</v>
      </c>
      <c r="B672" s="49" t="s">
        <v>258</v>
      </c>
      <c r="C672" s="47">
        <v>10</v>
      </c>
      <c r="D672" s="49" t="s">
        <v>88</v>
      </c>
      <c r="E672" s="47"/>
      <c r="F672" s="47"/>
      <c r="G672" s="112">
        <f>G673+G684</f>
        <v>1340</v>
      </c>
      <c r="H672" s="112">
        <f t="shared" ref="H672:L672" si="792">H673+H684</f>
        <v>0</v>
      </c>
      <c r="I672" s="112">
        <f t="shared" si="792"/>
        <v>1340</v>
      </c>
      <c r="J672" s="112">
        <f t="shared" si="792"/>
        <v>4128.2</v>
      </c>
      <c r="K672" s="112">
        <f t="shared" si="792"/>
        <v>5468.2</v>
      </c>
      <c r="L672" s="112">
        <f t="shared" si="792"/>
        <v>0</v>
      </c>
      <c r="M672" s="255">
        <f t="shared" si="740"/>
        <v>5468.2</v>
      </c>
      <c r="N672" s="112">
        <f t="shared" ref="N672:O672" si="793">N673+N684</f>
        <v>18.667999999999999</v>
      </c>
      <c r="O672" s="112">
        <f t="shared" si="793"/>
        <v>5486.8679999999995</v>
      </c>
    </row>
    <row r="673" spans="1:15" ht="21" x14ac:dyDescent="0.2">
      <c r="A673" s="48" t="s">
        <v>411</v>
      </c>
      <c r="B673" s="49" t="s">
        <v>258</v>
      </c>
      <c r="C673" s="47">
        <v>10</v>
      </c>
      <c r="D673" s="49" t="s">
        <v>88</v>
      </c>
      <c r="E673" s="47" t="s">
        <v>89</v>
      </c>
      <c r="F673" s="47"/>
      <c r="G673" s="98">
        <f>G674</f>
        <v>340</v>
      </c>
      <c r="H673" s="98">
        <f t="shared" ref="H673:H674" si="794">H674</f>
        <v>0</v>
      </c>
      <c r="I673" s="102">
        <f t="shared" si="731"/>
        <v>340</v>
      </c>
      <c r="J673" s="98">
        <f t="shared" ref="J673:J674" si="795">J674</f>
        <v>0</v>
      </c>
      <c r="K673" s="235">
        <f t="shared" si="759"/>
        <v>340</v>
      </c>
      <c r="L673" s="98">
        <f>L674</f>
        <v>0</v>
      </c>
      <c r="M673" s="255">
        <f t="shared" ref="M673:M739" si="796">K673+L673</f>
        <v>340</v>
      </c>
      <c r="N673" s="98">
        <f>N674</f>
        <v>18.667999999999999</v>
      </c>
      <c r="O673" s="98">
        <f>O674</f>
        <v>358.66800000000001</v>
      </c>
    </row>
    <row r="674" spans="1:15" x14ac:dyDescent="0.2">
      <c r="A674" s="50" t="s">
        <v>125</v>
      </c>
      <c r="B674" s="54" t="s">
        <v>258</v>
      </c>
      <c r="C674" s="52">
        <v>10</v>
      </c>
      <c r="D674" s="54" t="s">
        <v>88</v>
      </c>
      <c r="E674" s="52" t="s">
        <v>126</v>
      </c>
      <c r="F674" s="52"/>
      <c r="G674" s="99">
        <f>G675</f>
        <v>340</v>
      </c>
      <c r="H674" s="99">
        <f t="shared" si="794"/>
        <v>0</v>
      </c>
      <c r="I674" s="102">
        <f t="shared" si="731"/>
        <v>340</v>
      </c>
      <c r="J674" s="99">
        <f t="shared" si="795"/>
        <v>0</v>
      </c>
      <c r="K674" s="235">
        <f t="shared" si="759"/>
        <v>340</v>
      </c>
      <c r="L674" s="99">
        <f>L675</f>
        <v>0</v>
      </c>
      <c r="M674" s="255">
        <f t="shared" si="796"/>
        <v>340</v>
      </c>
      <c r="N674" s="99">
        <f>N675</f>
        <v>18.667999999999999</v>
      </c>
      <c r="O674" s="99">
        <f>O675</f>
        <v>358.66800000000001</v>
      </c>
    </row>
    <row r="675" spans="1:15" ht="22.5" x14ac:dyDescent="0.2">
      <c r="A675" s="33" t="s">
        <v>136</v>
      </c>
      <c r="B675" s="37" t="s">
        <v>258</v>
      </c>
      <c r="C675" s="34">
        <v>10</v>
      </c>
      <c r="D675" s="37" t="s">
        <v>88</v>
      </c>
      <c r="E675" s="34" t="s">
        <v>137</v>
      </c>
      <c r="F675" s="34"/>
      <c r="G675" s="100">
        <f>G676+G679</f>
        <v>340</v>
      </c>
      <c r="H675" s="100">
        <f t="shared" ref="H675" si="797">H676+H679</f>
        <v>0</v>
      </c>
      <c r="I675" s="102">
        <f t="shared" si="731"/>
        <v>340</v>
      </c>
      <c r="J675" s="100">
        <f t="shared" ref="J675" si="798">J676+J679</f>
        <v>0</v>
      </c>
      <c r="K675" s="235">
        <f t="shared" si="759"/>
        <v>340</v>
      </c>
      <c r="L675" s="100">
        <f>L676+L679</f>
        <v>0</v>
      </c>
      <c r="M675" s="255">
        <f t="shared" si="796"/>
        <v>340</v>
      </c>
      <c r="N675" s="100">
        <f>N676+N679</f>
        <v>18.667999999999999</v>
      </c>
      <c r="O675" s="100">
        <f>O676+O679</f>
        <v>358.66800000000001</v>
      </c>
    </row>
    <row r="676" spans="1:15" x14ac:dyDescent="0.2">
      <c r="A676" s="33" t="s">
        <v>388</v>
      </c>
      <c r="B676" s="37" t="s">
        <v>258</v>
      </c>
      <c r="C676" s="34">
        <v>10</v>
      </c>
      <c r="D676" s="37" t="s">
        <v>88</v>
      </c>
      <c r="E676" s="34" t="s">
        <v>137</v>
      </c>
      <c r="F676" s="34" t="s">
        <v>50</v>
      </c>
      <c r="G676" s="100">
        <f>G677</f>
        <v>302</v>
      </c>
      <c r="H676" s="100">
        <f t="shared" ref="H676:H677" si="799">H677</f>
        <v>0</v>
      </c>
      <c r="I676" s="102">
        <f t="shared" ref="I676:I750" si="800">G676+H676</f>
        <v>302</v>
      </c>
      <c r="J676" s="100">
        <f t="shared" ref="J676:O677" si="801">J677</f>
        <v>0</v>
      </c>
      <c r="K676" s="235">
        <f t="shared" si="759"/>
        <v>302</v>
      </c>
      <c r="L676" s="100">
        <f t="shared" si="801"/>
        <v>-10</v>
      </c>
      <c r="M676" s="255">
        <f t="shared" si="796"/>
        <v>292</v>
      </c>
      <c r="N676" s="100">
        <f t="shared" si="801"/>
        <v>26.667999999999999</v>
      </c>
      <c r="O676" s="100">
        <f t="shared" si="801"/>
        <v>318.66800000000001</v>
      </c>
    </row>
    <row r="677" spans="1:15" ht="22.5" x14ac:dyDescent="0.2">
      <c r="A677" s="33" t="s">
        <v>51</v>
      </c>
      <c r="B677" s="55" t="s">
        <v>258</v>
      </c>
      <c r="C677" s="34">
        <v>10</v>
      </c>
      <c r="D677" s="37" t="s">
        <v>88</v>
      </c>
      <c r="E677" s="34" t="s">
        <v>137</v>
      </c>
      <c r="F677" s="34" t="s">
        <v>52</v>
      </c>
      <c r="G677" s="100">
        <f>G678</f>
        <v>302</v>
      </c>
      <c r="H677" s="100">
        <f t="shared" si="799"/>
        <v>0</v>
      </c>
      <c r="I677" s="102">
        <f t="shared" si="800"/>
        <v>302</v>
      </c>
      <c r="J677" s="100">
        <f t="shared" si="801"/>
        <v>0</v>
      </c>
      <c r="K677" s="235">
        <f t="shared" si="759"/>
        <v>302</v>
      </c>
      <c r="L677" s="100">
        <f t="shared" si="801"/>
        <v>-10</v>
      </c>
      <c r="M677" s="255">
        <f t="shared" si="796"/>
        <v>292</v>
      </c>
      <c r="N677" s="100">
        <f t="shared" si="801"/>
        <v>26.667999999999999</v>
      </c>
      <c r="O677" s="100">
        <f t="shared" si="801"/>
        <v>318.66800000000001</v>
      </c>
    </row>
    <row r="678" spans="1:15" x14ac:dyDescent="0.2">
      <c r="A678" s="65" t="s">
        <v>408</v>
      </c>
      <c r="B678" s="37" t="s">
        <v>258</v>
      </c>
      <c r="C678" s="34">
        <v>10</v>
      </c>
      <c r="D678" s="37" t="s">
        <v>88</v>
      </c>
      <c r="E678" s="34" t="s">
        <v>137</v>
      </c>
      <c r="F678" s="34" t="s">
        <v>54</v>
      </c>
      <c r="G678" s="113">
        <v>302</v>
      </c>
      <c r="H678" s="113"/>
      <c r="I678" s="102">
        <f t="shared" si="800"/>
        <v>302</v>
      </c>
      <c r="J678" s="102"/>
      <c r="K678" s="235">
        <f t="shared" si="759"/>
        <v>302</v>
      </c>
      <c r="L678" s="102">
        <v>-10</v>
      </c>
      <c r="M678" s="255">
        <f t="shared" si="796"/>
        <v>292</v>
      </c>
      <c r="N678" s="102">
        <v>26.667999999999999</v>
      </c>
      <c r="O678" s="102">
        <f>M678+N678</f>
        <v>318.66800000000001</v>
      </c>
    </row>
    <row r="679" spans="1:15" x14ac:dyDescent="0.2">
      <c r="A679" s="25" t="s">
        <v>96</v>
      </c>
      <c r="B679" s="37" t="s">
        <v>258</v>
      </c>
      <c r="C679" s="34">
        <v>10</v>
      </c>
      <c r="D679" s="37" t="s">
        <v>88</v>
      </c>
      <c r="E679" s="34" t="s">
        <v>137</v>
      </c>
      <c r="F679" s="34">
        <v>300</v>
      </c>
      <c r="G679" s="113">
        <f t="shared" ref="G679:K679" si="802">G680+G682+G683</f>
        <v>38</v>
      </c>
      <c r="H679" s="113">
        <f t="shared" si="802"/>
        <v>0</v>
      </c>
      <c r="I679" s="113">
        <f t="shared" si="802"/>
        <v>38</v>
      </c>
      <c r="J679" s="113">
        <f t="shared" si="802"/>
        <v>0</v>
      </c>
      <c r="K679" s="113">
        <f t="shared" si="802"/>
        <v>38</v>
      </c>
      <c r="L679" s="113">
        <f>L680+L682+L683</f>
        <v>10</v>
      </c>
      <c r="M679" s="255">
        <f t="shared" si="796"/>
        <v>48</v>
      </c>
      <c r="N679" s="113">
        <f>N680+N682+N683</f>
        <v>-8</v>
      </c>
      <c r="O679" s="113">
        <f>O680+O682+O683</f>
        <v>40</v>
      </c>
    </row>
    <row r="680" spans="1:15" ht="33.75" x14ac:dyDescent="0.2">
      <c r="A680" s="33" t="s">
        <v>386</v>
      </c>
      <c r="B680" s="37" t="s">
        <v>258</v>
      </c>
      <c r="C680" s="34">
        <v>10</v>
      </c>
      <c r="D680" s="37" t="s">
        <v>88</v>
      </c>
      <c r="E680" s="34" t="s">
        <v>137</v>
      </c>
      <c r="F680" s="34">
        <v>320</v>
      </c>
      <c r="G680" s="113">
        <f>G681</f>
        <v>30</v>
      </c>
      <c r="H680" s="113">
        <f t="shared" ref="H680" si="803">H681</f>
        <v>0</v>
      </c>
      <c r="I680" s="102">
        <f t="shared" si="800"/>
        <v>30</v>
      </c>
      <c r="J680" s="113">
        <f t="shared" ref="J680:O680" si="804">J681</f>
        <v>0</v>
      </c>
      <c r="K680" s="235">
        <f t="shared" si="759"/>
        <v>30</v>
      </c>
      <c r="L680" s="113">
        <f t="shared" si="804"/>
        <v>-30</v>
      </c>
      <c r="M680" s="255">
        <f t="shared" si="796"/>
        <v>0</v>
      </c>
      <c r="N680" s="113">
        <f t="shared" si="804"/>
        <v>0</v>
      </c>
      <c r="O680" s="113">
        <f t="shared" si="804"/>
        <v>0</v>
      </c>
    </row>
    <row r="681" spans="1:15" ht="22.5" x14ac:dyDescent="0.2">
      <c r="A681" s="65" t="s">
        <v>389</v>
      </c>
      <c r="B681" s="55" t="s">
        <v>258</v>
      </c>
      <c r="C681" s="34">
        <v>10</v>
      </c>
      <c r="D681" s="37" t="s">
        <v>88</v>
      </c>
      <c r="E681" s="34" t="s">
        <v>137</v>
      </c>
      <c r="F681" s="34">
        <v>321</v>
      </c>
      <c r="G681" s="113">
        <v>30</v>
      </c>
      <c r="H681" s="113"/>
      <c r="I681" s="102">
        <f t="shared" si="800"/>
        <v>30</v>
      </c>
      <c r="J681" s="102"/>
      <c r="K681" s="235">
        <f t="shared" si="759"/>
        <v>30</v>
      </c>
      <c r="L681" s="102">
        <v>-30</v>
      </c>
      <c r="M681" s="255">
        <f t="shared" si="796"/>
        <v>0</v>
      </c>
      <c r="N681" s="102"/>
      <c r="O681" s="102">
        <f>M681+N681</f>
        <v>0</v>
      </c>
    </row>
    <row r="682" spans="1:15" x14ac:dyDescent="0.2">
      <c r="A682" s="65" t="s">
        <v>387</v>
      </c>
      <c r="B682" s="37" t="s">
        <v>258</v>
      </c>
      <c r="C682" s="34">
        <v>10</v>
      </c>
      <c r="D682" s="37" t="s">
        <v>88</v>
      </c>
      <c r="E682" s="34" t="s">
        <v>137</v>
      </c>
      <c r="F682" s="34">
        <v>340</v>
      </c>
      <c r="G682" s="113">
        <v>8</v>
      </c>
      <c r="H682" s="113"/>
      <c r="I682" s="102">
        <f t="shared" si="800"/>
        <v>8</v>
      </c>
      <c r="J682" s="102"/>
      <c r="K682" s="235">
        <f t="shared" si="759"/>
        <v>8</v>
      </c>
      <c r="L682" s="102"/>
      <c r="M682" s="255">
        <f t="shared" si="796"/>
        <v>8</v>
      </c>
      <c r="N682" s="102">
        <v>-8</v>
      </c>
      <c r="O682" s="102">
        <f>M682+N682</f>
        <v>0</v>
      </c>
    </row>
    <row r="683" spans="1:15" x14ac:dyDescent="0.2">
      <c r="A683" s="65" t="s">
        <v>666</v>
      </c>
      <c r="B683" s="37" t="s">
        <v>258</v>
      </c>
      <c r="C683" s="34">
        <v>10</v>
      </c>
      <c r="D683" s="37" t="s">
        <v>88</v>
      </c>
      <c r="E683" s="34" t="s">
        <v>137</v>
      </c>
      <c r="F683" s="34">
        <v>360</v>
      </c>
      <c r="G683" s="113"/>
      <c r="H683" s="113"/>
      <c r="I683" s="102"/>
      <c r="J683" s="102"/>
      <c r="K683" s="235"/>
      <c r="L683" s="102">
        <v>40</v>
      </c>
      <c r="M683" s="255">
        <f t="shared" si="796"/>
        <v>40</v>
      </c>
      <c r="N683" s="102"/>
      <c r="O683" s="102">
        <f>M683+N683</f>
        <v>40</v>
      </c>
    </row>
    <row r="684" spans="1:15" ht="21" x14ac:dyDescent="0.2">
      <c r="A684" s="66" t="s">
        <v>431</v>
      </c>
      <c r="B684" s="49" t="s">
        <v>258</v>
      </c>
      <c r="C684" s="47">
        <v>10</v>
      </c>
      <c r="D684" s="49" t="s">
        <v>88</v>
      </c>
      <c r="E684" s="47" t="s">
        <v>338</v>
      </c>
      <c r="F684" s="47"/>
      <c r="G684" s="112">
        <f>G685+G689+G693</f>
        <v>1000</v>
      </c>
      <c r="H684" s="112">
        <f t="shared" ref="H684:L684" si="805">H685+H689+H693</f>
        <v>0</v>
      </c>
      <c r="I684" s="112">
        <f t="shared" si="805"/>
        <v>1000</v>
      </c>
      <c r="J684" s="112">
        <f t="shared" si="805"/>
        <v>4128.2</v>
      </c>
      <c r="K684" s="112">
        <f t="shared" si="805"/>
        <v>5128.2</v>
      </c>
      <c r="L684" s="112">
        <f t="shared" si="805"/>
        <v>0</v>
      </c>
      <c r="M684" s="255">
        <f t="shared" si="796"/>
        <v>5128.2</v>
      </c>
      <c r="N684" s="112">
        <f t="shared" ref="N684:O684" si="806">N685+N689+N693</f>
        <v>0</v>
      </c>
      <c r="O684" s="112">
        <f t="shared" si="806"/>
        <v>5128.2</v>
      </c>
    </row>
    <row r="685" spans="1:15" x14ac:dyDescent="0.2">
      <c r="A685" s="67" t="s">
        <v>339</v>
      </c>
      <c r="B685" s="54" t="s">
        <v>258</v>
      </c>
      <c r="C685" s="52">
        <v>10</v>
      </c>
      <c r="D685" s="54" t="s">
        <v>88</v>
      </c>
      <c r="E685" s="52" t="s">
        <v>340</v>
      </c>
      <c r="F685" s="52"/>
      <c r="G685" s="114">
        <f>G686</f>
        <v>1000</v>
      </c>
      <c r="H685" s="114">
        <f t="shared" ref="H685:H695" si="807">H686</f>
        <v>0</v>
      </c>
      <c r="I685" s="102">
        <f t="shared" si="800"/>
        <v>1000</v>
      </c>
      <c r="J685" s="114">
        <f t="shared" ref="J685:O687" si="808">J686</f>
        <v>0</v>
      </c>
      <c r="K685" s="235">
        <f t="shared" si="759"/>
        <v>1000</v>
      </c>
      <c r="L685" s="114">
        <f t="shared" si="808"/>
        <v>0</v>
      </c>
      <c r="M685" s="255">
        <f t="shared" si="796"/>
        <v>1000</v>
      </c>
      <c r="N685" s="114">
        <f t="shared" si="808"/>
        <v>-1000</v>
      </c>
      <c r="O685" s="114">
        <f t="shared" si="808"/>
        <v>0</v>
      </c>
    </row>
    <row r="686" spans="1:15" x14ac:dyDescent="0.2">
      <c r="A686" s="25" t="s">
        <v>96</v>
      </c>
      <c r="B686" s="37" t="s">
        <v>258</v>
      </c>
      <c r="C686" s="34">
        <v>10</v>
      </c>
      <c r="D686" s="37" t="s">
        <v>88</v>
      </c>
      <c r="E686" s="34" t="s">
        <v>340</v>
      </c>
      <c r="F686" s="34">
        <v>300</v>
      </c>
      <c r="G686" s="113">
        <f>G687</f>
        <v>1000</v>
      </c>
      <c r="H686" s="113">
        <f t="shared" si="807"/>
        <v>0</v>
      </c>
      <c r="I686" s="102">
        <f t="shared" si="800"/>
        <v>1000</v>
      </c>
      <c r="J686" s="113">
        <f t="shared" si="808"/>
        <v>0</v>
      </c>
      <c r="K686" s="235">
        <f t="shared" si="759"/>
        <v>1000</v>
      </c>
      <c r="L686" s="113">
        <f t="shared" si="808"/>
        <v>0</v>
      </c>
      <c r="M686" s="255">
        <f t="shared" si="796"/>
        <v>1000</v>
      </c>
      <c r="N686" s="113">
        <f t="shared" si="808"/>
        <v>-1000</v>
      </c>
      <c r="O686" s="113">
        <f t="shared" si="808"/>
        <v>0</v>
      </c>
    </row>
    <row r="687" spans="1:15" ht="33.75" x14ac:dyDescent="0.2">
      <c r="A687" s="33" t="s">
        <v>386</v>
      </c>
      <c r="B687" s="37" t="s">
        <v>258</v>
      </c>
      <c r="C687" s="34">
        <v>10</v>
      </c>
      <c r="D687" s="37" t="s">
        <v>88</v>
      </c>
      <c r="E687" s="34" t="s">
        <v>340</v>
      </c>
      <c r="F687" s="34">
        <v>320</v>
      </c>
      <c r="G687" s="113">
        <f>G688</f>
        <v>1000</v>
      </c>
      <c r="H687" s="113">
        <f t="shared" si="807"/>
        <v>0</v>
      </c>
      <c r="I687" s="102">
        <f t="shared" si="800"/>
        <v>1000</v>
      </c>
      <c r="J687" s="113">
        <f t="shared" si="808"/>
        <v>0</v>
      </c>
      <c r="K687" s="235">
        <f t="shared" si="759"/>
        <v>1000</v>
      </c>
      <c r="L687" s="113">
        <f t="shared" si="808"/>
        <v>0</v>
      </c>
      <c r="M687" s="255">
        <f t="shared" si="796"/>
        <v>1000</v>
      </c>
      <c r="N687" s="113">
        <f t="shared" si="808"/>
        <v>-1000</v>
      </c>
      <c r="O687" s="113">
        <f t="shared" si="808"/>
        <v>0</v>
      </c>
    </row>
    <row r="688" spans="1:15" x14ac:dyDescent="0.2">
      <c r="A688" s="65" t="s">
        <v>341</v>
      </c>
      <c r="B688" s="37" t="s">
        <v>258</v>
      </c>
      <c r="C688" s="34">
        <v>10</v>
      </c>
      <c r="D688" s="37" t="s">
        <v>88</v>
      </c>
      <c r="E688" s="34" t="s">
        <v>340</v>
      </c>
      <c r="F688" s="34">
        <v>322</v>
      </c>
      <c r="G688" s="113">
        <v>1000</v>
      </c>
      <c r="H688" s="113"/>
      <c r="I688" s="102">
        <f t="shared" si="800"/>
        <v>1000</v>
      </c>
      <c r="J688" s="102"/>
      <c r="K688" s="235">
        <f t="shared" si="759"/>
        <v>1000</v>
      </c>
      <c r="L688" s="102"/>
      <c r="M688" s="255">
        <f t="shared" si="796"/>
        <v>1000</v>
      </c>
      <c r="N688" s="102">
        <v>-1000</v>
      </c>
      <c r="O688" s="102">
        <f>M688+N688</f>
        <v>0</v>
      </c>
    </row>
    <row r="689" spans="1:15" ht="22.5" x14ac:dyDescent="0.2">
      <c r="A689" s="67" t="s">
        <v>661</v>
      </c>
      <c r="B689" s="54" t="s">
        <v>258</v>
      </c>
      <c r="C689" s="52">
        <v>10</v>
      </c>
      <c r="D689" s="54" t="s">
        <v>88</v>
      </c>
      <c r="E689" s="34" t="s">
        <v>668</v>
      </c>
      <c r="F689" s="52"/>
      <c r="G689" s="114">
        <f>G690</f>
        <v>0</v>
      </c>
      <c r="H689" s="114">
        <f t="shared" si="807"/>
        <v>0</v>
      </c>
      <c r="I689" s="102">
        <f>I690</f>
        <v>0</v>
      </c>
      <c r="J689" s="114">
        <f t="shared" ref="J689:O695" si="809">J690</f>
        <v>0</v>
      </c>
      <c r="K689" s="235">
        <f t="shared" ref="K689:K692" si="810">I689+J689</f>
        <v>0</v>
      </c>
      <c r="L689" s="114">
        <f t="shared" si="809"/>
        <v>4128.2</v>
      </c>
      <c r="M689" s="255">
        <f t="shared" si="796"/>
        <v>4128.2</v>
      </c>
      <c r="N689" s="114">
        <f t="shared" si="809"/>
        <v>1000</v>
      </c>
      <c r="O689" s="114">
        <f t="shared" si="809"/>
        <v>5128.2</v>
      </c>
    </row>
    <row r="690" spans="1:15" x14ac:dyDescent="0.2">
      <c r="A690" s="25" t="s">
        <v>96</v>
      </c>
      <c r="B690" s="37" t="s">
        <v>258</v>
      </c>
      <c r="C690" s="34">
        <v>10</v>
      </c>
      <c r="D690" s="37" t="s">
        <v>88</v>
      </c>
      <c r="E690" s="34" t="s">
        <v>668</v>
      </c>
      <c r="F690" s="34">
        <v>300</v>
      </c>
      <c r="G690" s="113">
        <f>G691</f>
        <v>0</v>
      </c>
      <c r="H690" s="113">
        <f t="shared" si="807"/>
        <v>0</v>
      </c>
      <c r="I690" s="102">
        <f>I691</f>
        <v>0</v>
      </c>
      <c r="J690" s="113">
        <f t="shared" si="809"/>
        <v>0</v>
      </c>
      <c r="K690" s="235">
        <f t="shared" si="810"/>
        <v>0</v>
      </c>
      <c r="L690" s="113">
        <f t="shared" si="809"/>
        <v>4128.2</v>
      </c>
      <c r="M690" s="255">
        <f t="shared" si="796"/>
        <v>4128.2</v>
      </c>
      <c r="N690" s="113">
        <f t="shared" si="809"/>
        <v>1000</v>
      </c>
      <c r="O690" s="113">
        <f t="shared" si="809"/>
        <v>5128.2</v>
      </c>
    </row>
    <row r="691" spans="1:15" ht="33.75" x14ac:dyDescent="0.2">
      <c r="A691" s="33" t="s">
        <v>386</v>
      </c>
      <c r="B691" s="37" t="s">
        <v>258</v>
      </c>
      <c r="C691" s="34">
        <v>10</v>
      </c>
      <c r="D691" s="37" t="s">
        <v>88</v>
      </c>
      <c r="E691" s="34" t="s">
        <v>668</v>
      </c>
      <c r="F691" s="34">
        <v>320</v>
      </c>
      <c r="G691" s="113">
        <f>G692</f>
        <v>0</v>
      </c>
      <c r="H691" s="113">
        <f t="shared" si="807"/>
        <v>0</v>
      </c>
      <c r="I691" s="102">
        <f>I692</f>
        <v>0</v>
      </c>
      <c r="J691" s="113">
        <f t="shared" si="809"/>
        <v>0</v>
      </c>
      <c r="K691" s="235">
        <f t="shared" si="810"/>
        <v>0</v>
      </c>
      <c r="L691" s="113">
        <f t="shared" si="809"/>
        <v>4128.2</v>
      </c>
      <c r="M691" s="255">
        <f t="shared" si="796"/>
        <v>4128.2</v>
      </c>
      <c r="N691" s="113">
        <f t="shared" si="809"/>
        <v>1000</v>
      </c>
      <c r="O691" s="113">
        <f t="shared" si="809"/>
        <v>5128.2</v>
      </c>
    </row>
    <row r="692" spans="1:15" x14ac:dyDescent="0.2">
      <c r="A692" s="65" t="s">
        <v>341</v>
      </c>
      <c r="B692" s="37" t="s">
        <v>258</v>
      </c>
      <c r="C692" s="34">
        <v>10</v>
      </c>
      <c r="D692" s="37" t="s">
        <v>88</v>
      </c>
      <c r="E692" s="34" t="s">
        <v>668</v>
      </c>
      <c r="F692" s="34">
        <v>322</v>
      </c>
      <c r="G692" s="113">
        <v>0</v>
      </c>
      <c r="H692" s="113"/>
      <c r="I692" s="102">
        <v>0</v>
      </c>
      <c r="J692" s="102">
        <v>0</v>
      </c>
      <c r="K692" s="254">
        <f t="shared" si="810"/>
        <v>0</v>
      </c>
      <c r="L692" s="102">
        <v>4128.2</v>
      </c>
      <c r="M692" s="255">
        <f t="shared" si="796"/>
        <v>4128.2</v>
      </c>
      <c r="N692" s="102">
        <v>1000</v>
      </c>
      <c r="O692" s="102">
        <f>M692+N692</f>
        <v>5128.2</v>
      </c>
    </row>
    <row r="693" spans="1:15" ht="22.5" hidden="1" x14ac:dyDescent="0.2">
      <c r="A693" s="67" t="s">
        <v>661</v>
      </c>
      <c r="B693" s="54" t="s">
        <v>258</v>
      </c>
      <c r="C693" s="52">
        <v>10</v>
      </c>
      <c r="D693" s="54" t="s">
        <v>88</v>
      </c>
      <c r="E693" s="34" t="s">
        <v>662</v>
      </c>
      <c r="F693" s="52"/>
      <c r="G693" s="114">
        <f>G694</f>
        <v>0</v>
      </c>
      <c r="H693" s="114">
        <f t="shared" si="807"/>
        <v>0</v>
      </c>
      <c r="I693" s="102">
        <f>I694</f>
        <v>0</v>
      </c>
      <c r="J693" s="114">
        <f t="shared" si="809"/>
        <v>4128.2</v>
      </c>
      <c r="K693" s="235">
        <f t="shared" ref="K693:K696" si="811">I693+J693</f>
        <v>4128.2</v>
      </c>
      <c r="L693" s="114">
        <f t="shared" si="809"/>
        <v>-4128.2</v>
      </c>
      <c r="M693" s="255">
        <f t="shared" si="796"/>
        <v>0</v>
      </c>
      <c r="N693" s="114">
        <f t="shared" si="809"/>
        <v>0</v>
      </c>
      <c r="O693" s="114">
        <f t="shared" si="809"/>
        <v>0</v>
      </c>
    </row>
    <row r="694" spans="1:15" hidden="1" x14ac:dyDescent="0.2">
      <c r="A694" s="25" t="s">
        <v>96</v>
      </c>
      <c r="B694" s="37" t="s">
        <v>258</v>
      </c>
      <c r="C694" s="34">
        <v>10</v>
      </c>
      <c r="D694" s="37" t="s">
        <v>88</v>
      </c>
      <c r="E694" s="34" t="s">
        <v>662</v>
      </c>
      <c r="F694" s="34">
        <v>300</v>
      </c>
      <c r="G694" s="113">
        <f>G695</f>
        <v>0</v>
      </c>
      <c r="H694" s="113">
        <f t="shared" si="807"/>
        <v>0</v>
      </c>
      <c r="I694" s="102">
        <f>I695</f>
        <v>0</v>
      </c>
      <c r="J694" s="113">
        <f t="shared" si="809"/>
        <v>4128.2</v>
      </c>
      <c r="K694" s="235">
        <f t="shared" si="811"/>
        <v>4128.2</v>
      </c>
      <c r="L694" s="113">
        <f t="shared" si="809"/>
        <v>-4128.2</v>
      </c>
      <c r="M694" s="255">
        <f t="shared" si="796"/>
        <v>0</v>
      </c>
      <c r="N694" s="113">
        <f t="shared" si="809"/>
        <v>0</v>
      </c>
      <c r="O694" s="113">
        <f t="shared" si="809"/>
        <v>0</v>
      </c>
    </row>
    <row r="695" spans="1:15" ht="33.75" hidden="1" x14ac:dyDescent="0.2">
      <c r="A695" s="33" t="s">
        <v>386</v>
      </c>
      <c r="B695" s="37" t="s">
        <v>258</v>
      </c>
      <c r="C695" s="34">
        <v>10</v>
      </c>
      <c r="D695" s="37" t="s">
        <v>88</v>
      </c>
      <c r="E695" s="34" t="s">
        <v>662</v>
      </c>
      <c r="F695" s="34">
        <v>320</v>
      </c>
      <c r="G695" s="113">
        <f>G696</f>
        <v>0</v>
      </c>
      <c r="H695" s="113">
        <f t="shared" si="807"/>
        <v>0</v>
      </c>
      <c r="I695" s="102">
        <f>I696</f>
        <v>0</v>
      </c>
      <c r="J695" s="113">
        <f t="shared" si="809"/>
        <v>4128.2</v>
      </c>
      <c r="K695" s="235">
        <f t="shared" si="811"/>
        <v>4128.2</v>
      </c>
      <c r="L695" s="113">
        <f t="shared" si="809"/>
        <v>-4128.2</v>
      </c>
      <c r="M695" s="255">
        <f t="shared" si="796"/>
        <v>0</v>
      </c>
      <c r="N695" s="113">
        <f t="shared" si="809"/>
        <v>0</v>
      </c>
      <c r="O695" s="113">
        <f t="shared" si="809"/>
        <v>0</v>
      </c>
    </row>
    <row r="696" spans="1:15" hidden="1" x14ac:dyDescent="0.2">
      <c r="A696" s="65" t="s">
        <v>341</v>
      </c>
      <c r="B696" s="37" t="s">
        <v>258</v>
      </c>
      <c r="C696" s="34">
        <v>10</v>
      </c>
      <c r="D696" s="37" t="s">
        <v>88</v>
      </c>
      <c r="E696" s="34" t="s">
        <v>662</v>
      </c>
      <c r="F696" s="34">
        <v>322</v>
      </c>
      <c r="G696" s="113">
        <v>0</v>
      </c>
      <c r="H696" s="113"/>
      <c r="I696" s="102">
        <v>0</v>
      </c>
      <c r="J696" s="102">
        <v>4128.2</v>
      </c>
      <c r="K696" s="254">
        <f t="shared" si="811"/>
        <v>4128.2</v>
      </c>
      <c r="L696" s="102">
        <v>-4128.2</v>
      </c>
      <c r="M696" s="255">
        <f t="shared" si="796"/>
        <v>0</v>
      </c>
      <c r="N696" s="102"/>
      <c r="O696" s="102">
        <f>M696+N696</f>
        <v>0</v>
      </c>
    </row>
    <row r="697" spans="1:15" x14ac:dyDescent="0.2">
      <c r="A697" s="48" t="s">
        <v>342</v>
      </c>
      <c r="B697" s="49" t="s">
        <v>258</v>
      </c>
      <c r="C697" s="47" t="s">
        <v>343</v>
      </c>
      <c r="D697" s="49" t="s">
        <v>82</v>
      </c>
      <c r="E697" s="47" t="s">
        <v>83</v>
      </c>
      <c r="F697" s="47" t="s">
        <v>84</v>
      </c>
      <c r="G697" s="112">
        <f t="shared" ref="G697:O702" si="812">G698</f>
        <v>300</v>
      </c>
      <c r="H697" s="112">
        <f t="shared" si="812"/>
        <v>0</v>
      </c>
      <c r="I697" s="102">
        <f t="shared" si="800"/>
        <v>300</v>
      </c>
      <c r="J697" s="112">
        <f t="shared" si="812"/>
        <v>0</v>
      </c>
      <c r="K697" s="235">
        <f t="shared" si="759"/>
        <v>300</v>
      </c>
      <c r="L697" s="112">
        <f t="shared" si="812"/>
        <v>245</v>
      </c>
      <c r="M697" s="255">
        <f t="shared" si="796"/>
        <v>545</v>
      </c>
      <c r="N697" s="112">
        <f t="shared" si="812"/>
        <v>14.801</v>
      </c>
      <c r="O697" s="112">
        <f t="shared" si="812"/>
        <v>559.80100000000004</v>
      </c>
    </row>
    <row r="698" spans="1:15" x14ac:dyDescent="0.2">
      <c r="A698" s="48" t="s">
        <v>344</v>
      </c>
      <c r="B698" s="56" t="s">
        <v>258</v>
      </c>
      <c r="C698" s="47" t="s">
        <v>343</v>
      </c>
      <c r="D698" s="49" t="s">
        <v>180</v>
      </c>
      <c r="E698" s="47" t="s">
        <v>83</v>
      </c>
      <c r="F698" s="47" t="s">
        <v>84</v>
      </c>
      <c r="G698" s="112">
        <f t="shared" si="812"/>
        <v>300</v>
      </c>
      <c r="H698" s="112">
        <f t="shared" si="812"/>
        <v>0</v>
      </c>
      <c r="I698" s="102">
        <f t="shared" si="800"/>
        <v>300</v>
      </c>
      <c r="J698" s="112">
        <f t="shared" si="812"/>
        <v>0</v>
      </c>
      <c r="K698" s="235">
        <f t="shared" si="759"/>
        <v>300</v>
      </c>
      <c r="L698" s="112">
        <f t="shared" si="812"/>
        <v>245</v>
      </c>
      <c r="M698" s="255">
        <f t="shared" si="796"/>
        <v>545</v>
      </c>
      <c r="N698" s="112">
        <f t="shared" si="812"/>
        <v>14.801</v>
      </c>
      <c r="O698" s="112">
        <f t="shared" si="812"/>
        <v>559.80100000000004</v>
      </c>
    </row>
    <row r="699" spans="1:15" ht="31.5" x14ac:dyDescent="0.2">
      <c r="A699" s="48" t="s">
        <v>432</v>
      </c>
      <c r="B699" s="49" t="s">
        <v>258</v>
      </c>
      <c r="C699" s="47" t="s">
        <v>343</v>
      </c>
      <c r="D699" s="49" t="s">
        <v>180</v>
      </c>
      <c r="E699" s="47" t="s">
        <v>345</v>
      </c>
      <c r="F699" s="47"/>
      <c r="G699" s="112">
        <f t="shared" si="812"/>
        <v>300</v>
      </c>
      <c r="H699" s="112">
        <f t="shared" si="812"/>
        <v>0</v>
      </c>
      <c r="I699" s="102">
        <f t="shared" si="800"/>
        <v>300</v>
      </c>
      <c r="J699" s="112">
        <f t="shared" si="812"/>
        <v>0</v>
      </c>
      <c r="K699" s="235">
        <f t="shared" si="759"/>
        <v>300</v>
      </c>
      <c r="L699" s="112">
        <f t="shared" si="812"/>
        <v>245</v>
      </c>
      <c r="M699" s="255">
        <f t="shared" si="796"/>
        <v>545</v>
      </c>
      <c r="N699" s="112">
        <f t="shared" si="812"/>
        <v>14.801</v>
      </c>
      <c r="O699" s="112">
        <f t="shared" si="812"/>
        <v>559.80100000000004</v>
      </c>
    </row>
    <row r="700" spans="1:15" ht="22.5" x14ac:dyDescent="0.2">
      <c r="A700" s="50" t="s">
        <v>346</v>
      </c>
      <c r="B700" s="54" t="s">
        <v>258</v>
      </c>
      <c r="C700" s="52" t="s">
        <v>343</v>
      </c>
      <c r="D700" s="54" t="s">
        <v>180</v>
      </c>
      <c r="E700" s="52" t="s">
        <v>347</v>
      </c>
      <c r="F700" s="52"/>
      <c r="G700" s="114">
        <f t="shared" si="812"/>
        <v>300</v>
      </c>
      <c r="H700" s="114">
        <f t="shared" si="812"/>
        <v>0</v>
      </c>
      <c r="I700" s="102">
        <f t="shared" si="800"/>
        <v>300</v>
      </c>
      <c r="J700" s="114">
        <f t="shared" si="812"/>
        <v>0</v>
      </c>
      <c r="K700" s="235">
        <f t="shared" si="759"/>
        <v>300</v>
      </c>
      <c r="L700" s="114">
        <f t="shared" si="812"/>
        <v>245</v>
      </c>
      <c r="M700" s="255">
        <f t="shared" si="796"/>
        <v>545</v>
      </c>
      <c r="N700" s="114">
        <f t="shared" si="812"/>
        <v>14.801</v>
      </c>
      <c r="O700" s="114">
        <f t="shared" si="812"/>
        <v>559.80100000000004</v>
      </c>
    </row>
    <row r="701" spans="1:15" x14ac:dyDescent="0.2">
      <c r="A701" s="33" t="s">
        <v>388</v>
      </c>
      <c r="B701" s="37" t="s">
        <v>258</v>
      </c>
      <c r="C701" s="34" t="s">
        <v>343</v>
      </c>
      <c r="D701" s="37" t="s">
        <v>180</v>
      </c>
      <c r="E701" s="34" t="s">
        <v>347</v>
      </c>
      <c r="F701" s="34">
        <v>200</v>
      </c>
      <c r="G701" s="113">
        <f t="shared" si="812"/>
        <v>300</v>
      </c>
      <c r="H701" s="113">
        <f t="shared" si="812"/>
        <v>0</v>
      </c>
      <c r="I701" s="102">
        <f t="shared" si="800"/>
        <v>300</v>
      </c>
      <c r="J701" s="113">
        <f t="shared" si="812"/>
        <v>0</v>
      </c>
      <c r="K701" s="235">
        <f t="shared" si="759"/>
        <v>300</v>
      </c>
      <c r="L701" s="113">
        <f t="shared" si="812"/>
        <v>245</v>
      </c>
      <c r="M701" s="255">
        <f t="shared" si="796"/>
        <v>545</v>
      </c>
      <c r="N701" s="113">
        <f t="shared" si="812"/>
        <v>14.801</v>
      </c>
      <c r="O701" s="113">
        <f t="shared" si="812"/>
        <v>559.80100000000004</v>
      </c>
    </row>
    <row r="702" spans="1:15" ht="22.5" x14ac:dyDescent="0.2">
      <c r="A702" s="33" t="s">
        <v>51</v>
      </c>
      <c r="B702" s="55" t="s">
        <v>258</v>
      </c>
      <c r="C702" s="34" t="s">
        <v>343</v>
      </c>
      <c r="D702" s="37" t="s">
        <v>180</v>
      </c>
      <c r="E702" s="34" t="s">
        <v>347</v>
      </c>
      <c r="F702" s="34">
        <v>240</v>
      </c>
      <c r="G702" s="113">
        <f t="shared" si="812"/>
        <v>300</v>
      </c>
      <c r="H702" s="113">
        <f t="shared" si="812"/>
        <v>0</v>
      </c>
      <c r="I702" s="102">
        <f t="shared" si="800"/>
        <v>300</v>
      </c>
      <c r="J702" s="113">
        <f t="shared" si="812"/>
        <v>0</v>
      </c>
      <c r="K702" s="235">
        <f t="shared" si="759"/>
        <v>300</v>
      </c>
      <c r="L702" s="113">
        <f t="shared" si="812"/>
        <v>245</v>
      </c>
      <c r="M702" s="255">
        <f t="shared" si="796"/>
        <v>545</v>
      </c>
      <c r="N702" s="113">
        <f t="shared" si="812"/>
        <v>14.801</v>
      </c>
      <c r="O702" s="113">
        <f t="shared" si="812"/>
        <v>559.80100000000004</v>
      </c>
    </row>
    <row r="703" spans="1:15" x14ac:dyDescent="0.2">
      <c r="A703" s="65" t="s">
        <v>408</v>
      </c>
      <c r="B703" s="37" t="s">
        <v>258</v>
      </c>
      <c r="C703" s="34" t="s">
        <v>343</v>
      </c>
      <c r="D703" s="37" t="s">
        <v>180</v>
      </c>
      <c r="E703" s="34" t="s">
        <v>347</v>
      </c>
      <c r="F703" s="34">
        <v>244</v>
      </c>
      <c r="G703" s="113">
        <v>300</v>
      </c>
      <c r="H703" s="113"/>
      <c r="I703" s="102">
        <f t="shared" si="800"/>
        <v>300</v>
      </c>
      <c r="J703" s="102"/>
      <c r="K703" s="235">
        <f t="shared" si="759"/>
        <v>300</v>
      </c>
      <c r="L703" s="102">
        <v>245</v>
      </c>
      <c r="M703" s="255">
        <f t="shared" si="796"/>
        <v>545</v>
      </c>
      <c r="N703" s="102">
        <v>14.801</v>
      </c>
      <c r="O703" s="102">
        <f>M703+N703</f>
        <v>559.80100000000004</v>
      </c>
    </row>
    <row r="704" spans="1:15" x14ac:dyDescent="0.2">
      <c r="A704" s="48" t="s">
        <v>348</v>
      </c>
      <c r="B704" s="49" t="s">
        <v>258</v>
      </c>
      <c r="C704" s="47">
        <v>12</v>
      </c>
      <c r="D704" s="49"/>
      <c r="E704" s="47"/>
      <c r="F704" s="47"/>
      <c r="G704" s="112">
        <f t="shared" ref="G704:O709" si="813">G705</f>
        <v>100</v>
      </c>
      <c r="H704" s="112">
        <f t="shared" si="813"/>
        <v>0</v>
      </c>
      <c r="I704" s="102">
        <f t="shared" si="800"/>
        <v>100</v>
      </c>
      <c r="J704" s="112">
        <f t="shared" si="813"/>
        <v>0</v>
      </c>
      <c r="K704" s="235">
        <f t="shared" si="759"/>
        <v>100</v>
      </c>
      <c r="L704" s="112">
        <f t="shared" si="813"/>
        <v>99</v>
      </c>
      <c r="M704" s="255">
        <f t="shared" si="796"/>
        <v>199</v>
      </c>
      <c r="N704" s="112">
        <f t="shared" si="813"/>
        <v>-104.646</v>
      </c>
      <c r="O704" s="112">
        <f t="shared" si="813"/>
        <v>94.353999999999999</v>
      </c>
    </row>
    <row r="705" spans="1:17" x14ac:dyDescent="0.2">
      <c r="A705" s="48" t="s">
        <v>349</v>
      </c>
      <c r="B705" s="49" t="s">
        <v>258</v>
      </c>
      <c r="C705" s="47">
        <v>12</v>
      </c>
      <c r="D705" s="49" t="s">
        <v>152</v>
      </c>
      <c r="E705" s="47"/>
      <c r="F705" s="47"/>
      <c r="G705" s="112">
        <f t="shared" si="813"/>
        <v>100</v>
      </c>
      <c r="H705" s="112">
        <f t="shared" si="813"/>
        <v>0</v>
      </c>
      <c r="I705" s="102">
        <f t="shared" si="800"/>
        <v>100</v>
      </c>
      <c r="J705" s="112">
        <f t="shared" si="813"/>
        <v>0</v>
      </c>
      <c r="K705" s="235">
        <f t="shared" ref="K705:K750" si="814">I705+J705</f>
        <v>100</v>
      </c>
      <c r="L705" s="112">
        <f t="shared" si="813"/>
        <v>99</v>
      </c>
      <c r="M705" s="255">
        <f t="shared" si="796"/>
        <v>199</v>
      </c>
      <c r="N705" s="112">
        <f t="shared" si="813"/>
        <v>-104.646</v>
      </c>
      <c r="O705" s="112">
        <f t="shared" si="813"/>
        <v>94.353999999999999</v>
      </c>
    </row>
    <row r="706" spans="1:17" ht="31.5" x14ac:dyDescent="0.2">
      <c r="A706" s="48" t="s">
        <v>433</v>
      </c>
      <c r="B706" s="49" t="s">
        <v>258</v>
      </c>
      <c r="C706" s="47">
        <v>12</v>
      </c>
      <c r="D706" s="49" t="s">
        <v>152</v>
      </c>
      <c r="E706" s="47" t="s">
        <v>350</v>
      </c>
      <c r="F706" s="47"/>
      <c r="G706" s="112">
        <f t="shared" si="813"/>
        <v>100</v>
      </c>
      <c r="H706" s="112">
        <f t="shared" si="813"/>
        <v>0</v>
      </c>
      <c r="I706" s="102">
        <f t="shared" si="800"/>
        <v>100</v>
      </c>
      <c r="J706" s="112">
        <f t="shared" si="813"/>
        <v>0</v>
      </c>
      <c r="K706" s="235">
        <f t="shared" si="814"/>
        <v>100</v>
      </c>
      <c r="L706" s="112">
        <f t="shared" si="813"/>
        <v>99</v>
      </c>
      <c r="M706" s="255">
        <f t="shared" si="796"/>
        <v>199</v>
      </c>
      <c r="N706" s="112">
        <f t="shared" si="813"/>
        <v>-104.646</v>
      </c>
      <c r="O706" s="112">
        <f t="shared" si="813"/>
        <v>94.353999999999999</v>
      </c>
    </row>
    <row r="707" spans="1:17" x14ac:dyDescent="0.2">
      <c r="A707" s="50" t="s">
        <v>351</v>
      </c>
      <c r="B707" s="54" t="s">
        <v>258</v>
      </c>
      <c r="C707" s="52">
        <v>12</v>
      </c>
      <c r="D707" s="54" t="s">
        <v>152</v>
      </c>
      <c r="E707" s="52" t="s">
        <v>352</v>
      </c>
      <c r="F707" s="52"/>
      <c r="G707" s="114">
        <f t="shared" si="813"/>
        <v>100</v>
      </c>
      <c r="H707" s="114">
        <f t="shared" si="813"/>
        <v>0</v>
      </c>
      <c r="I707" s="102">
        <f t="shared" si="800"/>
        <v>100</v>
      </c>
      <c r="J707" s="114">
        <f t="shared" si="813"/>
        <v>0</v>
      </c>
      <c r="K707" s="235">
        <f t="shared" si="814"/>
        <v>100</v>
      </c>
      <c r="L707" s="114">
        <f t="shared" si="813"/>
        <v>99</v>
      </c>
      <c r="M707" s="255">
        <f t="shared" si="796"/>
        <v>199</v>
      </c>
      <c r="N707" s="114">
        <f t="shared" si="813"/>
        <v>-104.646</v>
      </c>
      <c r="O707" s="114">
        <f t="shared" si="813"/>
        <v>94.353999999999999</v>
      </c>
    </row>
    <row r="708" spans="1:17" x14ac:dyDescent="0.2">
      <c r="A708" s="33" t="s">
        <v>388</v>
      </c>
      <c r="B708" s="37" t="s">
        <v>258</v>
      </c>
      <c r="C708" s="34">
        <v>12</v>
      </c>
      <c r="D708" s="37" t="s">
        <v>152</v>
      </c>
      <c r="E708" s="34" t="s">
        <v>352</v>
      </c>
      <c r="F708" s="34">
        <v>200</v>
      </c>
      <c r="G708" s="113">
        <f t="shared" si="813"/>
        <v>100</v>
      </c>
      <c r="H708" s="113">
        <f t="shared" si="813"/>
        <v>0</v>
      </c>
      <c r="I708" s="102">
        <f t="shared" si="800"/>
        <v>100</v>
      </c>
      <c r="J708" s="113">
        <f t="shared" si="813"/>
        <v>0</v>
      </c>
      <c r="K708" s="235">
        <f t="shared" si="814"/>
        <v>100</v>
      </c>
      <c r="L708" s="113">
        <f t="shared" si="813"/>
        <v>99</v>
      </c>
      <c r="M708" s="255">
        <f t="shared" si="796"/>
        <v>199</v>
      </c>
      <c r="N708" s="113">
        <f t="shared" si="813"/>
        <v>-104.646</v>
      </c>
      <c r="O708" s="113">
        <f t="shared" si="813"/>
        <v>94.353999999999999</v>
      </c>
    </row>
    <row r="709" spans="1:17" ht="22.5" x14ac:dyDescent="0.2">
      <c r="A709" s="33" t="s">
        <v>51</v>
      </c>
      <c r="B709" s="37" t="s">
        <v>258</v>
      </c>
      <c r="C709" s="34">
        <v>12</v>
      </c>
      <c r="D709" s="37" t="s">
        <v>152</v>
      </c>
      <c r="E709" s="34" t="s">
        <v>352</v>
      </c>
      <c r="F709" s="34">
        <v>240</v>
      </c>
      <c r="G709" s="113">
        <f t="shared" si="813"/>
        <v>100</v>
      </c>
      <c r="H709" s="113">
        <f t="shared" si="813"/>
        <v>0</v>
      </c>
      <c r="I709" s="102">
        <f t="shared" si="800"/>
        <v>100</v>
      </c>
      <c r="J709" s="113">
        <f t="shared" si="813"/>
        <v>0</v>
      </c>
      <c r="K709" s="235">
        <f t="shared" si="814"/>
        <v>100</v>
      </c>
      <c r="L709" s="113">
        <f t="shared" si="813"/>
        <v>99</v>
      </c>
      <c r="M709" s="255">
        <f t="shared" si="796"/>
        <v>199</v>
      </c>
      <c r="N709" s="113">
        <f t="shared" si="813"/>
        <v>-104.646</v>
      </c>
      <c r="O709" s="113">
        <f t="shared" si="813"/>
        <v>94.353999999999999</v>
      </c>
    </row>
    <row r="710" spans="1:17" x14ac:dyDescent="0.2">
      <c r="A710" s="65" t="s">
        <v>408</v>
      </c>
      <c r="B710" s="37" t="s">
        <v>258</v>
      </c>
      <c r="C710" s="34">
        <v>12</v>
      </c>
      <c r="D710" s="37" t="s">
        <v>152</v>
      </c>
      <c r="E710" s="34" t="s">
        <v>352</v>
      </c>
      <c r="F710" s="34">
        <v>244</v>
      </c>
      <c r="G710" s="113">
        <v>100</v>
      </c>
      <c r="H710" s="113"/>
      <c r="I710" s="102">
        <f t="shared" si="800"/>
        <v>100</v>
      </c>
      <c r="J710" s="102"/>
      <c r="K710" s="235">
        <f t="shared" si="814"/>
        <v>100</v>
      </c>
      <c r="L710" s="102">
        <v>99</v>
      </c>
      <c r="M710" s="255">
        <f t="shared" si="796"/>
        <v>199</v>
      </c>
      <c r="N710" s="102">
        <v>-104.646</v>
      </c>
      <c r="O710" s="102">
        <f>M710+N710</f>
        <v>94.353999999999999</v>
      </c>
    </row>
    <row r="711" spans="1:17" ht="21" x14ac:dyDescent="0.2">
      <c r="A711" s="62" t="s">
        <v>353</v>
      </c>
      <c r="B711" s="60" t="s">
        <v>354</v>
      </c>
      <c r="C711" s="59"/>
      <c r="D711" s="60"/>
      <c r="E711" s="60"/>
      <c r="F711" s="59"/>
      <c r="G711" s="97">
        <f>G712</f>
        <v>1722.4</v>
      </c>
      <c r="H711" s="97">
        <f t="shared" ref="H711" si="815">H712</f>
        <v>700.75</v>
      </c>
      <c r="I711" s="236">
        <f t="shared" si="800"/>
        <v>2423.15</v>
      </c>
      <c r="J711" s="97">
        <f t="shared" ref="J711:O711" si="816">J712</f>
        <v>0</v>
      </c>
      <c r="K711" s="108">
        <f t="shared" si="814"/>
        <v>2423.15</v>
      </c>
      <c r="L711" s="97">
        <f t="shared" si="816"/>
        <v>0</v>
      </c>
      <c r="M711" s="97">
        <f t="shared" si="796"/>
        <v>2423.15</v>
      </c>
      <c r="N711" s="97">
        <f t="shared" si="816"/>
        <v>181.79199999999997</v>
      </c>
      <c r="O711" s="108">
        <f t="shared" si="816"/>
        <v>2604.942</v>
      </c>
    </row>
    <row r="712" spans="1:17" x14ac:dyDescent="0.2">
      <c r="A712" s="48" t="s">
        <v>355</v>
      </c>
      <c r="B712" s="49" t="s">
        <v>354</v>
      </c>
      <c r="C712" s="47" t="s">
        <v>25</v>
      </c>
      <c r="D712" s="49" t="s">
        <v>82</v>
      </c>
      <c r="E712" s="47" t="s">
        <v>83</v>
      </c>
      <c r="F712" s="47" t="s">
        <v>84</v>
      </c>
      <c r="G712" s="98">
        <f>G713+G720</f>
        <v>1722.4</v>
      </c>
      <c r="H712" s="98">
        <f>H713+H720</f>
        <v>700.75</v>
      </c>
      <c r="I712" s="102">
        <f t="shared" si="800"/>
        <v>2423.15</v>
      </c>
      <c r="J712" s="98">
        <f t="shared" ref="J712:L712" si="817">J713+J720</f>
        <v>0</v>
      </c>
      <c r="K712" s="235">
        <f t="shared" si="814"/>
        <v>2423.15</v>
      </c>
      <c r="L712" s="98">
        <f t="shared" si="817"/>
        <v>0</v>
      </c>
      <c r="M712" s="255">
        <f t="shared" si="796"/>
        <v>2423.15</v>
      </c>
      <c r="N712" s="98">
        <f t="shared" ref="N712:O712" si="818">N713+N720</f>
        <v>181.79199999999997</v>
      </c>
      <c r="O712" s="98">
        <f t="shared" si="818"/>
        <v>2604.942</v>
      </c>
    </row>
    <row r="713" spans="1:17" ht="21" x14ac:dyDescent="0.2">
      <c r="A713" s="48" t="s">
        <v>356</v>
      </c>
      <c r="B713" s="49" t="s">
        <v>354</v>
      </c>
      <c r="C713" s="47" t="s">
        <v>25</v>
      </c>
      <c r="D713" s="49" t="s">
        <v>152</v>
      </c>
      <c r="E713" s="47" t="s">
        <v>83</v>
      </c>
      <c r="F713" s="47" t="s">
        <v>84</v>
      </c>
      <c r="G713" s="98">
        <f>G714</f>
        <v>920.80000000000007</v>
      </c>
      <c r="H713" s="98">
        <f t="shared" ref="H713:H716" si="819">H714</f>
        <v>0</v>
      </c>
      <c r="I713" s="102">
        <f t="shared" si="800"/>
        <v>920.80000000000007</v>
      </c>
      <c r="J713" s="98">
        <f t="shared" ref="J713:O716" si="820">J714</f>
        <v>0</v>
      </c>
      <c r="K713" s="235">
        <f t="shared" si="814"/>
        <v>920.80000000000007</v>
      </c>
      <c r="L713" s="98">
        <f t="shared" si="820"/>
        <v>0</v>
      </c>
      <c r="M713" s="255">
        <f t="shared" si="796"/>
        <v>920.80000000000007</v>
      </c>
      <c r="N713" s="98">
        <f t="shared" si="820"/>
        <v>219.26599999999999</v>
      </c>
      <c r="O713" s="98">
        <f t="shared" si="820"/>
        <v>1140.066</v>
      </c>
    </row>
    <row r="714" spans="1:17" x14ac:dyDescent="0.2">
      <c r="A714" s="50" t="s">
        <v>357</v>
      </c>
      <c r="B714" s="54" t="s">
        <v>354</v>
      </c>
      <c r="C714" s="52" t="s">
        <v>25</v>
      </c>
      <c r="D714" s="54" t="s">
        <v>152</v>
      </c>
      <c r="E714" s="52" t="s">
        <v>358</v>
      </c>
      <c r="F714" s="52" t="s">
        <v>84</v>
      </c>
      <c r="G714" s="99">
        <f>G715</f>
        <v>920.80000000000007</v>
      </c>
      <c r="H714" s="99">
        <f t="shared" si="819"/>
        <v>0</v>
      </c>
      <c r="I714" s="102">
        <f t="shared" si="800"/>
        <v>920.80000000000007</v>
      </c>
      <c r="J714" s="99">
        <f t="shared" si="820"/>
        <v>0</v>
      </c>
      <c r="K714" s="235">
        <f t="shared" si="814"/>
        <v>920.80000000000007</v>
      </c>
      <c r="L714" s="99">
        <f t="shared" si="820"/>
        <v>0</v>
      </c>
      <c r="M714" s="255">
        <f t="shared" si="796"/>
        <v>920.80000000000007</v>
      </c>
      <c r="N714" s="99">
        <f t="shared" si="820"/>
        <v>219.26599999999999</v>
      </c>
      <c r="O714" s="99">
        <f t="shared" si="820"/>
        <v>1140.066</v>
      </c>
    </row>
    <row r="715" spans="1:17" ht="22.5" x14ac:dyDescent="0.2">
      <c r="A715" s="64" t="s">
        <v>129</v>
      </c>
      <c r="B715" s="37" t="s">
        <v>354</v>
      </c>
      <c r="C715" s="34" t="s">
        <v>25</v>
      </c>
      <c r="D715" s="37" t="s">
        <v>152</v>
      </c>
      <c r="E715" s="34" t="s">
        <v>359</v>
      </c>
      <c r="F715" s="34"/>
      <c r="G715" s="100">
        <f>G716</f>
        <v>920.80000000000007</v>
      </c>
      <c r="H715" s="100">
        <f t="shared" si="819"/>
        <v>0</v>
      </c>
      <c r="I715" s="102">
        <f t="shared" si="800"/>
        <v>920.80000000000007</v>
      </c>
      <c r="J715" s="100">
        <f t="shared" si="820"/>
        <v>0</v>
      </c>
      <c r="K715" s="235">
        <f t="shared" si="814"/>
        <v>920.80000000000007</v>
      </c>
      <c r="L715" s="100">
        <f t="shared" si="820"/>
        <v>0</v>
      </c>
      <c r="M715" s="255">
        <f t="shared" si="796"/>
        <v>920.80000000000007</v>
      </c>
      <c r="N715" s="100">
        <f t="shared" si="820"/>
        <v>219.26599999999999</v>
      </c>
      <c r="O715" s="100">
        <f t="shared" si="820"/>
        <v>1140.066</v>
      </c>
    </row>
    <row r="716" spans="1:17" ht="33.75" x14ac:dyDescent="0.2">
      <c r="A716" s="33" t="s">
        <v>41</v>
      </c>
      <c r="B716" s="37" t="s">
        <v>354</v>
      </c>
      <c r="C716" s="34" t="s">
        <v>25</v>
      </c>
      <c r="D716" s="37" t="s">
        <v>152</v>
      </c>
      <c r="E716" s="34" t="s">
        <v>359</v>
      </c>
      <c r="F716" s="34" t="s">
        <v>42</v>
      </c>
      <c r="G716" s="100">
        <f>G717</f>
        <v>920.80000000000007</v>
      </c>
      <c r="H716" s="100">
        <f t="shared" si="819"/>
        <v>0</v>
      </c>
      <c r="I716" s="102">
        <f t="shared" si="800"/>
        <v>920.80000000000007</v>
      </c>
      <c r="J716" s="100">
        <f t="shared" si="820"/>
        <v>0</v>
      </c>
      <c r="K716" s="235">
        <f t="shared" si="814"/>
        <v>920.80000000000007</v>
      </c>
      <c r="L716" s="100">
        <f t="shared" si="820"/>
        <v>0</v>
      </c>
      <c r="M716" s="255">
        <f t="shared" si="796"/>
        <v>920.80000000000007</v>
      </c>
      <c r="N716" s="100">
        <f t="shared" si="820"/>
        <v>219.26599999999999</v>
      </c>
      <c r="O716" s="100">
        <f t="shared" si="820"/>
        <v>1140.066</v>
      </c>
    </row>
    <row r="717" spans="1:17" x14ac:dyDescent="0.2">
      <c r="A717" s="33" t="s">
        <v>68</v>
      </c>
      <c r="B717" s="37" t="s">
        <v>354</v>
      </c>
      <c r="C717" s="34" t="s">
        <v>25</v>
      </c>
      <c r="D717" s="37" t="s">
        <v>152</v>
      </c>
      <c r="E717" s="34" t="s">
        <v>359</v>
      </c>
      <c r="F717" s="34" t="s">
        <v>131</v>
      </c>
      <c r="G717" s="100">
        <f>G718+G719</f>
        <v>920.80000000000007</v>
      </c>
      <c r="H717" s="100">
        <f t="shared" ref="H717" si="821">H718+H719</f>
        <v>0</v>
      </c>
      <c r="I717" s="102">
        <f t="shared" si="800"/>
        <v>920.80000000000007</v>
      </c>
      <c r="J717" s="100">
        <f t="shared" ref="J717:L717" si="822">J718+J719</f>
        <v>0</v>
      </c>
      <c r="K717" s="235">
        <f t="shared" si="814"/>
        <v>920.80000000000007</v>
      </c>
      <c r="L717" s="100">
        <f t="shared" si="822"/>
        <v>0</v>
      </c>
      <c r="M717" s="255">
        <f t="shared" si="796"/>
        <v>920.80000000000007</v>
      </c>
      <c r="N717" s="100">
        <f t="shared" ref="N717:O717" si="823">N718+N719</f>
        <v>219.26599999999999</v>
      </c>
      <c r="O717" s="100">
        <f t="shared" si="823"/>
        <v>1140.066</v>
      </c>
    </row>
    <row r="718" spans="1:17" x14ac:dyDescent="0.2">
      <c r="A718" s="64" t="s">
        <v>69</v>
      </c>
      <c r="B718" s="37" t="s">
        <v>354</v>
      </c>
      <c r="C718" s="34" t="s">
        <v>25</v>
      </c>
      <c r="D718" s="37" t="s">
        <v>152</v>
      </c>
      <c r="E718" s="34" t="s">
        <v>359</v>
      </c>
      <c r="F718" s="34" t="s">
        <v>132</v>
      </c>
      <c r="G718" s="100">
        <v>707.2</v>
      </c>
      <c r="H718" s="100"/>
      <c r="I718" s="102">
        <f t="shared" si="800"/>
        <v>707.2</v>
      </c>
      <c r="J718" s="102"/>
      <c r="K718" s="235">
        <f t="shared" si="814"/>
        <v>707.2</v>
      </c>
      <c r="L718" s="102"/>
      <c r="M718" s="255">
        <f t="shared" si="796"/>
        <v>707.2</v>
      </c>
      <c r="N718" s="102">
        <v>184.17099999999999</v>
      </c>
      <c r="O718" s="102">
        <f t="shared" ref="O718:O719" si="824">M718+N718</f>
        <v>891.37100000000009</v>
      </c>
    </row>
    <row r="719" spans="1:17" ht="33.75" x14ac:dyDescent="0.2">
      <c r="A719" s="64" t="s">
        <v>70</v>
      </c>
      <c r="B719" s="37" t="s">
        <v>354</v>
      </c>
      <c r="C719" s="34" t="s">
        <v>25</v>
      </c>
      <c r="D719" s="37" t="s">
        <v>152</v>
      </c>
      <c r="E719" s="34" t="s">
        <v>359</v>
      </c>
      <c r="F719" s="34">
        <v>129</v>
      </c>
      <c r="G719" s="100">
        <v>213.6</v>
      </c>
      <c r="H719" s="100"/>
      <c r="I719" s="102">
        <f t="shared" si="800"/>
        <v>213.6</v>
      </c>
      <c r="J719" s="102"/>
      <c r="K719" s="235">
        <f t="shared" si="814"/>
        <v>213.6</v>
      </c>
      <c r="L719" s="102"/>
      <c r="M719" s="255">
        <f t="shared" si="796"/>
        <v>213.6</v>
      </c>
      <c r="N719" s="102">
        <v>35.094999999999999</v>
      </c>
      <c r="O719" s="102">
        <f t="shared" si="824"/>
        <v>248.69499999999999</v>
      </c>
    </row>
    <row r="720" spans="1:17" ht="31.5" x14ac:dyDescent="0.2">
      <c r="A720" s="48" t="s">
        <v>360</v>
      </c>
      <c r="B720" s="49" t="s">
        <v>354</v>
      </c>
      <c r="C720" s="47" t="s">
        <v>25</v>
      </c>
      <c r="D720" s="49" t="s">
        <v>88</v>
      </c>
      <c r="E720" s="47" t="s">
        <v>83</v>
      </c>
      <c r="F720" s="47" t="s">
        <v>84</v>
      </c>
      <c r="G720" s="98">
        <f>G721</f>
        <v>801.59999999999991</v>
      </c>
      <c r="H720" s="98">
        <f t="shared" ref="H720" si="825">H721</f>
        <v>700.75</v>
      </c>
      <c r="I720" s="102">
        <f t="shared" si="800"/>
        <v>1502.35</v>
      </c>
      <c r="J720" s="98">
        <f t="shared" ref="J720:O720" si="826">J721</f>
        <v>0</v>
      </c>
      <c r="K720" s="235">
        <f t="shared" si="814"/>
        <v>1502.35</v>
      </c>
      <c r="L720" s="98">
        <f t="shared" si="826"/>
        <v>0</v>
      </c>
      <c r="M720" s="255">
        <f>K720+L720</f>
        <v>1502.35</v>
      </c>
      <c r="N720" s="98">
        <f t="shared" si="826"/>
        <v>-37.474000000000011</v>
      </c>
      <c r="O720" s="109">
        <f t="shared" si="826"/>
        <v>1464.8759999999997</v>
      </c>
      <c r="Q720" s="284"/>
    </row>
    <row r="721" spans="1:15" ht="30" customHeight="1" x14ac:dyDescent="0.2">
      <c r="A721" s="50" t="s">
        <v>373</v>
      </c>
      <c r="B721" s="54" t="s">
        <v>354</v>
      </c>
      <c r="C721" s="52" t="s">
        <v>25</v>
      </c>
      <c r="D721" s="54" t="s">
        <v>88</v>
      </c>
      <c r="E721" s="52" t="s">
        <v>361</v>
      </c>
      <c r="F721" s="52" t="s">
        <v>84</v>
      </c>
      <c r="G721" s="99">
        <f>G722+G726+G729</f>
        <v>801.59999999999991</v>
      </c>
      <c r="H721" s="99">
        <f t="shared" ref="H721" si="827">H722+H726+H729</f>
        <v>700.75</v>
      </c>
      <c r="I721" s="102">
        <f t="shared" si="800"/>
        <v>1502.35</v>
      </c>
      <c r="J721" s="99">
        <f t="shared" ref="J721:L721" si="828">J722+J726+J729</f>
        <v>0</v>
      </c>
      <c r="K721" s="235">
        <f t="shared" si="814"/>
        <v>1502.35</v>
      </c>
      <c r="L721" s="99">
        <f t="shared" si="828"/>
        <v>0</v>
      </c>
      <c r="M721" s="255">
        <f>M722+M729+M733</f>
        <v>1502.35</v>
      </c>
      <c r="N721" s="255">
        <f t="shared" ref="N721:O721" si="829">N722+N729+N733</f>
        <v>-37.474000000000011</v>
      </c>
      <c r="O721" s="255">
        <f t="shared" si="829"/>
        <v>1464.8759999999997</v>
      </c>
    </row>
    <row r="722" spans="1:15" ht="19.5" customHeight="1" x14ac:dyDescent="0.2">
      <c r="A722" s="33" t="s">
        <v>41</v>
      </c>
      <c r="B722" s="37" t="s">
        <v>354</v>
      </c>
      <c r="C722" s="52" t="s">
        <v>25</v>
      </c>
      <c r="D722" s="37" t="s">
        <v>88</v>
      </c>
      <c r="E722" s="34" t="s">
        <v>362</v>
      </c>
      <c r="F722" s="34" t="s">
        <v>42</v>
      </c>
      <c r="G722" s="100">
        <f>G723</f>
        <v>701.59999999999991</v>
      </c>
      <c r="H722" s="100">
        <f t="shared" ref="H722" si="830">H723</f>
        <v>0</v>
      </c>
      <c r="I722" s="102">
        <f t="shared" si="800"/>
        <v>701.59999999999991</v>
      </c>
      <c r="J722" s="100">
        <f t="shared" ref="J722:L722" si="831">J723</f>
        <v>0</v>
      </c>
      <c r="K722" s="235">
        <f t="shared" si="814"/>
        <v>701.59999999999991</v>
      </c>
      <c r="L722" s="100">
        <f t="shared" si="831"/>
        <v>0</v>
      </c>
      <c r="M722" s="255">
        <f>M724+M725+M728</f>
        <v>719.99999999999989</v>
      </c>
      <c r="N722" s="255">
        <f t="shared" ref="N722:O722" si="832">N724+N725+N728</f>
        <v>93.804000000000002</v>
      </c>
      <c r="O722" s="255">
        <f t="shared" si="832"/>
        <v>813.80399999999986</v>
      </c>
    </row>
    <row r="723" spans="1:15" ht="14.25" customHeight="1" x14ac:dyDescent="0.2">
      <c r="A723" s="33" t="s">
        <v>68</v>
      </c>
      <c r="B723" s="37" t="s">
        <v>354</v>
      </c>
      <c r="C723" s="34" t="s">
        <v>25</v>
      </c>
      <c r="D723" s="37" t="s">
        <v>88</v>
      </c>
      <c r="E723" s="34" t="s">
        <v>362</v>
      </c>
      <c r="F723" s="34" t="s">
        <v>131</v>
      </c>
      <c r="G723" s="100">
        <f>G724+G725</f>
        <v>701.59999999999991</v>
      </c>
      <c r="H723" s="100">
        <f t="shared" ref="H723" si="833">H724+H725</f>
        <v>0</v>
      </c>
      <c r="I723" s="102">
        <f t="shared" si="800"/>
        <v>701.59999999999991</v>
      </c>
      <c r="J723" s="100">
        <f t="shared" ref="J723:L723" si="834">J724+J725</f>
        <v>0</v>
      </c>
      <c r="K723" s="235">
        <f t="shared" si="814"/>
        <v>701.59999999999991</v>
      </c>
      <c r="L723" s="100">
        <f t="shared" si="834"/>
        <v>0</v>
      </c>
      <c r="M723" s="255">
        <f t="shared" si="796"/>
        <v>701.59999999999991</v>
      </c>
      <c r="N723" s="100">
        <f t="shared" ref="N723:O723" si="835">N724+N725</f>
        <v>108.404</v>
      </c>
      <c r="O723" s="110">
        <f t="shared" si="835"/>
        <v>810.00399999999991</v>
      </c>
    </row>
    <row r="724" spans="1:15" x14ac:dyDescent="0.2">
      <c r="A724" s="64" t="s">
        <v>69</v>
      </c>
      <c r="B724" s="37" t="s">
        <v>354</v>
      </c>
      <c r="C724" s="34" t="s">
        <v>25</v>
      </c>
      <c r="D724" s="37" t="s">
        <v>88</v>
      </c>
      <c r="E724" s="34" t="s">
        <v>362</v>
      </c>
      <c r="F724" s="34" t="s">
        <v>132</v>
      </c>
      <c r="G724" s="100">
        <v>538.9</v>
      </c>
      <c r="H724" s="100"/>
      <c r="I724" s="102">
        <f t="shared" si="800"/>
        <v>538.9</v>
      </c>
      <c r="J724" s="102"/>
      <c r="K724" s="235">
        <f t="shared" si="814"/>
        <v>538.9</v>
      </c>
      <c r="L724" s="102"/>
      <c r="M724" s="255">
        <f t="shared" si="796"/>
        <v>538.9</v>
      </c>
      <c r="N724" s="102">
        <v>85.646000000000001</v>
      </c>
      <c r="O724" s="145">
        <f>M724+N724</f>
        <v>624.54599999999994</v>
      </c>
    </row>
    <row r="725" spans="1:15" ht="33.75" x14ac:dyDescent="0.2">
      <c r="A725" s="64" t="s">
        <v>70</v>
      </c>
      <c r="B725" s="37" t="s">
        <v>354</v>
      </c>
      <c r="C725" s="34" t="s">
        <v>25</v>
      </c>
      <c r="D725" s="37" t="s">
        <v>88</v>
      </c>
      <c r="E725" s="34" t="s">
        <v>362</v>
      </c>
      <c r="F725" s="34">
        <v>129</v>
      </c>
      <c r="G725" s="100">
        <v>162.69999999999999</v>
      </c>
      <c r="H725" s="100"/>
      <c r="I725" s="102">
        <f t="shared" si="800"/>
        <v>162.69999999999999</v>
      </c>
      <c r="J725" s="102"/>
      <c r="K725" s="235">
        <f t="shared" si="814"/>
        <v>162.69999999999999</v>
      </c>
      <c r="L725" s="102"/>
      <c r="M725" s="255">
        <f t="shared" si="796"/>
        <v>162.69999999999999</v>
      </c>
      <c r="N725" s="102">
        <v>22.757999999999999</v>
      </c>
      <c r="O725" s="145">
        <f>M725+N725</f>
        <v>185.458</v>
      </c>
    </row>
    <row r="726" spans="1:15" ht="33.75" x14ac:dyDescent="0.2">
      <c r="A726" s="33" t="s">
        <v>41</v>
      </c>
      <c r="B726" s="37" t="s">
        <v>354</v>
      </c>
      <c r="C726" s="34" t="s">
        <v>25</v>
      </c>
      <c r="D726" s="37" t="s">
        <v>88</v>
      </c>
      <c r="E726" s="34" t="s">
        <v>363</v>
      </c>
      <c r="F726" s="34">
        <v>100</v>
      </c>
      <c r="G726" s="100">
        <f>G727</f>
        <v>18.399999999999999</v>
      </c>
      <c r="H726" s="100">
        <f t="shared" ref="H726:H727" si="836">H727</f>
        <v>0</v>
      </c>
      <c r="I726" s="102">
        <f t="shared" si="800"/>
        <v>18.399999999999999</v>
      </c>
      <c r="J726" s="100">
        <f t="shared" ref="J726:O727" si="837">J727</f>
        <v>0</v>
      </c>
      <c r="K726" s="235">
        <f t="shared" si="814"/>
        <v>18.399999999999999</v>
      </c>
      <c r="L726" s="100">
        <f t="shared" si="837"/>
        <v>0</v>
      </c>
      <c r="M726" s="255">
        <f t="shared" si="796"/>
        <v>18.399999999999999</v>
      </c>
      <c r="N726" s="100">
        <f t="shared" si="837"/>
        <v>-14.6</v>
      </c>
      <c r="O726" s="110">
        <f t="shared" si="837"/>
        <v>3.7999999999999989</v>
      </c>
    </row>
    <row r="727" spans="1:15" s="9" customFormat="1" ht="12" x14ac:dyDescent="0.2">
      <c r="A727" s="33" t="s">
        <v>68</v>
      </c>
      <c r="B727" s="37" t="s">
        <v>354</v>
      </c>
      <c r="C727" s="34" t="s">
        <v>25</v>
      </c>
      <c r="D727" s="37" t="s">
        <v>88</v>
      </c>
      <c r="E727" s="34" t="s">
        <v>363</v>
      </c>
      <c r="F727" s="34">
        <v>120</v>
      </c>
      <c r="G727" s="100">
        <f>G728</f>
        <v>18.399999999999999</v>
      </c>
      <c r="H727" s="100">
        <f t="shared" si="836"/>
        <v>0</v>
      </c>
      <c r="I727" s="102">
        <f t="shared" si="800"/>
        <v>18.399999999999999</v>
      </c>
      <c r="J727" s="100">
        <f t="shared" si="837"/>
        <v>0</v>
      </c>
      <c r="K727" s="235">
        <f t="shared" si="814"/>
        <v>18.399999999999999</v>
      </c>
      <c r="L727" s="100">
        <f t="shared" si="837"/>
        <v>0</v>
      </c>
      <c r="M727" s="255">
        <f t="shared" si="796"/>
        <v>18.399999999999999</v>
      </c>
      <c r="N727" s="100">
        <f t="shared" si="837"/>
        <v>-14.6</v>
      </c>
      <c r="O727" s="110">
        <f t="shared" si="837"/>
        <v>3.7999999999999989</v>
      </c>
    </row>
    <row r="728" spans="1:15" ht="22.5" x14ac:dyDescent="0.2">
      <c r="A728" s="19" t="s">
        <v>186</v>
      </c>
      <c r="B728" s="37" t="s">
        <v>354</v>
      </c>
      <c r="C728" s="34" t="s">
        <v>25</v>
      </c>
      <c r="D728" s="37" t="s">
        <v>88</v>
      </c>
      <c r="E728" s="34" t="s">
        <v>363</v>
      </c>
      <c r="F728" s="34" t="s">
        <v>188</v>
      </c>
      <c r="G728" s="100">
        <v>18.399999999999999</v>
      </c>
      <c r="H728" s="100"/>
      <c r="I728" s="102">
        <f t="shared" si="800"/>
        <v>18.399999999999999</v>
      </c>
      <c r="J728" s="102"/>
      <c r="K728" s="235">
        <f t="shared" si="814"/>
        <v>18.399999999999999</v>
      </c>
      <c r="L728" s="102"/>
      <c r="M728" s="255">
        <f t="shared" si="796"/>
        <v>18.399999999999999</v>
      </c>
      <c r="N728" s="102">
        <v>-14.6</v>
      </c>
      <c r="O728" s="145">
        <f>M728+N728</f>
        <v>3.7999999999999989</v>
      </c>
    </row>
    <row r="729" spans="1:15" x14ac:dyDescent="0.2">
      <c r="A729" s="33" t="s">
        <v>388</v>
      </c>
      <c r="B729" s="37" t="s">
        <v>354</v>
      </c>
      <c r="C729" s="34" t="s">
        <v>25</v>
      </c>
      <c r="D729" s="37" t="s">
        <v>88</v>
      </c>
      <c r="E729" s="34" t="s">
        <v>363</v>
      </c>
      <c r="F729" s="34">
        <v>200</v>
      </c>
      <c r="G729" s="100">
        <f>G730</f>
        <v>81.599999999999994</v>
      </c>
      <c r="H729" s="110">
        <f t="shared" ref="H729" si="838">H730</f>
        <v>700.75</v>
      </c>
      <c r="I729" s="102">
        <f t="shared" si="800"/>
        <v>782.35</v>
      </c>
      <c r="J729" s="100">
        <f t="shared" ref="J729:O729" si="839">J730</f>
        <v>0</v>
      </c>
      <c r="K729" s="235">
        <f t="shared" si="814"/>
        <v>782.35</v>
      </c>
      <c r="L729" s="100">
        <f t="shared" si="839"/>
        <v>0</v>
      </c>
      <c r="M729" s="255">
        <f t="shared" si="796"/>
        <v>782.35</v>
      </c>
      <c r="N729" s="100">
        <f t="shared" si="839"/>
        <v>-134.12800000000001</v>
      </c>
      <c r="O729" s="110">
        <f t="shared" si="839"/>
        <v>648.22199999999998</v>
      </c>
    </row>
    <row r="730" spans="1:15" ht="22.5" x14ac:dyDescent="0.2">
      <c r="A730" s="33" t="s">
        <v>51</v>
      </c>
      <c r="B730" s="37" t="s">
        <v>354</v>
      </c>
      <c r="C730" s="34" t="s">
        <v>25</v>
      </c>
      <c r="D730" s="37" t="s">
        <v>88</v>
      </c>
      <c r="E730" s="34" t="s">
        <v>363</v>
      </c>
      <c r="F730" s="34">
        <v>240</v>
      </c>
      <c r="G730" s="100">
        <f>G732+G731</f>
        <v>81.599999999999994</v>
      </c>
      <c r="H730" s="110">
        <f t="shared" ref="H730" si="840">H732+H731</f>
        <v>700.75</v>
      </c>
      <c r="I730" s="102">
        <f t="shared" si="800"/>
        <v>782.35</v>
      </c>
      <c r="J730" s="100">
        <f t="shared" ref="J730:L730" si="841">J732+J731</f>
        <v>0</v>
      </c>
      <c r="K730" s="235">
        <f t="shared" si="814"/>
        <v>782.35</v>
      </c>
      <c r="L730" s="100">
        <f t="shared" si="841"/>
        <v>0</v>
      </c>
      <c r="M730" s="255">
        <f t="shared" si="796"/>
        <v>782.35</v>
      </c>
      <c r="N730" s="100">
        <f t="shared" ref="N730:O730" si="842">N732+N731</f>
        <v>-134.12800000000001</v>
      </c>
      <c r="O730" s="110">
        <f t="shared" si="842"/>
        <v>648.22199999999998</v>
      </c>
    </row>
    <row r="731" spans="1:15" ht="22.5" x14ac:dyDescent="0.2">
      <c r="A731" s="65" t="s">
        <v>71</v>
      </c>
      <c r="B731" s="37" t="s">
        <v>354</v>
      </c>
      <c r="C731" s="34" t="s">
        <v>25</v>
      </c>
      <c r="D731" s="37" t="s">
        <v>88</v>
      </c>
      <c r="E731" s="34" t="s">
        <v>363</v>
      </c>
      <c r="F731" s="34">
        <v>242</v>
      </c>
      <c r="G731" s="100">
        <v>24.8</v>
      </c>
      <c r="H731" s="110">
        <v>0</v>
      </c>
      <c r="I731" s="102">
        <f t="shared" si="800"/>
        <v>24.8</v>
      </c>
      <c r="J731" s="102"/>
      <c r="K731" s="235">
        <f t="shared" si="814"/>
        <v>24.8</v>
      </c>
      <c r="L731" s="102"/>
      <c r="M731" s="276">
        <f t="shared" si="796"/>
        <v>24.8</v>
      </c>
      <c r="N731" s="102">
        <v>-24.44</v>
      </c>
      <c r="O731" s="145">
        <f>M731+N731</f>
        <v>0.35999999999999943</v>
      </c>
    </row>
    <row r="732" spans="1:15" x14ac:dyDescent="0.2">
      <c r="A732" s="65" t="s">
        <v>408</v>
      </c>
      <c r="B732" s="37" t="s">
        <v>354</v>
      </c>
      <c r="C732" s="34" t="s">
        <v>25</v>
      </c>
      <c r="D732" s="37" t="s">
        <v>88</v>
      </c>
      <c r="E732" s="34" t="s">
        <v>363</v>
      </c>
      <c r="F732" s="34" t="s">
        <v>54</v>
      </c>
      <c r="G732" s="100">
        <v>56.8</v>
      </c>
      <c r="H732" s="110">
        <v>700.75</v>
      </c>
      <c r="I732" s="102">
        <f t="shared" si="800"/>
        <v>757.55</v>
      </c>
      <c r="J732" s="102"/>
      <c r="K732" s="235">
        <f t="shared" si="814"/>
        <v>757.55</v>
      </c>
      <c r="L732" s="102"/>
      <c r="M732" s="235">
        <f t="shared" si="796"/>
        <v>757.55</v>
      </c>
      <c r="N732" s="102">
        <v>-109.688</v>
      </c>
      <c r="O732" s="145">
        <f>M732+N732</f>
        <v>647.86199999999997</v>
      </c>
    </row>
    <row r="733" spans="1:15" x14ac:dyDescent="0.2">
      <c r="A733" s="65" t="s">
        <v>72</v>
      </c>
      <c r="B733" s="37" t="s">
        <v>354</v>
      </c>
      <c r="C733" s="34" t="s">
        <v>25</v>
      </c>
      <c r="D733" s="37" t="s">
        <v>88</v>
      </c>
      <c r="E733" s="34" t="s">
        <v>363</v>
      </c>
      <c r="F733" s="34" t="s">
        <v>134</v>
      </c>
      <c r="G733" s="100" t="e">
        <f>G734</f>
        <v>#REF!</v>
      </c>
      <c r="H733" s="100" t="e">
        <f t="shared" ref="H733" si="843">H734</f>
        <v>#REF!</v>
      </c>
      <c r="I733" s="102" t="e">
        <f t="shared" si="800"/>
        <v>#REF!</v>
      </c>
      <c r="J733" s="100" t="e">
        <f t="shared" ref="J733:L733" si="844">J734</f>
        <v>#REF!</v>
      </c>
      <c r="K733" s="235" t="e">
        <f t="shared" si="814"/>
        <v>#REF!</v>
      </c>
      <c r="L733" s="100" t="e">
        <f t="shared" si="844"/>
        <v>#REF!</v>
      </c>
      <c r="M733" s="255">
        <f>M734</f>
        <v>0</v>
      </c>
      <c r="N733" s="255">
        <f t="shared" ref="N733:O734" si="845">N734</f>
        <v>2.85</v>
      </c>
      <c r="O733" s="255">
        <f t="shared" si="845"/>
        <v>2.85</v>
      </c>
    </row>
    <row r="734" spans="1:15" x14ac:dyDescent="0.2">
      <c r="A734" s="65" t="s">
        <v>73</v>
      </c>
      <c r="B734" s="37" t="s">
        <v>354</v>
      </c>
      <c r="C734" s="34" t="s">
        <v>25</v>
      </c>
      <c r="D734" s="37" t="s">
        <v>88</v>
      </c>
      <c r="E734" s="34" t="s">
        <v>363</v>
      </c>
      <c r="F734" s="34" t="s">
        <v>74</v>
      </c>
      <c r="G734" s="100" t="e">
        <f>#REF!+G735</f>
        <v>#REF!</v>
      </c>
      <c r="H734" s="100" t="e">
        <f>#REF!+H735</f>
        <v>#REF!</v>
      </c>
      <c r="I734" s="102" t="e">
        <f t="shared" si="800"/>
        <v>#REF!</v>
      </c>
      <c r="J734" s="100" t="e">
        <f>#REF!+J735</f>
        <v>#REF!</v>
      </c>
      <c r="K734" s="235" t="e">
        <f t="shared" si="814"/>
        <v>#REF!</v>
      </c>
      <c r="L734" s="100" t="e">
        <f>#REF!+L735</f>
        <v>#REF!</v>
      </c>
      <c r="M734" s="255">
        <f>M735</f>
        <v>0</v>
      </c>
      <c r="N734" s="255">
        <f t="shared" si="845"/>
        <v>2.85</v>
      </c>
      <c r="O734" s="255">
        <f t="shared" si="845"/>
        <v>2.85</v>
      </c>
    </row>
    <row r="735" spans="1:15" x14ac:dyDescent="0.2">
      <c r="A735" s="20" t="s">
        <v>379</v>
      </c>
      <c r="B735" s="37" t="s">
        <v>354</v>
      </c>
      <c r="C735" s="34" t="s">
        <v>25</v>
      </c>
      <c r="D735" s="37" t="s">
        <v>88</v>
      </c>
      <c r="E735" s="34" t="s">
        <v>363</v>
      </c>
      <c r="F735" s="34">
        <v>853</v>
      </c>
      <c r="G735" s="100">
        <v>2.8</v>
      </c>
      <c r="H735" s="100"/>
      <c r="I735" s="102">
        <f t="shared" si="800"/>
        <v>2.8</v>
      </c>
      <c r="J735" s="102"/>
      <c r="K735" s="235">
        <f t="shared" si="814"/>
        <v>2.8</v>
      </c>
      <c r="L735" s="102"/>
      <c r="M735" s="255">
        <v>0</v>
      </c>
      <c r="N735" s="102">
        <v>2.85</v>
      </c>
      <c r="O735" s="102">
        <f t="shared" ref="O735" si="846">M735+N735</f>
        <v>2.85</v>
      </c>
    </row>
    <row r="736" spans="1:15" ht="21" x14ac:dyDescent="0.2">
      <c r="A736" s="62" t="s">
        <v>364</v>
      </c>
      <c r="B736" s="58" t="s">
        <v>365</v>
      </c>
      <c r="C736" s="59"/>
      <c r="D736" s="60"/>
      <c r="E736" s="59"/>
      <c r="F736" s="59"/>
      <c r="G736" s="115">
        <f>G737</f>
        <v>1507.3000000000002</v>
      </c>
      <c r="H736" s="115">
        <f t="shared" ref="H736:H738" si="847">H737</f>
        <v>0</v>
      </c>
      <c r="I736" s="239">
        <f t="shared" si="800"/>
        <v>1507.3000000000002</v>
      </c>
      <c r="J736" s="115">
        <f t="shared" ref="J736:O738" si="848">J737</f>
        <v>0</v>
      </c>
      <c r="K736" s="241">
        <f t="shared" si="814"/>
        <v>1507.3000000000002</v>
      </c>
      <c r="L736" s="115">
        <f t="shared" si="848"/>
        <v>0</v>
      </c>
      <c r="M736" s="115">
        <f t="shared" si="796"/>
        <v>1507.3000000000002</v>
      </c>
      <c r="N736" s="115">
        <f t="shared" si="848"/>
        <v>96.692000000000007</v>
      </c>
      <c r="O736" s="115">
        <f t="shared" si="848"/>
        <v>1603.9920000000002</v>
      </c>
    </row>
    <row r="737" spans="1:15" x14ac:dyDescent="0.2">
      <c r="A737" s="48" t="s">
        <v>355</v>
      </c>
      <c r="B737" s="49" t="s">
        <v>365</v>
      </c>
      <c r="C737" s="47" t="s">
        <v>25</v>
      </c>
      <c r="D737" s="49"/>
      <c r="E737" s="47"/>
      <c r="F737" s="47"/>
      <c r="G737" s="112">
        <f>G738</f>
        <v>1507.3000000000002</v>
      </c>
      <c r="H737" s="112">
        <f t="shared" si="847"/>
        <v>0</v>
      </c>
      <c r="I737" s="102">
        <f t="shared" si="800"/>
        <v>1507.3000000000002</v>
      </c>
      <c r="J737" s="112">
        <f t="shared" si="848"/>
        <v>0</v>
      </c>
      <c r="K737" s="235">
        <f t="shared" si="814"/>
        <v>1507.3000000000002</v>
      </c>
      <c r="L737" s="112">
        <f t="shared" si="848"/>
        <v>0</v>
      </c>
      <c r="M737" s="255">
        <f t="shared" si="796"/>
        <v>1507.3000000000002</v>
      </c>
      <c r="N737" s="112">
        <f t="shared" si="848"/>
        <v>96.692000000000007</v>
      </c>
      <c r="O737" s="112">
        <f t="shared" si="848"/>
        <v>1603.9920000000002</v>
      </c>
    </row>
    <row r="738" spans="1:15" ht="21" x14ac:dyDescent="0.2">
      <c r="A738" s="48" t="s">
        <v>214</v>
      </c>
      <c r="B738" s="56" t="s">
        <v>365</v>
      </c>
      <c r="C738" s="47" t="s">
        <v>25</v>
      </c>
      <c r="D738" s="49" t="s">
        <v>121</v>
      </c>
      <c r="E738" s="47" t="s">
        <v>83</v>
      </c>
      <c r="F738" s="47" t="s">
        <v>84</v>
      </c>
      <c r="G738" s="98">
        <f>G739</f>
        <v>1507.3000000000002</v>
      </c>
      <c r="H738" s="98">
        <f t="shared" si="847"/>
        <v>0</v>
      </c>
      <c r="I738" s="102">
        <f t="shared" si="800"/>
        <v>1507.3000000000002</v>
      </c>
      <c r="J738" s="98">
        <f t="shared" si="848"/>
        <v>0</v>
      </c>
      <c r="K738" s="235">
        <f t="shared" si="814"/>
        <v>1507.3000000000002</v>
      </c>
      <c r="L738" s="98">
        <f t="shared" si="848"/>
        <v>0</v>
      </c>
      <c r="M738" s="255">
        <f t="shared" si="796"/>
        <v>1507.3000000000002</v>
      </c>
      <c r="N738" s="98">
        <f t="shared" si="848"/>
        <v>96.692000000000007</v>
      </c>
      <c r="O738" s="98">
        <f t="shared" si="848"/>
        <v>1603.9920000000002</v>
      </c>
    </row>
    <row r="739" spans="1:15" x14ac:dyDescent="0.2">
      <c r="A739" s="63" t="s">
        <v>366</v>
      </c>
      <c r="B739" s="61" t="s">
        <v>365</v>
      </c>
      <c r="C739" s="52" t="s">
        <v>25</v>
      </c>
      <c r="D739" s="54" t="s">
        <v>121</v>
      </c>
      <c r="E739" s="52" t="s">
        <v>367</v>
      </c>
      <c r="F739" s="52" t="s">
        <v>84</v>
      </c>
      <c r="G739" s="99">
        <f>G740+G744</f>
        <v>1507.3000000000002</v>
      </c>
      <c r="H739" s="99">
        <f t="shared" ref="H739" si="849">H740+H744</f>
        <v>0</v>
      </c>
      <c r="I739" s="102">
        <f t="shared" si="800"/>
        <v>1507.3000000000002</v>
      </c>
      <c r="J739" s="99">
        <f t="shared" ref="J739:L739" si="850">J740+J744</f>
        <v>0</v>
      </c>
      <c r="K739" s="235">
        <f t="shared" si="814"/>
        <v>1507.3000000000002</v>
      </c>
      <c r="L739" s="99">
        <f t="shared" si="850"/>
        <v>0</v>
      </c>
      <c r="M739" s="255">
        <f t="shared" si="796"/>
        <v>1507.3000000000002</v>
      </c>
      <c r="N739" s="99">
        <f t="shared" ref="N739:O739" si="851">N740+N744</f>
        <v>96.692000000000007</v>
      </c>
      <c r="O739" s="99">
        <f t="shared" si="851"/>
        <v>1603.9920000000002</v>
      </c>
    </row>
    <row r="740" spans="1:15" ht="33.75" x14ac:dyDescent="0.2">
      <c r="A740" s="33" t="s">
        <v>41</v>
      </c>
      <c r="B740" s="55" t="s">
        <v>365</v>
      </c>
      <c r="C740" s="34" t="s">
        <v>25</v>
      </c>
      <c r="D740" s="37" t="s">
        <v>121</v>
      </c>
      <c r="E740" s="37" t="s">
        <v>368</v>
      </c>
      <c r="F740" s="34" t="s">
        <v>42</v>
      </c>
      <c r="G740" s="100">
        <f>G741</f>
        <v>1422.3000000000002</v>
      </c>
      <c r="H740" s="100">
        <f t="shared" ref="H740" si="852">H741</f>
        <v>0</v>
      </c>
      <c r="I740" s="102">
        <f t="shared" si="800"/>
        <v>1422.3000000000002</v>
      </c>
      <c r="J740" s="100">
        <f t="shared" ref="J740:O740" si="853">J741</f>
        <v>0</v>
      </c>
      <c r="K740" s="235">
        <f t="shared" si="814"/>
        <v>1422.3000000000002</v>
      </c>
      <c r="L740" s="100">
        <f t="shared" si="853"/>
        <v>0</v>
      </c>
      <c r="M740" s="255">
        <f t="shared" ref="M740:M750" si="854">K740+L740</f>
        <v>1422.3000000000002</v>
      </c>
      <c r="N740" s="100">
        <f t="shared" si="853"/>
        <v>102.051</v>
      </c>
      <c r="O740" s="100">
        <f t="shared" si="853"/>
        <v>1524.3510000000001</v>
      </c>
    </row>
    <row r="741" spans="1:15" x14ac:dyDescent="0.2">
      <c r="A741" s="33" t="s">
        <v>68</v>
      </c>
      <c r="B741" s="55" t="s">
        <v>365</v>
      </c>
      <c r="C741" s="34" t="s">
        <v>25</v>
      </c>
      <c r="D741" s="37" t="s">
        <v>121</v>
      </c>
      <c r="E741" s="37" t="s">
        <v>368</v>
      </c>
      <c r="F741" s="34" t="s">
        <v>131</v>
      </c>
      <c r="G741" s="100">
        <f>G742+G743</f>
        <v>1422.3000000000002</v>
      </c>
      <c r="H741" s="100">
        <f t="shared" ref="H741" si="855">H742+H743</f>
        <v>0</v>
      </c>
      <c r="I741" s="102">
        <f t="shared" si="800"/>
        <v>1422.3000000000002</v>
      </c>
      <c r="J741" s="100">
        <f t="shared" ref="J741:L741" si="856">J742+J743</f>
        <v>0</v>
      </c>
      <c r="K741" s="235">
        <f t="shared" si="814"/>
        <v>1422.3000000000002</v>
      </c>
      <c r="L741" s="100">
        <f t="shared" si="856"/>
        <v>0</v>
      </c>
      <c r="M741" s="255">
        <f t="shared" si="854"/>
        <v>1422.3000000000002</v>
      </c>
      <c r="N741" s="100">
        <f t="shared" ref="N741:O741" si="857">N742+N743</f>
        <v>102.051</v>
      </c>
      <c r="O741" s="100">
        <f t="shared" si="857"/>
        <v>1524.3510000000001</v>
      </c>
    </row>
    <row r="742" spans="1:15" x14ac:dyDescent="0.2">
      <c r="A742" s="64" t="s">
        <v>69</v>
      </c>
      <c r="B742" s="55" t="s">
        <v>365</v>
      </c>
      <c r="C742" s="34" t="s">
        <v>25</v>
      </c>
      <c r="D742" s="37" t="s">
        <v>121</v>
      </c>
      <c r="E742" s="37" t="s">
        <v>368</v>
      </c>
      <c r="F742" s="34" t="s">
        <v>132</v>
      </c>
      <c r="G742" s="100">
        <v>1092.4000000000001</v>
      </c>
      <c r="H742" s="100"/>
      <c r="I742" s="102">
        <f t="shared" si="800"/>
        <v>1092.4000000000001</v>
      </c>
      <c r="J742" s="102"/>
      <c r="K742" s="235">
        <f t="shared" si="814"/>
        <v>1092.4000000000001</v>
      </c>
      <c r="L742" s="102"/>
      <c r="M742" s="255">
        <f t="shared" si="854"/>
        <v>1092.4000000000001</v>
      </c>
      <c r="N742" s="102">
        <v>79.165000000000006</v>
      </c>
      <c r="O742" s="102">
        <f>M742+N742</f>
        <v>1171.5650000000001</v>
      </c>
    </row>
    <row r="743" spans="1:15" ht="33.75" x14ac:dyDescent="0.2">
      <c r="A743" s="64" t="s">
        <v>70</v>
      </c>
      <c r="B743" s="55" t="s">
        <v>365</v>
      </c>
      <c r="C743" s="34" t="s">
        <v>25</v>
      </c>
      <c r="D743" s="37" t="s">
        <v>121</v>
      </c>
      <c r="E743" s="37" t="s">
        <v>368</v>
      </c>
      <c r="F743" s="34">
        <v>129</v>
      </c>
      <c r="G743" s="100">
        <v>329.9</v>
      </c>
      <c r="H743" s="100"/>
      <c r="I743" s="102">
        <f t="shared" si="800"/>
        <v>329.9</v>
      </c>
      <c r="J743" s="102"/>
      <c r="K743" s="235">
        <f t="shared" si="814"/>
        <v>329.9</v>
      </c>
      <c r="L743" s="102"/>
      <c r="M743" s="255">
        <f t="shared" si="854"/>
        <v>329.9</v>
      </c>
      <c r="N743" s="102">
        <v>22.885999999999999</v>
      </c>
      <c r="O743" s="102">
        <f>M743+N743</f>
        <v>352.786</v>
      </c>
    </row>
    <row r="744" spans="1:15" ht="33.75" x14ac:dyDescent="0.2">
      <c r="A744" s="33" t="s">
        <v>41</v>
      </c>
      <c r="B744" s="55" t="s">
        <v>365</v>
      </c>
      <c r="C744" s="34" t="s">
        <v>25</v>
      </c>
      <c r="D744" s="37" t="s">
        <v>121</v>
      </c>
      <c r="E744" s="37" t="s">
        <v>369</v>
      </c>
      <c r="F744" s="34">
        <v>100</v>
      </c>
      <c r="G744" s="100">
        <f>G745+G747</f>
        <v>85</v>
      </c>
      <c r="H744" s="100">
        <f t="shared" ref="H744" si="858">H745+H747</f>
        <v>0</v>
      </c>
      <c r="I744" s="102">
        <f t="shared" si="800"/>
        <v>85</v>
      </c>
      <c r="J744" s="100">
        <f t="shared" ref="J744:L744" si="859">J745+J747</f>
        <v>0</v>
      </c>
      <c r="K744" s="235">
        <f t="shared" si="814"/>
        <v>85</v>
      </c>
      <c r="L744" s="100">
        <f t="shared" si="859"/>
        <v>0</v>
      </c>
      <c r="M744" s="255">
        <f t="shared" si="854"/>
        <v>85</v>
      </c>
      <c r="N744" s="100">
        <f t="shared" ref="N744:O744" si="860">N745+N747</f>
        <v>-5.359</v>
      </c>
      <c r="O744" s="100">
        <f t="shared" si="860"/>
        <v>79.641000000000005</v>
      </c>
    </row>
    <row r="745" spans="1:15" x14ac:dyDescent="0.2">
      <c r="A745" s="33" t="s">
        <v>68</v>
      </c>
      <c r="B745" s="55" t="s">
        <v>365</v>
      </c>
      <c r="C745" s="34" t="s">
        <v>25</v>
      </c>
      <c r="D745" s="37" t="s">
        <v>121</v>
      </c>
      <c r="E745" s="37" t="s">
        <v>369</v>
      </c>
      <c r="F745" s="34">
        <v>120</v>
      </c>
      <c r="G745" s="100">
        <f>G746</f>
        <v>12.8</v>
      </c>
      <c r="H745" s="100">
        <f t="shared" ref="H745" si="861">H746</f>
        <v>0</v>
      </c>
      <c r="I745" s="102">
        <f t="shared" si="800"/>
        <v>12.8</v>
      </c>
      <c r="J745" s="100">
        <f t="shared" ref="J745:O745" si="862">J746</f>
        <v>0</v>
      </c>
      <c r="K745" s="235">
        <f t="shared" si="814"/>
        <v>12.8</v>
      </c>
      <c r="L745" s="100">
        <f t="shared" si="862"/>
        <v>0</v>
      </c>
      <c r="M745" s="255">
        <f t="shared" si="854"/>
        <v>12.8</v>
      </c>
      <c r="N745" s="100">
        <f t="shared" si="862"/>
        <v>-0.4</v>
      </c>
      <c r="O745" s="100">
        <f t="shared" si="862"/>
        <v>12.4</v>
      </c>
    </row>
    <row r="746" spans="1:15" ht="22.5" x14ac:dyDescent="0.2">
      <c r="A746" s="19" t="s">
        <v>186</v>
      </c>
      <c r="B746" s="55" t="s">
        <v>365</v>
      </c>
      <c r="C746" s="34" t="s">
        <v>25</v>
      </c>
      <c r="D746" s="37" t="s">
        <v>121</v>
      </c>
      <c r="E746" s="37" t="s">
        <v>369</v>
      </c>
      <c r="F746" s="34">
        <v>122</v>
      </c>
      <c r="G746" s="100">
        <v>12.8</v>
      </c>
      <c r="H746" s="100"/>
      <c r="I746" s="102">
        <f t="shared" si="800"/>
        <v>12.8</v>
      </c>
      <c r="J746" s="102"/>
      <c r="K746" s="235">
        <f t="shared" si="814"/>
        <v>12.8</v>
      </c>
      <c r="L746" s="102"/>
      <c r="M746" s="255">
        <f t="shared" si="854"/>
        <v>12.8</v>
      </c>
      <c r="N746" s="102">
        <v>-0.4</v>
      </c>
      <c r="O746" s="102">
        <f>M746+N746</f>
        <v>12.4</v>
      </c>
    </row>
    <row r="747" spans="1:15" x14ac:dyDescent="0.2">
      <c r="A747" s="33" t="s">
        <v>388</v>
      </c>
      <c r="B747" s="55" t="s">
        <v>365</v>
      </c>
      <c r="C747" s="34" t="s">
        <v>25</v>
      </c>
      <c r="D747" s="37" t="s">
        <v>121</v>
      </c>
      <c r="E747" s="37" t="s">
        <v>369</v>
      </c>
      <c r="F747" s="34" t="s">
        <v>50</v>
      </c>
      <c r="G747" s="100">
        <f>G748</f>
        <v>72.2</v>
      </c>
      <c r="H747" s="100">
        <f t="shared" ref="H747" si="863">H748</f>
        <v>0</v>
      </c>
      <c r="I747" s="102">
        <f t="shared" si="800"/>
        <v>72.2</v>
      </c>
      <c r="J747" s="100">
        <f t="shared" ref="J747:O747" si="864">J748</f>
        <v>0</v>
      </c>
      <c r="K747" s="235">
        <f t="shared" si="814"/>
        <v>72.2</v>
      </c>
      <c r="L747" s="100">
        <f t="shared" si="864"/>
        <v>0</v>
      </c>
      <c r="M747" s="255">
        <f t="shared" si="854"/>
        <v>72.2</v>
      </c>
      <c r="N747" s="100">
        <f t="shared" si="864"/>
        <v>-4.9589999999999996</v>
      </c>
      <c r="O747" s="100">
        <f t="shared" si="864"/>
        <v>67.241</v>
      </c>
    </row>
    <row r="748" spans="1:15" ht="22.5" x14ac:dyDescent="0.2">
      <c r="A748" s="65" t="s">
        <v>51</v>
      </c>
      <c r="B748" s="55" t="s">
        <v>365</v>
      </c>
      <c r="C748" s="34" t="s">
        <v>25</v>
      </c>
      <c r="D748" s="37" t="s">
        <v>121</v>
      </c>
      <c r="E748" s="37" t="s">
        <v>369</v>
      </c>
      <c r="F748" s="34" t="s">
        <v>52</v>
      </c>
      <c r="G748" s="100">
        <f>G750+G749</f>
        <v>72.2</v>
      </c>
      <c r="H748" s="100">
        <f t="shared" ref="H748" si="865">H750+H749</f>
        <v>0</v>
      </c>
      <c r="I748" s="102">
        <f t="shared" si="800"/>
        <v>72.2</v>
      </c>
      <c r="J748" s="100">
        <f t="shared" ref="J748:L748" si="866">J750+J749</f>
        <v>0</v>
      </c>
      <c r="K748" s="235">
        <f t="shared" si="814"/>
        <v>72.2</v>
      </c>
      <c r="L748" s="100">
        <f t="shared" si="866"/>
        <v>0</v>
      </c>
      <c r="M748" s="255">
        <f t="shared" si="854"/>
        <v>72.2</v>
      </c>
      <c r="N748" s="100">
        <f t="shared" ref="N748:O748" si="867">N750+N749</f>
        <v>-4.9589999999999996</v>
      </c>
      <c r="O748" s="100">
        <f t="shared" si="867"/>
        <v>67.241</v>
      </c>
    </row>
    <row r="749" spans="1:15" ht="22.5" x14ac:dyDescent="0.2">
      <c r="A749" s="65" t="s">
        <v>71</v>
      </c>
      <c r="B749" s="55" t="s">
        <v>365</v>
      </c>
      <c r="C749" s="34" t="s">
        <v>25</v>
      </c>
      <c r="D749" s="37" t="s">
        <v>121</v>
      </c>
      <c r="E749" s="37" t="s">
        <v>369</v>
      </c>
      <c r="F749" s="34">
        <v>242</v>
      </c>
      <c r="G749" s="100">
        <v>43.2</v>
      </c>
      <c r="H749" s="100"/>
      <c r="I749" s="102">
        <f t="shared" si="800"/>
        <v>43.2</v>
      </c>
      <c r="J749" s="102"/>
      <c r="K749" s="235">
        <f t="shared" si="814"/>
        <v>43.2</v>
      </c>
      <c r="L749" s="102"/>
      <c r="M749" s="255">
        <f t="shared" si="854"/>
        <v>43.2</v>
      </c>
      <c r="N749" s="102">
        <v>4.0410000000000004</v>
      </c>
      <c r="O749" s="102">
        <f>M749+N749</f>
        <v>47.241</v>
      </c>
    </row>
    <row r="750" spans="1:15" x14ac:dyDescent="0.2">
      <c r="A750" s="65" t="s">
        <v>408</v>
      </c>
      <c r="B750" s="55" t="s">
        <v>365</v>
      </c>
      <c r="C750" s="34" t="s">
        <v>25</v>
      </c>
      <c r="D750" s="37" t="s">
        <v>121</v>
      </c>
      <c r="E750" s="37" t="s">
        <v>369</v>
      </c>
      <c r="F750" s="34" t="s">
        <v>54</v>
      </c>
      <c r="G750" s="100">
        <v>29</v>
      </c>
      <c r="H750" s="100"/>
      <c r="I750" s="102">
        <f t="shared" si="800"/>
        <v>29</v>
      </c>
      <c r="J750" s="102"/>
      <c r="K750" s="235">
        <f t="shared" si="814"/>
        <v>29</v>
      </c>
      <c r="L750" s="102"/>
      <c r="M750" s="255">
        <f t="shared" si="854"/>
        <v>29</v>
      </c>
      <c r="N750" s="102">
        <v>-9</v>
      </c>
      <c r="O750" s="102">
        <f>M750+N750</f>
        <v>20</v>
      </c>
    </row>
    <row r="751" spans="1:15" x14ac:dyDescent="0.2">
      <c r="H751" s="83"/>
    </row>
    <row r="752" spans="1:15" x14ac:dyDescent="0.2">
      <c r="H752" s="82"/>
      <c r="I752" s="77"/>
    </row>
    <row r="753" spans="1:13" x14ac:dyDescent="0.2">
      <c r="H753" s="82"/>
      <c r="I753" s="77"/>
    </row>
    <row r="754" spans="1:13" x14ac:dyDescent="0.2">
      <c r="H754" s="82"/>
    </row>
    <row r="755" spans="1:13" x14ac:dyDescent="0.2">
      <c r="H755" s="82"/>
    </row>
    <row r="756" spans="1:13" s="9" customFormat="1" ht="11.25" x14ac:dyDescent="0.2">
      <c r="A756" s="5"/>
      <c r="B756" s="6"/>
      <c r="C756" s="10"/>
      <c r="D756" s="6"/>
      <c r="E756" s="10"/>
      <c r="F756" s="10"/>
      <c r="G756" s="3"/>
      <c r="H756" s="82"/>
      <c r="I756" s="39"/>
      <c r="J756" s="39"/>
      <c r="K756" s="39"/>
      <c r="L756" s="39"/>
      <c r="M756" s="39"/>
    </row>
    <row r="757" spans="1:13" s="9" customFormat="1" ht="11.25" x14ac:dyDescent="0.2">
      <c r="A757" s="5"/>
      <c r="B757" s="6"/>
      <c r="C757" s="10"/>
      <c r="D757" s="6"/>
      <c r="E757" s="10"/>
      <c r="F757" s="10"/>
      <c r="G757" s="3"/>
      <c r="H757" s="82"/>
      <c r="I757" s="39"/>
      <c r="J757" s="39"/>
      <c r="K757" s="39"/>
      <c r="L757" s="39"/>
      <c r="M757" s="39"/>
    </row>
    <row r="758" spans="1:13" s="9" customFormat="1" ht="11.25" x14ac:dyDescent="0.2">
      <c r="A758" s="5"/>
      <c r="B758" s="6"/>
      <c r="C758" s="10"/>
      <c r="D758" s="6"/>
      <c r="E758" s="10"/>
      <c r="F758" s="10"/>
      <c r="G758" s="3"/>
      <c r="H758" s="82"/>
      <c r="I758" s="78"/>
      <c r="J758" s="78"/>
      <c r="K758" s="39"/>
      <c r="L758" s="39"/>
      <c r="M758" s="39"/>
    </row>
    <row r="759" spans="1:13" x14ac:dyDescent="0.2">
      <c r="H759" s="82"/>
    </row>
    <row r="760" spans="1:13" x14ac:dyDescent="0.2">
      <c r="H760" s="82"/>
    </row>
    <row r="761" spans="1:13" x14ac:dyDescent="0.2">
      <c r="H761" s="82"/>
    </row>
    <row r="762" spans="1:13" x14ac:dyDescent="0.2">
      <c r="H762" s="82"/>
    </row>
    <row r="763" spans="1:13" s="9" customFormat="1" ht="11.25" x14ac:dyDescent="0.2">
      <c r="A763" s="5"/>
      <c r="B763" s="6"/>
      <c r="C763" s="10"/>
      <c r="D763" s="6"/>
      <c r="E763" s="10"/>
      <c r="F763" s="10"/>
      <c r="G763" s="3"/>
      <c r="H763" s="82"/>
      <c r="I763" s="39"/>
      <c r="J763" s="39"/>
      <c r="K763" s="39"/>
      <c r="L763" s="39"/>
      <c r="M763" s="39"/>
    </row>
    <row r="764" spans="1:13" s="9" customFormat="1" ht="11.25" x14ac:dyDescent="0.2">
      <c r="A764" s="5"/>
      <c r="B764" s="6"/>
      <c r="C764" s="10"/>
      <c r="D764" s="6"/>
      <c r="E764" s="10"/>
      <c r="F764" s="10"/>
      <c r="G764" s="3"/>
      <c r="H764" s="82"/>
      <c r="I764" s="39"/>
      <c r="J764" s="39"/>
      <c r="K764" s="39"/>
      <c r="L764" s="39"/>
      <c r="M764" s="39"/>
    </row>
    <row r="765" spans="1:13" s="9" customFormat="1" ht="11.25" x14ac:dyDescent="0.2">
      <c r="A765" s="5"/>
      <c r="B765" s="6"/>
      <c r="C765" s="10"/>
      <c r="D765" s="6"/>
      <c r="E765" s="10"/>
      <c r="F765" s="10"/>
      <c r="G765" s="3"/>
      <c r="H765" s="82"/>
      <c r="I765" s="39"/>
      <c r="J765" s="39"/>
      <c r="K765" s="39"/>
      <c r="L765" s="39"/>
      <c r="M765" s="39"/>
    </row>
    <row r="766" spans="1:13" s="9" customFormat="1" ht="11.25" x14ac:dyDescent="0.2">
      <c r="A766" s="5"/>
      <c r="B766" s="6"/>
      <c r="C766" s="10"/>
      <c r="D766" s="6"/>
      <c r="E766" s="10"/>
      <c r="F766" s="10"/>
      <c r="G766" s="3"/>
      <c r="H766" s="82"/>
      <c r="I766" s="39"/>
      <c r="J766" s="39"/>
      <c r="K766" s="39"/>
      <c r="L766" s="39"/>
      <c r="M766" s="39"/>
    </row>
  </sheetData>
  <autoFilter ref="B13:F750"/>
  <mergeCells count="19">
    <mergeCell ref="N13:N14"/>
    <mergeCell ref="O13:O14"/>
    <mergeCell ref="B6:I6"/>
    <mergeCell ref="B7:I7"/>
    <mergeCell ref="B8:I8"/>
    <mergeCell ref="B9:G9"/>
    <mergeCell ref="A11:G11"/>
    <mergeCell ref="M13:M14"/>
    <mergeCell ref="L13:L14"/>
    <mergeCell ref="J13:J14"/>
    <mergeCell ref="K13:K14"/>
    <mergeCell ref="G13:G14"/>
    <mergeCell ref="H13:H14"/>
    <mergeCell ref="I13:I14"/>
    <mergeCell ref="B1:I1"/>
    <mergeCell ref="B2:I2"/>
    <mergeCell ref="B3:I3"/>
    <mergeCell ref="B4:I4"/>
    <mergeCell ref="B5:I5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B12" zoomScaleNormal="100" workbookViewId="0">
      <pane xSplit="2" ySplit="5" topLeftCell="J50" activePane="bottomRight" state="frozen"/>
      <selection activeCell="B12" sqref="B12"/>
      <selection pane="topRight" activeCell="D12" sqref="D12"/>
      <selection pane="bottomLeft" activeCell="B17" sqref="B17"/>
      <selection pane="bottomRight" activeCell="C48" sqref="C48"/>
    </sheetView>
  </sheetViews>
  <sheetFormatPr defaultRowHeight="12" x14ac:dyDescent="0.2"/>
  <cols>
    <col min="1" max="1" width="4" style="123" customWidth="1"/>
    <col min="2" max="2" width="22.7109375" style="123" customWidth="1"/>
    <col min="3" max="3" width="88.28515625" style="138" customWidth="1"/>
    <col min="4" max="4" width="14.85546875" style="137" hidden="1" customWidth="1"/>
    <col min="5" max="5" width="9.140625" style="138" hidden="1" customWidth="1"/>
    <col min="6" max="6" width="10.5703125" style="123" hidden="1" customWidth="1"/>
    <col min="7" max="7" width="9.140625" style="123" hidden="1" customWidth="1"/>
    <col min="8" max="8" width="11.42578125" style="123" hidden="1" customWidth="1"/>
    <col min="9" max="9" width="9.5703125" style="123" hidden="1" customWidth="1"/>
    <col min="10" max="10" width="10.7109375" style="123" customWidth="1"/>
    <col min="11" max="11" width="9.140625" style="123"/>
    <col min="12" max="12" width="9.28515625" style="123" customWidth="1"/>
    <col min="13" max="13" width="11" style="123" customWidth="1"/>
    <col min="14" max="244" width="9.140625" style="123"/>
    <col min="245" max="245" width="4" style="123" customWidth="1"/>
    <col min="246" max="246" width="54.85546875" style="123" customWidth="1"/>
    <col min="247" max="247" width="106.7109375" style="123" customWidth="1"/>
    <col min="248" max="249" width="0" style="123" hidden="1" customWidth="1"/>
    <col min="250" max="250" width="16.28515625" style="123" customWidth="1"/>
    <col min="251" max="251" width="11.5703125" style="123" customWidth="1"/>
    <col min="252" max="252" width="16.28515625" style="123" customWidth="1"/>
    <col min="253" max="254" width="0" style="123" hidden="1" customWidth="1"/>
    <col min="255" max="500" width="9.140625" style="123"/>
    <col min="501" max="501" width="4" style="123" customWidth="1"/>
    <col min="502" max="502" width="54.85546875" style="123" customWidth="1"/>
    <col min="503" max="503" width="106.7109375" style="123" customWidth="1"/>
    <col min="504" max="505" width="0" style="123" hidden="1" customWidth="1"/>
    <col min="506" max="506" width="16.28515625" style="123" customWidth="1"/>
    <col min="507" max="507" width="11.5703125" style="123" customWidth="1"/>
    <col min="508" max="508" width="16.28515625" style="123" customWidth="1"/>
    <col min="509" max="510" width="0" style="123" hidden="1" customWidth="1"/>
    <col min="511" max="756" width="9.140625" style="123"/>
    <col min="757" max="757" width="4" style="123" customWidth="1"/>
    <col min="758" max="758" width="54.85546875" style="123" customWidth="1"/>
    <col min="759" max="759" width="106.7109375" style="123" customWidth="1"/>
    <col min="760" max="761" width="0" style="123" hidden="1" customWidth="1"/>
    <col min="762" max="762" width="16.28515625" style="123" customWidth="1"/>
    <col min="763" max="763" width="11.5703125" style="123" customWidth="1"/>
    <col min="764" max="764" width="16.28515625" style="123" customWidth="1"/>
    <col min="765" max="766" width="0" style="123" hidden="1" customWidth="1"/>
    <col min="767" max="1012" width="9.140625" style="123"/>
    <col min="1013" max="1013" width="4" style="123" customWidth="1"/>
    <col min="1014" max="1014" width="54.85546875" style="123" customWidth="1"/>
    <col min="1015" max="1015" width="106.7109375" style="123" customWidth="1"/>
    <col min="1016" max="1017" width="0" style="123" hidden="1" customWidth="1"/>
    <col min="1018" max="1018" width="16.28515625" style="123" customWidth="1"/>
    <col min="1019" max="1019" width="11.5703125" style="123" customWidth="1"/>
    <col min="1020" max="1020" width="16.28515625" style="123" customWidth="1"/>
    <col min="1021" max="1022" width="0" style="123" hidden="1" customWidth="1"/>
    <col min="1023" max="1268" width="9.140625" style="123"/>
    <col min="1269" max="1269" width="4" style="123" customWidth="1"/>
    <col min="1270" max="1270" width="54.85546875" style="123" customWidth="1"/>
    <col min="1271" max="1271" width="106.7109375" style="123" customWidth="1"/>
    <col min="1272" max="1273" width="0" style="123" hidden="1" customWidth="1"/>
    <col min="1274" max="1274" width="16.28515625" style="123" customWidth="1"/>
    <col min="1275" max="1275" width="11.5703125" style="123" customWidth="1"/>
    <col min="1276" max="1276" width="16.28515625" style="123" customWidth="1"/>
    <col min="1277" max="1278" width="0" style="123" hidden="1" customWidth="1"/>
    <col min="1279" max="1524" width="9.140625" style="123"/>
    <col min="1525" max="1525" width="4" style="123" customWidth="1"/>
    <col min="1526" max="1526" width="54.85546875" style="123" customWidth="1"/>
    <col min="1527" max="1527" width="106.7109375" style="123" customWidth="1"/>
    <col min="1528" max="1529" width="0" style="123" hidden="1" customWidth="1"/>
    <col min="1530" max="1530" width="16.28515625" style="123" customWidth="1"/>
    <col min="1531" max="1531" width="11.5703125" style="123" customWidth="1"/>
    <col min="1532" max="1532" width="16.28515625" style="123" customWidth="1"/>
    <col min="1533" max="1534" width="0" style="123" hidden="1" customWidth="1"/>
    <col min="1535" max="1780" width="9.140625" style="123"/>
    <col min="1781" max="1781" width="4" style="123" customWidth="1"/>
    <col min="1782" max="1782" width="54.85546875" style="123" customWidth="1"/>
    <col min="1783" max="1783" width="106.7109375" style="123" customWidth="1"/>
    <col min="1784" max="1785" width="0" style="123" hidden="1" customWidth="1"/>
    <col min="1786" max="1786" width="16.28515625" style="123" customWidth="1"/>
    <col min="1787" max="1787" width="11.5703125" style="123" customWidth="1"/>
    <col min="1788" max="1788" width="16.28515625" style="123" customWidth="1"/>
    <col min="1789" max="1790" width="0" style="123" hidden="1" customWidth="1"/>
    <col min="1791" max="2036" width="9.140625" style="123"/>
    <col min="2037" max="2037" width="4" style="123" customWidth="1"/>
    <col min="2038" max="2038" width="54.85546875" style="123" customWidth="1"/>
    <col min="2039" max="2039" width="106.7109375" style="123" customWidth="1"/>
    <col min="2040" max="2041" width="0" style="123" hidden="1" customWidth="1"/>
    <col min="2042" max="2042" width="16.28515625" style="123" customWidth="1"/>
    <col min="2043" max="2043" width="11.5703125" style="123" customWidth="1"/>
    <col min="2044" max="2044" width="16.28515625" style="123" customWidth="1"/>
    <col min="2045" max="2046" width="0" style="123" hidden="1" customWidth="1"/>
    <col min="2047" max="2292" width="9.140625" style="123"/>
    <col min="2293" max="2293" width="4" style="123" customWidth="1"/>
    <col min="2294" max="2294" width="54.85546875" style="123" customWidth="1"/>
    <col min="2295" max="2295" width="106.7109375" style="123" customWidth="1"/>
    <col min="2296" max="2297" width="0" style="123" hidden="1" customWidth="1"/>
    <col min="2298" max="2298" width="16.28515625" style="123" customWidth="1"/>
    <col min="2299" max="2299" width="11.5703125" style="123" customWidth="1"/>
    <col min="2300" max="2300" width="16.28515625" style="123" customWidth="1"/>
    <col min="2301" max="2302" width="0" style="123" hidden="1" customWidth="1"/>
    <col min="2303" max="2548" width="9.140625" style="123"/>
    <col min="2549" max="2549" width="4" style="123" customWidth="1"/>
    <col min="2550" max="2550" width="54.85546875" style="123" customWidth="1"/>
    <col min="2551" max="2551" width="106.7109375" style="123" customWidth="1"/>
    <col min="2552" max="2553" width="0" style="123" hidden="1" customWidth="1"/>
    <col min="2554" max="2554" width="16.28515625" style="123" customWidth="1"/>
    <col min="2555" max="2555" width="11.5703125" style="123" customWidth="1"/>
    <col min="2556" max="2556" width="16.28515625" style="123" customWidth="1"/>
    <col min="2557" max="2558" width="0" style="123" hidden="1" customWidth="1"/>
    <col min="2559" max="2804" width="9.140625" style="123"/>
    <col min="2805" max="2805" width="4" style="123" customWidth="1"/>
    <col min="2806" max="2806" width="54.85546875" style="123" customWidth="1"/>
    <col min="2807" max="2807" width="106.7109375" style="123" customWidth="1"/>
    <col min="2808" max="2809" width="0" style="123" hidden="1" customWidth="1"/>
    <col min="2810" max="2810" width="16.28515625" style="123" customWidth="1"/>
    <col min="2811" max="2811" width="11.5703125" style="123" customWidth="1"/>
    <col min="2812" max="2812" width="16.28515625" style="123" customWidth="1"/>
    <col min="2813" max="2814" width="0" style="123" hidden="1" customWidth="1"/>
    <col min="2815" max="3060" width="9.140625" style="123"/>
    <col min="3061" max="3061" width="4" style="123" customWidth="1"/>
    <col min="3062" max="3062" width="54.85546875" style="123" customWidth="1"/>
    <col min="3063" max="3063" width="106.7109375" style="123" customWidth="1"/>
    <col min="3064" max="3065" width="0" style="123" hidden="1" customWidth="1"/>
    <col min="3066" max="3066" width="16.28515625" style="123" customWidth="1"/>
    <col min="3067" max="3067" width="11.5703125" style="123" customWidth="1"/>
    <col min="3068" max="3068" width="16.28515625" style="123" customWidth="1"/>
    <col min="3069" max="3070" width="0" style="123" hidden="1" customWidth="1"/>
    <col min="3071" max="3316" width="9.140625" style="123"/>
    <col min="3317" max="3317" width="4" style="123" customWidth="1"/>
    <col min="3318" max="3318" width="54.85546875" style="123" customWidth="1"/>
    <col min="3319" max="3319" width="106.7109375" style="123" customWidth="1"/>
    <col min="3320" max="3321" width="0" style="123" hidden="1" customWidth="1"/>
    <col min="3322" max="3322" width="16.28515625" style="123" customWidth="1"/>
    <col min="3323" max="3323" width="11.5703125" style="123" customWidth="1"/>
    <col min="3324" max="3324" width="16.28515625" style="123" customWidth="1"/>
    <col min="3325" max="3326" width="0" style="123" hidden="1" customWidth="1"/>
    <col min="3327" max="3572" width="9.140625" style="123"/>
    <col min="3573" max="3573" width="4" style="123" customWidth="1"/>
    <col min="3574" max="3574" width="54.85546875" style="123" customWidth="1"/>
    <col min="3575" max="3575" width="106.7109375" style="123" customWidth="1"/>
    <col min="3576" max="3577" width="0" style="123" hidden="1" customWidth="1"/>
    <col min="3578" max="3578" width="16.28515625" style="123" customWidth="1"/>
    <col min="3579" max="3579" width="11.5703125" style="123" customWidth="1"/>
    <col min="3580" max="3580" width="16.28515625" style="123" customWidth="1"/>
    <col min="3581" max="3582" width="0" style="123" hidden="1" customWidth="1"/>
    <col min="3583" max="3828" width="9.140625" style="123"/>
    <col min="3829" max="3829" width="4" style="123" customWidth="1"/>
    <col min="3830" max="3830" width="54.85546875" style="123" customWidth="1"/>
    <col min="3831" max="3831" width="106.7109375" style="123" customWidth="1"/>
    <col min="3832" max="3833" width="0" style="123" hidden="1" customWidth="1"/>
    <col min="3834" max="3834" width="16.28515625" style="123" customWidth="1"/>
    <col min="3835" max="3835" width="11.5703125" style="123" customWidth="1"/>
    <col min="3836" max="3836" width="16.28515625" style="123" customWidth="1"/>
    <col min="3837" max="3838" width="0" style="123" hidden="1" customWidth="1"/>
    <col min="3839" max="4084" width="9.140625" style="123"/>
    <col min="4085" max="4085" width="4" style="123" customWidth="1"/>
    <col min="4086" max="4086" width="54.85546875" style="123" customWidth="1"/>
    <col min="4087" max="4087" width="106.7109375" style="123" customWidth="1"/>
    <col min="4088" max="4089" width="0" style="123" hidden="1" customWidth="1"/>
    <col min="4090" max="4090" width="16.28515625" style="123" customWidth="1"/>
    <col min="4091" max="4091" width="11.5703125" style="123" customWidth="1"/>
    <col min="4092" max="4092" width="16.28515625" style="123" customWidth="1"/>
    <col min="4093" max="4094" width="0" style="123" hidden="1" customWidth="1"/>
    <col min="4095" max="4340" width="9.140625" style="123"/>
    <col min="4341" max="4341" width="4" style="123" customWidth="1"/>
    <col min="4342" max="4342" width="54.85546875" style="123" customWidth="1"/>
    <col min="4343" max="4343" width="106.7109375" style="123" customWidth="1"/>
    <col min="4344" max="4345" width="0" style="123" hidden="1" customWidth="1"/>
    <col min="4346" max="4346" width="16.28515625" style="123" customWidth="1"/>
    <col min="4347" max="4347" width="11.5703125" style="123" customWidth="1"/>
    <col min="4348" max="4348" width="16.28515625" style="123" customWidth="1"/>
    <col min="4349" max="4350" width="0" style="123" hidden="1" customWidth="1"/>
    <col min="4351" max="4596" width="9.140625" style="123"/>
    <col min="4597" max="4597" width="4" style="123" customWidth="1"/>
    <col min="4598" max="4598" width="54.85546875" style="123" customWidth="1"/>
    <col min="4599" max="4599" width="106.7109375" style="123" customWidth="1"/>
    <col min="4600" max="4601" width="0" style="123" hidden="1" customWidth="1"/>
    <col min="4602" max="4602" width="16.28515625" style="123" customWidth="1"/>
    <col min="4603" max="4603" width="11.5703125" style="123" customWidth="1"/>
    <col min="4604" max="4604" width="16.28515625" style="123" customWidth="1"/>
    <col min="4605" max="4606" width="0" style="123" hidden="1" customWidth="1"/>
    <col min="4607" max="4852" width="9.140625" style="123"/>
    <col min="4853" max="4853" width="4" style="123" customWidth="1"/>
    <col min="4854" max="4854" width="54.85546875" style="123" customWidth="1"/>
    <col min="4855" max="4855" width="106.7109375" style="123" customWidth="1"/>
    <col min="4856" max="4857" width="0" style="123" hidden="1" customWidth="1"/>
    <col min="4858" max="4858" width="16.28515625" style="123" customWidth="1"/>
    <col min="4859" max="4859" width="11.5703125" style="123" customWidth="1"/>
    <col min="4860" max="4860" width="16.28515625" style="123" customWidth="1"/>
    <col min="4861" max="4862" width="0" style="123" hidden="1" customWidth="1"/>
    <col min="4863" max="5108" width="9.140625" style="123"/>
    <col min="5109" max="5109" width="4" style="123" customWidth="1"/>
    <col min="5110" max="5110" width="54.85546875" style="123" customWidth="1"/>
    <col min="5111" max="5111" width="106.7109375" style="123" customWidth="1"/>
    <col min="5112" max="5113" width="0" style="123" hidden="1" customWidth="1"/>
    <col min="5114" max="5114" width="16.28515625" style="123" customWidth="1"/>
    <col min="5115" max="5115" width="11.5703125" style="123" customWidth="1"/>
    <col min="5116" max="5116" width="16.28515625" style="123" customWidth="1"/>
    <col min="5117" max="5118" width="0" style="123" hidden="1" customWidth="1"/>
    <col min="5119" max="5364" width="9.140625" style="123"/>
    <col min="5365" max="5365" width="4" style="123" customWidth="1"/>
    <col min="5366" max="5366" width="54.85546875" style="123" customWidth="1"/>
    <col min="5367" max="5367" width="106.7109375" style="123" customWidth="1"/>
    <col min="5368" max="5369" width="0" style="123" hidden="1" customWidth="1"/>
    <col min="5370" max="5370" width="16.28515625" style="123" customWidth="1"/>
    <col min="5371" max="5371" width="11.5703125" style="123" customWidth="1"/>
    <col min="5372" max="5372" width="16.28515625" style="123" customWidth="1"/>
    <col min="5373" max="5374" width="0" style="123" hidden="1" customWidth="1"/>
    <col min="5375" max="5620" width="9.140625" style="123"/>
    <col min="5621" max="5621" width="4" style="123" customWidth="1"/>
    <col min="5622" max="5622" width="54.85546875" style="123" customWidth="1"/>
    <col min="5623" max="5623" width="106.7109375" style="123" customWidth="1"/>
    <col min="5624" max="5625" width="0" style="123" hidden="1" customWidth="1"/>
    <col min="5626" max="5626" width="16.28515625" style="123" customWidth="1"/>
    <col min="5627" max="5627" width="11.5703125" style="123" customWidth="1"/>
    <col min="5628" max="5628" width="16.28515625" style="123" customWidth="1"/>
    <col min="5629" max="5630" width="0" style="123" hidden="1" customWidth="1"/>
    <col min="5631" max="5876" width="9.140625" style="123"/>
    <col min="5877" max="5877" width="4" style="123" customWidth="1"/>
    <col min="5878" max="5878" width="54.85546875" style="123" customWidth="1"/>
    <col min="5879" max="5879" width="106.7109375" style="123" customWidth="1"/>
    <col min="5880" max="5881" width="0" style="123" hidden="1" customWidth="1"/>
    <col min="5882" max="5882" width="16.28515625" style="123" customWidth="1"/>
    <col min="5883" max="5883" width="11.5703125" style="123" customWidth="1"/>
    <col min="5884" max="5884" width="16.28515625" style="123" customWidth="1"/>
    <col min="5885" max="5886" width="0" style="123" hidden="1" customWidth="1"/>
    <col min="5887" max="6132" width="9.140625" style="123"/>
    <col min="6133" max="6133" width="4" style="123" customWidth="1"/>
    <col min="6134" max="6134" width="54.85546875" style="123" customWidth="1"/>
    <col min="6135" max="6135" width="106.7109375" style="123" customWidth="1"/>
    <col min="6136" max="6137" width="0" style="123" hidden="1" customWidth="1"/>
    <col min="6138" max="6138" width="16.28515625" style="123" customWidth="1"/>
    <col min="6139" max="6139" width="11.5703125" style="123" customWidth="1"/>
    <col min="6140" max="6140" width="16.28515625" style="123" customWidth="1"/>
    <col min="6141" max="6142" width="0" style="123" hidden="1" customWidth="1"/>
    <col min="6143" max="6388" width="9.140625" style="123"/>
    <col min="6389" max="6389" width="4" style="123" customWidth="1"/>
    <col min="6390" max="6390" width="54.85546875" style="123" customWidth="1"/>
    <col min="6391" max="6391" width="106.7109375" style="123" customWidth="1"/>
    <col min="6392" max="6393" width="0" style="123" hidden="1" customWidth="1"/>
    <col min="6394" max="6394" width="16.28515625" style="123" customWidth="1"/>
    <col min="6395" max="6395" width="11.5703125" style="123" customWidth="1"/>
    <col min="6396" max="6396" width="16.28515625" style="123" customWidth="1"/>
    <col min="6397" max="6398" width="0" style="123" hidden="1" customWidth="1"/>
    <col min="6399" max="6644" width="9.140625" style="123"/>
    <col min="6645" max="6645" width="4" style="123" customWidth="1"/>
    <col min="6646" max="6646" width="54.85546875" style="123" customWidth="1"/>
    <col min="6647" max="6647" width="106.7109375" style="123" customWidth="1"/>
    <col min="6648" max="6649" width="0" style="123" hidden="1" customWidth="1"/>
    <col min="6650" max="6650" width="16.28515625" style="123" customWidth="1"/>
    <col min="6651" max="6651" width="11.5703125" style="123" customWidth="1"/>
    <col min="6652" max="6652" width="16.28515625" style="123" customWidth="1"/>
    <col min="6653" max="6654" width="0" style="123" hidden="1" customWidth="1"/>
    <col min="6655" max="6900" width="9.140625" style="123"/>
    <col min="6901" max="6901" width="4" style="123" customWidth="1"/>
    <col min="6902" max="6902" width="54.85546875" style="123" customWidth="1"/>
    <col min="6903" max="6903" width="106.7109375" style="123" customWidth="1"/>
    <col min="6904" max="6905" width="0" style="123" hidden="1" customWidth="1"/>
    <col min="6906" max="6906" width="16.28515625" style="123" customWidth="1"/>
    <col min="6907" max="6907" width="11.5703125" style="123" customWidth="1"/>
    <col min="6908" max="6908" width="16.28515625" style="123" customWidth="1"/>
    <col min="6909" max="6910" width="0" style="123" hidden="1" customWidth="1"/>
    <col min="6911" max="7156" width="9.140625" style="123"/>
    <col min="7157" max="7157" width="4" style="123" customWidth="1"/>
    <col min="7158" max="7158" width="54.85546875" style="123" customWidth="1"/>
    <col min="7159" max="7159" width="106.7109375" style="123" customWidth="1"/>
    <col min="7160" max="7161" width="0" style="123" hidden="1" customWidth="1"/>
    <col min="7162" max="7162" width="16.28515625" style="123" customWidth="1"/>
    <col min="7163" max="7163" width="11.5703125" style="123" customWidth="1"/>
    <col min="7164" max="7164" width="16.28515625" style="123" customWidth="1"/>
    <col min="7165" max="7166" width="0" style="123" hidden="1" customWidth="1"/>
    <col min="7167" max="7412" width="9.140625" style="123"/>
    <col min="7413" max="7413" width="4" style="123" customWidth="1"/>
    <col min="7414" max="7414" width="54.85546875" style="123" customWidth="1"/>
    <col min="7415" max="7415" width="106.7109375" style="123" customWidth="1"/>
    <col min="7416" max="7417" width="0" style="123" hidden="1" customWidth="1"/>
    <col min="7418" max="7418" width="16.28515625" style="123" customWidth="1"/>
    <col min="7419" max="7419" width="11.5703125" style="123" customWidth="1"/>
    <col min="7420" max="7420" width="16.28515625" style="123" customWidth="1"/>
    <col min="7421" max="7422" width="0" style="123" hidden="1" customWidth="1"/>
    <col min="7423" max="7668" width="9.140625" style="123"/>
    <col min="7669" max="7669" width="4" style="123" customWidth="1"/>
    <col min="7670" max="7670" width="54.85546875" style="123" customWidth="1"/>
    <col min="7671" max="7671" width="106.7109375" style="123" customWidth="1"/>
    <col min="7672" max="7673" width="0" style="123" hidden="1" customWidth="1"/>
    <col min="7674" max="7674" width="16.28515625" style="123" customWidth="1"/>
    <col min="7675" max="7675" width="11.5703125" style="123" customWidth="1"/>
    <col min="7676" max="7676" width="16.28515625" style="123" customWidth="1"/>
    <col min="7677" max="7678" width="0" style="123" hidden="1" customWidth="1"/>
    <col min="7679" max="7924" width="9.140625" style="123"/>
    <col min="7925" max="7925" width="4" style="123" customWidth="1"/>
    <col min="7926" max="7926" width="54.85546875" style="123" customWidth="1"/>
    <col min="7927" max="7927" width="106.7109375" style="123" customWidth="1"/>
    <col min="7928" max="7929" width="0" style="123" hidden="1" customWidth="1"/>
    <col min="7930" max="7930" width="16.28515625" style="123" customWidth="1"/>
    <col min="7931" max="7931" width="11.5703125" style="123" customWidth="1"/>
    <col min="7932" max="7932" width="16.28515625" style="123" customWidth="1"/>
    <col min="7933" max="7934" width="0" style="123" hidden="1" customWidth="1"/>
    <col min="7935" max="8180" width="9.140625" style="123"/>
    <col min="8181" max="8181" width="4" style="123" customWidth="1"/>
    <col min="8182" max="8182" width="54.85546875" style="123" customWidth="1"/>
    <col min="8183" max="8183" width="106.7109375" style="123" customWidth="1"/>
    <col min="8184" max="8185" width="0" style="123" hidden="1" customWidth="1"/>
    <col min="8186" max="8186" width="16.28515625" style="123" customWidth="1"/>
    <col min="8187" max="8187" width="11.5703125" style="123" customWidth="1"/>
    <col min="8188" max="8188" width="16.28515625" style="123" customWidth="1"/>
    <col min="8189" max="8190" width="0" style="123" hidden="1" customWidth="1"/>
    <col min="8191" max="8436" width="9.140625" style="123"/>
    <col min="8437" max="8437" width="4" style="123" customWidth="1"/>
    <col min="8438" max="8438" width="54.85546875" style="123" customWidth="1"/>
    <col min="8439" max="8439" width="106.7109375" style="123" customWidth="1"/>
    <col min="8440" max="8441" width="0" style="123" hidden="1" customWidth="1"/>
    <col min="8442" max="8442" width="16.28515625" style="123" customWidth="1"/>
    <col min="8443" max="8443" width="11.5703125" style="123" customWidth="1"/>
    <col min="8444" max="8444" width="16.28515625" style="123" customWidth="1"/>
    <col min="8445" max="8446" width="0" style="123" hidden="1" customWidth="1"/>
    <col min="8447" max="8692" width="9.140625" style="123"/>
    <col min="8693" max="8693" width="4" style="123" customWidth="1"/>
    <col min="8694" max="8694" width="54.85546875" style="123" customWidth="1"/>
    <col min="8695" max="8695" width="106.7109375" style="123" customWidth="1"/>
    <col min="8696" max="8697" width="0" style="123" hidden="1" customWidth="1"/>
    <col min="8698" max="8698" width="16.28515625" style="123" customWidth="1"/>
    <col min="8699" max="8699" width="11.5703125" style="123" customWidth="1"/>
    <col min="8700" max="8700" width="16.28515625" style="123" customWidth="1"/>
    <col min="8701" max="8702" width="0" style="123" hidden="1" customWidth="1"/>
    <col min="8703" max="8948" width="9.140625" style="123"/>
    <col min="8949" max="8949" width="4" style="123" customWidth="1"/>
    <col min="8950" max="8950" width="54.85546875" style="123" customWidth="1"/>
    <col min="8951" max="8951" width="106.7109375" style="123" customWidth="1"/>
    <col min="8952" max="8953" width="0" style="123" hidden="1" customWidth="1"/>
    <col min="8954" max="8954" width="16.28515625" style="123" customWidth="1"/>
    <col min="8955" max="8955" width="11.5703125" style="123" customWidth="1"/>
    <col min="8956" max="8956" width="16.28515625" style="123" customWidth="1"/>
    <col min="8957" max="8958" width="0" style="123" hidden="1" customWidth="1"/>
    <col min="8959" max="9204" width="9.140625" style="123"/>
    <col min="9205" max="9205" width="4" style="123" customWidth="1"/>
    <col min="9206" max="9206" width="54.85546875" style="123" customWidth="1"/>
    <col min="9207" max="9207" width="106.7109375" style="123" customWidth="1"/>
    <col min="9208" max="9209" width="0" style="123" hidden="1" customWidth="1"/>
    <col min="9210" max="9210" width="16.28515625" style="123" customWidth="1"/>
    <col min="9211" max="9211" width="11.5703125" style="123" customWidth="1"/>
    <col min="9212" max="9212" width="16.28515625" style="123" customWidth="1"/>
    <col min="9213" max="9214" width="0" style="123" hidden="1" customWidth="1"/>
    <col min="9215" max="9460" width="9.140625" style="123"/>
    <col min="9461" max="9461" width="4" style="123" customWidth="1"/>
    <col min="9462" max="9462" width="54.85546875" style="123" customWidth="1"/>
    <col min="9463" max="9463" width="106.7109375" style="123" customWidth="1"/>
    <col min="9464" max="9465" width="0" style="123" hidden="1" customWidth="1"/>
    <col min="9466" max="9466" width="16.28515625" style="123" customWidth="1"/>
    <col min="9467" max="9467" width="11.5703125" style="123" customWidth="1"/>
    <col min="9468" max="9468" width="16.28515625" style="123" customWidth="1"/>
    <col min="9469" max="9470" width="0" style="123" hidden="1" customWidth="1"/>
    <col min="9471" max="9716" width="9.140625" style="123"/>
    <col min="9717" max="9717" width="4" style="123" customWidth="1"/>
    <col min="9718" max="9718" width="54.85546875" style="123" customWidth="1"/>
    <col min="9719" max="9719" width="106.7109375" style="123" customWidth="1"/>
    <col min="9720" max="9721" width="0" style="123" hidden="1" customWidth="1"/>
    <col min="9722" max="9722" width="16.28515625" style="123" customWidth="1"/>
    <col min="9723" max="9723" width="11.5703125" style="123" customWidth="1"/>
    <col min="9724" max="9724" width="16.28515625" style="123" customWidth="1"/>
    <col min="9725" max="9726" width="0" style="123" hidden="1" customWidth="1"/>
    <col min="9727" max="9972" width="9.140625" style="123"/>
    <col min="9973" max="9973" width="4" style="123" customWidth="1"/>
    <col min="9974" max="9974" width="54.85546875" style="123" customWidth="1"/>
    <col min="9975" max="9975" width="106.7109375" style="123" customWidth="1"/>
    <col min="9976" max="9977" width="0" style="123" hidden="1" customWidth="1"/>
    <col min="9978" max="9978" width="16.28515625" style="123" customWidth="1"/>
    <col min="9979" max="9979" width="11.5703125" style="123" customWidth="1"/>
    <col min="9980" max="9980" width="16.28515625" style="123" customWidth="1"/>
    <col min="9981" max="9982" width="0" style="123" hidden="1" customWidth="1"/>
    <col min="9983" max="10228" width="9.140625" style="123"/>
    <col min="10229" max="10229" width="4" style="123" customWidth="1"/>
    <col min="10230" max="10230" width="54.85546875" style="123" customWidth="1"/>
    <col min="10231" max="10231" width="106.7109375" style="123" customWidth="1"/>
    <col min="10232" max="10233" width="0" style="123" hidden="1" customWidth="1"/>
    <col min="10234" max="10234" width="16.28515625" style="123" customWidth="1"/>
    <col min="10235" max="10235" width="11.5703125" style="123" customWidth="1"/>
    <col min="10236" max="10236" width="16.28515625" style="123" customWidth="1"/>
    <col min="10237" max="10238" width="0" style="123" hidden="1" customWidth="1"/>
    <col min="10239" max="10484" width="9.140625" style="123"/>
    <col min="10485" max="10485" width="4" style="123" customWidth="1"/>
    <col min="10486" max="10486" width="54.85546875" style="123" customWidth="1"/>
    <col min="10487" max="10487" width="106.7109375" style="123" customWidth="1"/>
    <col min="10488" max="10489" width="0" style="123" hidden="1" customWidth="1"/>
    <col min="10490" max="10490" width="16.28515625" style="123" customWidth="1"/>
    <col min="10491" max="10491" width="11.5703125" style="123" customWidth="1"/>
    <col min="10492" max="10492" width="16.28515625" style="123" customWidth="1"/>
    <col min="10493" max="10494" width="0" style="123" hidden="1" customWidth="1"/>
    <col min="10495" max="10740" width="9.140625" style="123"/>
    <col min="10741" max="10741" width="4" style="123" customWidth="1"/>
    <col min="10742" max="10742" width="54.85546875" style="123" customWidth="1"/>
    <col min="10743" max="10743" width="106.7109375" style="123" customWidth="1"/>
    <col min="10744" max="10745" width="0" style="123" hidden="1" customWidth="1"/>
    <col min="10746" max="10746" width="16.28515625" style="123" customWidth="1"/>
    <col min="10747" max="10747" width="11.5703125" style="123" customWidth="1"/>
    <col min="10748" max="10748" width="16.28515625" style="123" customWidth="1"/>
    <col min="10749" max="10750" width="0" style="123" hidden="1" customWidth="1"/>
    <col min="10751" max="10996" width="9.140625" style="123"/>
    <col min="10997" max="10997" width="4" style="123" customWidth="1"/>
    <col min="10998" max="10998" width="54.85546875" style="123" customWidth="1"/>
    <col min="10999" max="10999" width="106.7109375" style="123" customWidth="1"/>
    <col min="11000" max="11001" width="0" style="123" hidden="1" customWidth="1"/>
    <col min="11002" max="11002" width="16.28515625" style="123" customWidth="1"/>
    <col min="11003" max="11003" width="11.5703125" style="123" customWidth="1"/>
    <col min="11004" max="11004" width="16.28515625" style="123" customWidth="1"/>
    <col min="11005" max="11006" width="0" style="123" hidden="1" customWidth="1"/>
    <col min="11007" max="11252" width="9.140625" style="123"/>
    <col min="11253" max="11253" width="4" style="123" customWidth="1"/>
    <col min="11254" max="11254" width="54.85546875" style="123" customWidth="1"/>
    <col min="11255" max="11255" width="106.7109375" style="123" customWidth="1"/>
    <col min="11256" max="11257" width="0" style="123" hidden="1" customWidth="1"/>
    <col min="11258" max="11258" width="16.28515625" style="123" customWidth="1"/>
    <col min="11259" max="11259" width="11.5703125" style="123" customWidth="1"/>
    <col min="11260" max="11260" width="16.28515625" style="123" customWidth="1"/>
    <col min="11261" max="11262" width="0" style="123" hidden="1" customWidth="1"/>
    <col min="11263" max="11508" width="9.140625" style="123"/>
    <col min="11509" max="11509" width="4" style="123" customWidth="1"/>
    <col min="11510" max="11510" width="54.85546875" style="123" customWidth="1"/>
    <col min="11511" max="11511" width="106.7109375" style="123" customWidth="1"/>
    <col min="11512" max="11513" width="0" style="123" hidden="1" customWidth="1"/>
    <col min="11514" max="11514" width="16.28515625" style="123" customWidth="1"/>
    <col min="11515" max="11515" width="11.5703125" style="123" customWidth="1"/>
    <col min="11516" max="11516" width="16.28515625" style="123" customWidth="1"/>
    <col min="11517" max="11518" width="0" style="123" hidden="1" customWidth="1"/>
    <col min="11519" max="11764" width="9.140625" style="123"/>
    <col min="11765" max="11765" width="4" style="123" customWidth="1"/>
    <col min="11766" max="11766" width="54.85546875" style="123" customWidth="1"/>
    <col min="11767" max="11767" width="106.7109375" style="123" customWidth="1"/>
    <col min="11768" max="11769" width="0" style="123" hidden="1" customWidth="1"/>
    <col min="11770" max="11770" width="16.28515625" style="123" customWidth="1"/>
    <col min="11771" max="11771" width="11.5703125" style="123" customWidth="1"/>
    <col min="11772" max="11772" width="16.28515625" style="123" customWidth="1"/>
    <col min="11773" max="11774" width="0" style="123" hidden="1" customWidth="1"/>
    <col min="11775" max="12020" width="9.140625" style="123"/>
    <col min="12021" max="12021" width="4" style="123" customWidth="1"/>
    <col min="12022" max="12022" width="54.85546875" style="123" customWidth="1"/>
    <col min="12023" max="12023" width="106.7109375" style="123" customWidth="1"/>
    <col min="12024" max="12025" width="0" style="123" hidden="1" customWidth="1"/>
    <col min="12026" max="12026" width="16.28515625" style="123" customWidth="1"/>
    <col min="12027" max="12027" width="11.5703125" style="123" customWidth="1"/>
    <col min="12028" max="12028" width="16.28515625" style="123" customWidth="1"/>
    <col min="12029" max="12030" width="0" style="123" hidden="1" customWidth="1"/>
    <col min="12031" max="12276" width="9.140625" style="123"/>
    <col min="12277" max="12277" width="4" style="123" customWidth="1"/>
    <col min="12278" max="12278" width="54.85546875" style="123" customWidth="1"/>
    <col min="12279" max="12279" width="106.7109375" style="123" customWidth="1"/>
    <col min="12280" max="12281" width="0" style="123" hidden="1" customWidth="1"/>
    <col min="12282" max="12282" width="16.28515625" style="123" customWidth="1"/>
    <col min="12283" max="12283" width="11.5703125" style="123" customWidth="1"/>
    <col min="12284" max="12284" width="16.28515625" style="123" customWidth="1"/>
    <col min="12285" max="12286" width="0" style="123" hidden="1" customWidth="1"/>
    <col min="12287" max="12532" width="9.140625" style="123"/>
    <col min="12533" max="12533" width="4" style="123" customWidth="1"/>
    <col min="12534" max="12534" width="54.85546875" style="123" customWidth="1"/>
    <col min="12535" max="12535" width="106.7109375" style="123" customWidth="1"/>
    <col min="12536" max="12537" width="0" style="123" hidden="1" customWidth="1"/>
    <col min="12538" max="12538" width="16.28515625" style="123" customWidth="1"/>
    <col min="12539" max="12539" width="11.5703125" style="123" customWidth="1"/>
    <col min="12540" max="12540" width="16.28515625" style="123" customWidth="1"/>
    <col min="12541" max="12542" width="0" style="123" hidden="1" customWidth="1"/>
    <col min="12543" max="12788" width="9.140625" style="123"/>
    <col min="12789" max="12789" width="4" style="123" customWidth="1"/>
    <col min="12790" max="12790" width="54.85546875" style="123" customWidth="1"/>
    <col min="12791" max="12791" width="106.7109375" style="123" customWidth="1"/>
    <col min="12792" max="12793" width="0" style="123" hidden="1" customWidth="1"/>
    <col min="12794" max="12794" width="16.28515625" style="123" customWidth="1"/>
    <col min="12795" max="12795" width="11.5703125" style="123" customWidth="1"/>
    <col min="12796" max="12796" width="16.28515625" style="123" customWidth="1"/>
    <col min="12797" max="12798" width="0" style="123" hidden="1" customWidth="1"/>
    <col min="12799" max="13044" width="9.140625" style="123"/>
    <col min="13045" max="13045" width="4" style="123" customWidth="1"/>
    <col min="13046" max="13046" width="54.85546875" style="123" customWidth="1"/>
    <col min="13047" max="13047" width="106.7109375" style="123" customWidth="1"/>
    <col min="13048" max="13049" width="0" style="123" hidden="1" customWidth="1"/>
    <col min="13050" max="13050" width="16.28515625" style="123" customWidth="1"/>
    <col min="13051" max="13051" width="11.5703125" style="123" customWidth="1"/>
    <col min="13052" max="13052" width="16.28515625" style="123" customWidth="1"/>
    <col min="13053" max="13054" width="0" style="123" hidden="1" customWidth="1"/>
    <col min="13055" max="13300" width="9.140625" style="123"/>
    <col min="13301" max="13301" width="4" style="123" customWidth="1"/>
    <col min="13302" max="13302" width="54.85546875" style="123" customWidth="1"/>
    <col min="13303" max="13303" width="106.7109375" style="123" customWidth="1"/>
    <col min="13304" max="13305" width="0" style="123" hidden="1" customWidth="1"/>
    <col min="13306" max="13306" width="16.28515625" style="123" customWidth="1"/>
    <col min="13307" max="13307" width="11.5703125" style="123" customWidth="1"/>
    <col min="13308" max="13308" width="16.28515625" style="123" customWidth="1"/>
    <col min="13309" max="13310" width="0" style="123" hidden="1" customWidth="1"/>
    <col min="13311" max="13556" width="9.140625" style="123"/>
    <col min="13557" max="13557" width="4" style="123" customWidth="1"/>
    <col min="13558" max="13558" width="54.85546875" style="123" customWidth="1"/>
    <col min="13559" max="13559" width="106.7109375" style="123" customWidth="1"/>
    <col min="13560" max="13561" width="0" style="123" hidden="1" customWidth="1"/>
    <col min="13562" max="13562" width="16.28515625" style="123" customWidth="1"/>
    <col min="13563" max="13563" width="11.5703125" style="123" customWidth="1"/>
    <col min="13564" max="13564" width="16.28515625" style="123" customWidth="1"/>
    <col min="13565" max="13566" width="0" style="123" hidden="1" customWidth="1"/>
    <col min="13567" max="13812" width="9.140625" style="123"/>
    <col min="13813" max="13813" width="4" style="123" customWidth="1"/>
    <col min="13814" max="13814" width="54.85546875" style="123" customWidth="1"/>
    <col min="13815" max="13815" width="106.7109375" style="123" customWidth="1"/>
    <col min="13816" max="13817" width="0" style="123" hidden="1" customWidth="1"/>
    <col min="13818" max="13818" width="16.28515625" style="123" customWidth="1"/>
    <col min="13819" max="13819" width="11.5703125" style="123" customWidth="1"/>
    <col min="13820" max="13820" width="16.28515625" style="123" customWidth="1"/>
    <col min="13821" max="13822" width="0" style="123" hidden="1" customWidth="1"/>
    <col min="13823" max="14068" width="9.140625" style="123"/>
    <col min="14069" max="14069" width="4" style="123" customWidth="1"/>
    <col min="14070" max="14070" width="54.85546875" style="123" customWidth="1"/>
    <col min="14071" max="14071" width="106.7109375" style="123" customWidth="1"/>
    <col min="14072" max="14073" width="0" style="123" hidden="1" customWidth="1"/>
    <col min="14074" max="14074" width="16.28515625" style="123" customWidth="1"/>
    <col min="14075" max="14075" width="11.5703125" style="123" customWidth="1"/>
    <col min="14076" max="14076" width="16.28515625" style="123" customWidth="1"/>
    <col min="14077" max="14078" width="0" style="123" hidden="1" customWidth="1"/>
    <col min="14079" max="14324" width="9.140625" style="123"/>
    <col min="14325" max="14325" width="4" style="123" customWidth="1"/>
    <col min="14326" max="14326" width="54.85546875" style="123" customWidth="1"/>
    <col min="14327" max="14327" width="106.7109375" style="123" customWidth="1"/>
    <col min="14328" max="14329" width="0" style="123" hidden="1" customWidth="1"/>
    <col min="14330" max="14330" width="16.28515625" style="123" customWidth="1"/>
    <col min="14331" max="14331" width="11.5703125" style="123" customWidth="1"/>
    <col min="14332" max="14332" width="16.28515625" style="123" customWidth="1"/>
    <col min="14333" max="14334" width="0" style="123" hidden="1" customWidth="1"/>
    <col min="14335" max="14580" width="9.140625" style="123"/>
    <col min="14581" max="14581" width="4" style="123" customWidth="1"/>
    <col min="14582" max="14582" width="54.85546875" style="123" customWidth="1"/>
    <col min="14583" max="14583" width="106.7109375" style="123" customWidth="1"/>
    <col min="14584" max="14585" width="0" style="123" hidden="1" customWidth="1"/>
    <col min="14586" max="14586" width="16.28515625" style="123" customWidth="1"/>
    <col min="14587" max="14587" width="11.5703125" style="123" customWidth="1"/>
    <col min="14588" max="14588" width="16.28515625" style="123" customWidth="1"/>
    <col min="14589" max="14590" width="0" style="123" hidden="1" customWidth="1"/>
    <col min="14591" max="14836" width="9.140625" style="123"/>
    <col min="14837" max="14837" width="4" style="123" customWidth="1"/>
    <col min="14838" max="14838" width="54.85546875" style="123" customWidth="1"/>
    <col min="14839" max="14839" width="106.7109375" style="123" customWidth="1"/>
    <col min="14840" max="14841" width="0" style="123" hidden="1" customWidth="1"/>
    <col min="14842" max="14842" width="16.28515625" style="123" customWidth="1"/>
    <col min="14843" max="14843" width="11.5703125" style="123" customWidth="1"/>
    <col min="14844" max="14844" width="16.28515625" style="123" customWidth="1"/>
    <col min="14845" max="14846" width="0" style="123" hidden="1" customWidth="1"/>
    <col min="14847" max="15092" width="9.140625" style="123"/>
    <col min="15093" max="15093" width="4" style="123" customWidth="1"/>
    <col min="15094" max="15094" width="54.85546875" style="123" customWidth="1"/>
    <col min="15095" max="15095" width="106.7109375" style="123" customWidth="1"/>
    <col min="15096" max="15097" width="0" style="123" hidden="1" customWidth="1"/>
    <col min="15098" max="15098" width="16.28515625" style="123" customWidth="1"/>
    <col min="15099" max="15099" width="11.5703125" style="123" customWidth="1"/>
    <col min="15100" max="15100" width="16.28515625" style="123" customWidth="1"/>
    <col min="15101" max="15102" width="0" style="123" hidden="1" customWidth="1"/>
    <col min="15103" max="15348" width="9.140625" style="123"/>
    <col min="15349" max="15349" width="4" style="123" customWidth="1"/>
    <col min="15350" max="15350" width="54.85546875" style="123" customWidth="1"/>
    <col min="15351" max="15351" width="106.7109375" style="123" customWidth="1"/>
    <col min="15352" max="15353" width="0" style="123" hidden="1" customWidth="1"/>
    <col min="15354" max="15354" width="16.28515625" style="123" customWidth="1"/>
    <col min="15355" max="15355" width="11.5703125" style="123" customWidth="1"/>
    <col min="15356" max="15356" width="16.28515625" style="123" customWidth="1"/>
    <col min="15357" max="15358" width="0" style="123" hidden="1" customWidth="1"/>
    <col min="15359" max="15604" width="9.140625" style="123"/>
    <col min="15605" max="15605" width="4" style="123" customWidth="1"/>
    <col min="15606" max="15606" width="54.85546875" style="123" customWidth="1"/>
    <col min="15607" max="15607" width="106.7109375" style="123" customWidth="1"/>
    <col min="15608" max="15609" width="0" style="123" hidden="1" customWidth="1"/>
    <col min="15610" max="15610" width="16.28515625" style="123" customWidth="1"/>
    <col min="15611" max="15611" width="11.5703125" style="123" customWidth="1"/>
    <col min="15612" max="15612" width="16.28515625" style="123" customWidth="1"/>
    <col min="15613" max="15614" width="0" style="123" hidden="1" customWidth="1"/>
    <col min="15615" max="15860" width="9.140625" style="123"/>
    <col min="15861" max="15861" width="4" style="123" customWidth="1"/>
    <col min="15862" max="15862" width="54.85546875" style="123" customWidth="1"/>
    <col min="15863" max="15863" width="106.7109375" style="123" customWidth="1"/>
    <col min="15864" max="15865" width="0" style="123" hidden="1" customWidth="1"/>
    <col min="15866" max="15866" width="16.28515625" style="123" customWidth="1"/>
    <col min="15867" max="15867" width="11.5703125" style="123" customWidth="1"/>
    <col min="15868" max="15868" width="16.28515625" style="123" customWidth="1"/>
    <col min="15869" max="15870" width="0" style="123" hidden="1" customWidth="1"/>
    <col min="15871" max="16116" width="9.140625" style="123"/>
    <col min="16117" max="16117" width="4" style="123" customWidth="1"/>
    <col min="16118" max="16118" width="54.85546875" style="123" customWidth="1"/>
    <col min="16119" max="16119" width="106.7109375" style="123" customWidth="1"/>
    <col min="16120" max="16121" width="0" style="123" hidden="1" customWidth="1"/>
    <col min="16122" max="16122" width="16.28515625" style="123" customWidth="1"/>
    <col min="16123" max="16123" width="11.5703125" style="123" customWidth="1"/>
    <col min="16124" max="16124" width="16.28515625" style="123" customWidth="1"/>
    <col min="16125" max="16126" width="0" style="123" hidden="1" customWidth="1"/>
    <col min="16127" max="16384" width="9.140625" style="123"/>
  </cols>
  <sheetData>
    <row r="1" spans="1:12" x14ac:dyDescent="0.2">
      <c r="A1" s="306" t="s">
        <v>443</v>
      </c>
      <c r="B1" s="306"/>
      <c r="C1" s="306"/>
      <c r="D1" s="306"/>
      <c r="E1" s="168"/>
      <c r="F1" s="122"/>
    </row>
    <row r="2" spans="1:12" x14ac:dyDescent="0.2">
      <c r="A2" s="306" t="s">
        <v>444</v>
      </c>
      <c r="B2" s="306"/>
      <c r="C2" s="306"/>
      <c r="D2" s="306"/>
      <c r="E2" s="168"/>
      <c r="F2" s="122"/>
    </row>
    <row r="3" spans="1:12" x14ac:dyDescent="0.2">
      <c r="A3" s="306" t="s">
        <v>10</v>
      </c>
      <c r="B3" s="306"/>
      <c r="C3" s="306"/>
      <c r="D3" s="306"/>
      <c r="E3" s="168"/>
      <c r="F3" s="122"/>
    </row>
    <row r="4" spans="1:12" x14ac:dyDescent="0.2">
      <c r="A4" s="306" t="s">
        <v>11</v>
      </c>
      <c r="B4" s="306"/>
      <c r="C4" s="306"/>
      <c r="D4" s="306"/>
      <c r="E4" s="168"/>
      <c r="F4" s="122"/>
    </row>
    <row r="5" spans="1:12" x14ac:dyDescent="0.2">
      <c r="A5" s="306" t="s">
        <v>445</v>
      </c>
      <c r="B5" s="306"/>
      <c r="C5" s="306"/>
      <c r="D5" s="306"/>
      <c r="E5" s="168"/>
      <c r="F5" s="122"/>
    </row>
    <row r="6" spans="1:12" x14ac:dyDescent="0.2">
      <c r="A6" s="306" t="s">
        <v>531</v>
      </c>
      <c r="B6" s="306"/>
      <c r="C6" s="306"/>
      <c r="D6" s="306"/>
      <c r="E6" s="168"/>
      <c r="F6" s="122"/>
    </row>
    <row r="7" spans="1:12" x14ac:dyDescent="0.2">
      <c r="A7" s="306" t="s">
        <v>11</v>
      </c>
      <c r="B7" s="306"/>
      <c r="C7" s="306"/>
      <c r="D7" s="306"/>
      <c r="E7" s="168"/>
      <c r="F7" s="122"/>
    </row>
    <row r="8" spans="1:12" x14ac:dyDescent="0.2">
      <c r="A8" s="306" t="s">
        <v>371</v>
      </c>
      <c r="B8" s="306"/>
      <c r="C8" s="306"/>
      <c r="D8" s="306"/>
      <c r="E8" s="168"/>
      <c r="F8" s="122"/>
    </row>
    <row r="9" spans="1:12" ht="12.75" x14ac:dyDescent="0.2">
      <c r="A9" s="322"/>
      <c r="B9" s="322"/>
      <c r="C9" s="322"/>
      <c r="D9" s="124"/>
    </row>
    <row r="10" spans="1:12" ht="12.75" x14ac:dyDescent="0.2">
      <c r="A10" s="323"/>
      <c r="B10" s="323"/>
      <c r="C10" s="323"/>
      <c r="D10" s="323"/>
    </row>
    <row r="11" spans="1:12" x14ac:dyDescent="0.2">
      <c r="A11" s="318" t="s">
        <v>446</v>
      </c>
      <c r="B11" s="318"/>
      <c r="C11" s="318"/>
      <c r="D11" s="318"/>
    </row>
    <row r="12" spans="1:12" x14ac:dyDescent="0.2">
      <c r="A12" s="318" t="s">
        <v>447</v>
      </c>
      <c r="B12" s="318"/>
      <c r="C12" s="318"/>
      <c r="D12" s="318"/>
    </row>
    <row r="13" spans="1:12" x14ac:dyDescent="0.2">
      <c r="A13" s="125"/>
      <c r="B13" s="125"/>
      <c r="C13" s="319"/>
      <c r="D13" s="319"/>
    </row>
    <row r="14" spans="1:12" ht="24" customHeight="1" x14ac:dyDescent="0.2">
      <c r="A14" s="320" t="s">
        <v>448</v>
      </c>
      <c r="B14" s="320" t="s">
        <v>449</v>
      </c>
      <c r="C14" s="320" t="s">
        <v>450</v>
      </c>
      <c r="D14" s="321" t="s">
        <v>451</v>
      </c>
      <c r="E14" s="307" t="s">
        <v>528</v>
      </c>
      <c r="F14" s="313" t="s">
        <v>664</v>
      </c>
      <c r="G14" s="246" t="s">
        <v>528</v>
      </c>
      <c r="H14" s="308" t="s">
        <v>529</v>
      </c>
      <c r="I14" s="246" t="s">
        <v>528</v>
      </c>
      <c r="J14" s="308" t="s">
        <v>673</v>
      </c>
      <c r="K14" s="246" t="s">
        <v>528</v>
      </c>
      <c r="L14" s="308" t="s">
        <v>529</v>
      </c>
    </row>
    <row r="15" spans="1:12" s="126" customFormat="1" ht="12" customHeight="1" x14ac:dyDescent="0.2">
      <c r="A15" s="320"/>
      <c r="B15" s="320"/>
      <c r="C15" s="320"/>
      <c r="D15" s="321" t="s">
        <v>452</v>
      </c>
      <c r="E15" s="307"/>
      <c r="F15" s="314"/>
      <c r="G15" s="247"/>
      <c r="H15" s="308"/>
      <c r="I15" s="247"/>
      <c r="J15" s="308"/>
      <c r="L15" s="308"/>
    </row>
    <row r="16" spans="1:12" x14ac:dyDescent="0.2">
      <c r="A16" s="317" t="s">
        <v>453</v>
      </c>
      <c r="B16" s="317"/>
      <c r="C16" s="317"/>
      <c r="D16" s="127">
        <f>D17+D24+D30+D35+D39+D42+D43+D44+D45+D48+D49+D50+D51+D52+D53+D54+D55+D56+D57</f>
        <v>459833.10000000003</v>
      </c>
      <c r="E16" s="127">
        <f>E17+E24+E30+E35+E39+E42+E43+E44+E45+E48+E49+E50+E51+E52+E53+E54+E55+E56+E57</f>
        <v>2793.835</v>
      </c>
      <c r="F16" s="232">
        <f>D16+E16</f>
        <v>462626.93500000006</v>
      </c>
      <c r="G16" s="127">
        <f>G17+G24+G30+G35+G39+G42+G43+G44+G45+G48+G49+G50+G51+G52+G53+G54+G55+G56+G57</f>
        <v>15478.347</v>
      </c>
      <c r="H16" s="248">
        <f>F16+G16</f>
        <v>478105.28200000006</v>
      </c>
      <c r="I16" s="127">
        <f>I17+I24+I30+I35+I39+I42+I43+I44+I45+I48+I49+I50+I51+I52+I53+I54+I55+I56+I57</f>
        <v>3688.943999999994</v>
      </c>
      <c r="J16" s="232">
        <f>J17+J24+J30+J35+J39+J42+J43+J44+J45+J48+J49+J50+J51+J52+J53+J54+J55+J56+J57</f>
        <v>481794.22600000002</v>
      </c>
      <c r="K16" s="127">
        <f>K17+K24+K30+K35+K39+K42+K43+K44+K45+K48+K49+K50+K51+K52+K53+K54+K55+K56+K57</f>
        <v>39491.682999999997</v>
      </c>
      <c r="L16" s="127">
        <f>L17+L24+L30+L35+L39+L42+L43+L44+L45+L48+L49+L50+L51+L52+L53+L54+L55+L56+L57</f>
        <v>521285.90899999999</v>
      </c>
    </row>
    <row r="17" spans="1:15" s="126" customFormat="1" x14ac:dyDescent="0.2">
      <c r="A17" s="315">
        <v>1</v>
      </c>
      <c r="B17" s="316" t="s">
        <v>138</v>
      </c>
      <c r="C17" s="152" t="s">
        <v>454</v>
      </c>
      <c r="D17" s="153">
        <f>D18+D19+D20+D21+D22+D23</f>
        <v>337692.5</v>
      </c>
      <c r="E17" s="153">
        <f>E18+E19+E20+E21+E22+E23</f>
        <v>-267.7</v>
      </c>
      <c r="F17" s="127">
        <f t="shared" ref="F17:F57" si="0">D17+E17</f>
        <v>337424.8</v>
      </c>
      <c r="G17" s="153">
        <f>G18+G19+G20+G21+G22+G23</f>
        <v>14852.5</v>
      </c>
      <c r="H17" s="248">
        <f t="shared" ref="H17:H57" si="1">F17+G17</f>
        <v>352277.3</v>
      </c>
      <c r="I17" s="153">
        <f>I18+I19+I20+I21+I22+I23</f>
        <v>-4148.5000000000045</v>
      </c>
      <c r="J17" s="153">
        <f>J18+J19+J20+J21+J22+J23</f>
        <v>348128.8</v>
      </c>
      <c r="K17" s="153">
        <f>K18+K19+K20+K21+K22+K23</f>
        <v>26724.197</v>
      </c>
      <c r="L17" s="153">
        <f>L18+L19+L20+L21+L22+L23</f>
        <v>374852.99699999997</v>
      </c>
    </row>
    <row r="18" spans="1:15" x14ac:dyDescent="0.2">
      <c r="A18" s="315"/>
      <c r="B18" s="316"/>
      <c r="C18" s="128" t="s">
        <v>455</v>
      </c>
      <c r="D18" s="129">
        <v>84004.7</v>
      </c>
      <c r="E18" s="169">
        <v>0.4</v>
      </c>
      <c r="F18" s="129">
        <f>D18+E18</f>
        <v>84005.099999999991</v>
      </c>
      <c r="G18" s="169">
        <v>-62.7</v>
      </c>
      <c r="H18" s="249">
        <f t="shared" si="1"/>
        <v>83942.399999999994</v>
      </c>
      <c r="I18" s="169">
        <v>-6786.8</v>
      </c>
      <c r="J18" s="278">
        <f>H18+I18</f>
        <v>77155.599999999991</v>
      </c>
      <c r="K18" s="169">
        <v>14456.418</v>
      </c>
      <c r="L18" s="278">
        <f>J18+K18</f>
        <v>91612.017999999996</v>
      </c>
      <c r="O18" s="301"/>
    </row>
    <row r="19" spans="1:15" x14ac:dyDescent="0.2">
      <c r="A19" s="315"/>
      <c r="B19" s="316"/>
      <c r="C19" s="128" t="s">
        <v>456</v>
      </c>
      <c r="D19" s="129">
        <v>195375.1</v>
      </c>
      <c r="E19" s="169">
        <v>-0.1</v>
      </c>
      <c r="F19" s="129">
        <f t="shared" ref="F19:F23" si="2">D19+E19</f>
        <v>195375</v>
      </c>
      <c r="G19" s="169">
        <v>14852.5</v>
      </c>
      <c r="H19" s="249">
        <f t="shared" si="1"/>
        <v>210227.5</v>
      </c>
      <c r="I19" s="169">
        <v>450.5</v>
      </c>
      <c r="J19" s="278">
        <f t="shared" ref="J19:J57" si="3">H19+I19</f>
        <v>210678</v>
      </c>
      <c r="K19" s="169">
        <v>-94.78</v>
      </c>
      <c r="L19" s="278">
        <f t="shared" ref="L19:L38" si="4">J19+K19</f>
        <v>210583.22</v>
      </c>
      <c r="O19" s="301"/>
    </row>
    <row r="20" spans="1:15" x14ac:dyDescent="0.2">
      <c r="A20" s="315"/>
      <c r="B20" s="316"/>
      <c r="C20" s="128" t="s">
        <v>457</v>
      </c>
      <c r="D20" s="129">
        <v>44489.4</v>
      </c>
      <c r="E20" s="169">
        <v>-268</v>
      </c>
      <c r="F20" s="129">
        <f t="shared" si="2"/>
        <v>44221.4</v>
      </c>
      <c r="G20" s="169"/>
      <c r="H20" s="249">
        <f t="shared" si="1"/>
        <v>44221.4</v>
      </c>
      <c r="I20" s="169">
        <v>2187.7999999999956</v>
      </c>
      <c r="J20" s="278">
        <f t="shared" si="3"/>
        <v>46409.2</v>
      </c>
      <c r="K20" s="169">
        <v>9738.11</v>
      </c>
      <c r="L20" s="278">
        <f t="shared" si="4"/>
        <v>56147.31</v>
      </c>
      <c r="O20" s="301"/>
    </row>
    <row r="21" spans="1:15" x14ac:dyDescent="0.2">
      <c r="A21" s="315"/>
      <c r="B21" s="316"/>
      <c r="C21" s="128" t="s">
        <v>458</v>
      </c>
      <c r="D21" s="129">
        <v>2341.9</v>
      </c>
      <c r="E21" s="169"/>
      <c r="F21" s="129">
        <f t="shared" si="2"/>
        <v>2341.9</v>
      </c>
      <c r="G21" s="169"/>
      <c r="H21" s="249">
        <f t="shared" si="1"/>
        <v>2341.9</v>
      </c>
      <c r="I21" s="169">
        <v>0</v>
      </c>
      <c r="J21" s="278">
        <f t="shared" si="3"/>
        <v>2341.9</v>
      </c>
      <c r="K21" s="169">
        <v>-88.563000000000002</v>
      </c>
      <c r="L21" s="278">
        <f t="shared" si="4"/>
        <v>2253.337</v>
      </c>
      <c r="O21" s="301"/>
    </row>
    <row r="22" spans="1:15" ht="22.5" x14ac:dyDescent="0.2">
      <c r="A22" s="315"/>
      <c r="B22" s="316"/>
      <c r="C22" s="128" t="s">
        <v>459</v>
      </c>
      <c r="D22" s="129">
        <v>1558.3</v>
      </c>
      <c r="E22" s="169"/>
      <c r="F22" s="129">
        <f t="shared" si="2"/>
        <v>1558.3</v>
      </c>
      <c r="G22" s="169"/>
      <c r="H22" s="249">
        <f t="shared" si="1"/>
        <v>1558.3</v>
      </c>
      <c r="I22" s="169">
        <v>0</v>
      </c>
      <c r="J22" s="278">
        <f t="shared" si="3"/>
        <v>1558.3</v>
      </c>
      <c r="K22" s="169"/>
      <c r="L22" s="278">
        <f t="shared" si="4"/>
        <v>1558.3</v>
      </c>
      <c r="O22" s="301"/>
    </row>
    <row r="23" spans="1:15" ht="22.5" x14ac:dyDescent="0.2">
      <c r="A23" s="315"/>
      <c r="B23" s="316"/>
      <c r="C23" s="128" t="s">
        <v>460</v>
      </c>
      <c r="D23" s="129">
        <v>9923.1</v>
      </c>
      <c r="E23" s="169"/>
      <c r="F23" s="129">
        <f t="shared" si="2"/>
        <v>9923.1</v>
      </c>
      <c r="G23" s="169">
        <v>62.7</v>
      </c>
      <c r="H23" s="249">
        <f t="shared" si="1"/>
        <v>9985.8000000000011</v>
      </c>
      <c r="I23" s="169">
        <v>0</v>
      </c>
      <c r="J23" s="278">
        <f t="shared" si="3"/>
        <v>9985.8000000000011</v>
      </c>
      <c r="K23" s="169">
        <v>2713.0120000000002</v>
      </c>
      <c r="L23" s="278">
        <f t="shared" si="4"/>
        <v>12698.812000000002</v>
      </c>
      <c r="O23" s="301"/>
    </row>
    <row r="24" spans="1:15" s="126" customFormat="1" x14ac:dyDescent="0.2">
      <c r="A24" s="315">
        <v>2</v>
      </c>
      <c r="B24" s="316" t="s">
        <v>461</v>
      </c>
      <c r="C24" s="154" t="s">
        <v>462</v>
      </c>
      <c r="D24" s="155">
        <f>D25+D26+D27+D28+D29</f>
        <v>39108.199999999997</v>
      </c>
      <c r="E24" s="155">
        <f t="shared" ref="E24:G24" si="5">E25+E26+E27+E28+E29</f>
        <v>0</v>
      </c>
      <c r="F24" s="127">
        <f t="shared" si="0"/>
        <v>39108.199999999997</v>
      </c>
      <c r="G24" s="155">
        <f t="shared" si="5"/>
        <v>0</v>
      </c>
      <c r="H24" s="248">
        <f t="shared" si="1"/>
        <v>39108.199999999997</v>
      </c>
      <c r="I24" s="155">
        <f t="shared" ref="I24:J24" si="6">I25+I26+I27+I28+I29</f>
        <v>278.24399999999878</v>
      </c>
      <c r="J24" s="155">
        <f t="shared" si="6"/>
        <v>39386.444000000003</v>
      </c>
      <c r="K24" s="155">
        <f t="shared" ref="K24:L24" si="7">K25+K26+K27+K28+K29</f>
        <v>6495.0119999999997</v>
      </c>
      <c r="L24" s="155">
        <f t="shared" si="7"/>
        <v>45881.455999999991</v>
      </c>
      <c r="O24" s="301"/>
    </row>
    <row r="25" spans="1:15" x14ac:dyDescent="0.2">
      <c r="A25" s="315"/>
      <c r="B25" s="316"/>
      <c r="C25" s="130" t="s">
        <v>463</v>
      </c>
      <c r="D25" s="131">
        <v>10699.4</v>
      </c>
      <c r="E25" s="169"/>
      <c r="F25" s="129">
        <f t="shared" si="0"/>
        <v>10699.4</v>
      </c>
      <c r="G25" s="169"/>
      <c r="H25" s="249">
        <f t="shared" si="1"/>
        <v>10699.4</v>
      </c>
      <c r="I25" s="169">
        <v>215.89400000000023</v>
      </c>
      <c r="J25" s="278">
        <f t="shared" si="3"/>
        <v>10915.294</v>
      </c>
      <c r="K25" s="169">
        <v>422.66</v>
      </c>
      <c r="L25" s="278">
        <f t="shared" si="4"/>
        <v>11337.954</v>
      </c>
      <c r="O25" s="301"/>
    </row>
    <row r="26" spans="1:15" x14ac:dyDescent="0.2">
      <c r="A26" s="315"/>
      <c r="B26" s="316"/>
      <c r="C26" s="130" t="s">
        <v>464</v>
      </c>
      <c r="D26" s="131">
        <v>17777.5</v>
      </c>
      <c r="E26" s="169"/>
      <c r="F26" s="129">
        <f t="shared" si="0"/>
        <v>17777.5</v>
      </c>
      <c r="G26" s="169"/>
      <c r="H26" s="249">
        <f t="shared" si="1"/>
        <v>17777.5</v>
      </c>
      <c r="I26" s="169">
        <v>197.34999999999854</v>
      </c>
      <c r="J26" s="278">
        <f t="shared" si="3"/>
        <v>17974.849999999999</v>
      </c>
      <c r="K26" s="169">
        <v>954.61699999999996</v>
      </c>
      <c r="L26" s="278">
        <f t="shared" si="4"/>
        <v>18929.466999999997</v>
      </c>
      <c r="O26" s="301"/>
    </row>
    <row r="27" spans="1:15" x14ac:dyDescent="0.2">
      <c r="A27" s="315"/>
      <c r="B27" s="316"/>
      <c r="C27" s="130" t="s">
        <v>465</v>
      </c>
      <c r="D27" s="131"/>
      <c r="E27" s="169"/>
      <c r="F27" s="129">
        <f t="shared" si="0"/>
        <v>0</v>
      </c>
      <c r="G27" s="169"/>
      <c r="H27" s="249">
        <f t="shared" si="1"/>
        <v>0</v>
      </c>
      <c r="I27" s="169">
        <v>0</v>
      </c>
      <c r="J27" s="278">
        <f t="shared" si="3"/>
        <v>0</v>
      </c>
      <c r="K27" s="169"/>
      <c r="L27" s="278">
        <f t="shared" si="4"/>
        <v>0</v>
      </c>
      <c r="O27" s="301"/>
    </row>
    <row r="28" spans="1:15" x14ac:dyDescent="0.2">
      <c r="A28" s="315"/>
      <c r="B28" s="316"/>
      <c r="C28" s="130" t="s">
        <v>466</v>
      </c>
      <c r="D28" s="131">
        <v>220</v>
      </c>
      <c r="E28" s="169"/>
      <c r="F28" s="129">
        <f t="shared" si="0"/>
        <v>220</v>
      </c>
      <c r="G28" s="169"/>
      <c r="H28" s="249">
        <f t="shared" si="1"/>
        <v>220</v>
      </c>
      <c r="I28" s="169">
        <v>0</v>
      </c>
      <c r="J28" s="278">
        <f t="shared" si="3"/>
        <v>220</v>
      </c>
      <c r="K28" s="169">
        <v>520</v>
      </c>
      <c r="L28" s="278">
        <f t="shared" si="4"/>
        <v>740</v>
      </c>
      <c r="O28" s="301"/>
    </row>
    <row r="29" spans="1:15" x14ac:dyDescent="0.2">
      <c r="A29" s="315"/>
      <c r="B29" s="316"/>
      <c r="C29" s="130" t="s">
        <v>467</v>
      </c>
      <c r="D29" s="131">
        <v>10411.299999999999</v>
      </c>
      <c r="E29" s="169"/>
      <c r="F29" s="129">
        <f t="shared" si="0"/>
        <v>10411.299999999999</v>
      </c>
      <c r="G29" s="169"/>
      <c r="H29" s="249">
        <f t="shared" si="1"/>
        <v>10411.299999999999</v>
      </c>
      <c r="I29" s="169">
        <v>-135</v>
      </c>
      <c r="J29" s="278">
        <f t="shared" si="3"/>
        <v>10276.299999999999</v>
      </c>
      <c r="K29" s="169">
        <v>4597.7349999999997</v>
      </c>
      <c r="L29" s="278">
        <f t="shared" si="4"/>
        <v>14874.035</v>
      </c>
      <c r="O29" s="301"/>
    </row>
    <row r="30" spans="1:15" s="126" customFormat="1" ht="22.5" x14ac:dyDescent="0.2">
      <c r="A30" s="315">
        <v>3</v>
      </c>
      <c r="B30" s="316" t="s">
        <v>468</v>
      </c>
      <c r="C30" s="154" t="s">
        <v>469</v>
      </c>
      <c r="D30" s="155">
        <f>D31+D32+D33+D34</f>
        <v>2969.9</v>
      </c>
      <c r="E30" s="155">
        <f t="shared" ref="E30:G30" si="8">E31+E32+E33+E34</f>
        <v>0</v>
      </c>
      <c r="F30" s="127">
        <f t="shared" si="0"/>
        <v>2969.9</v>
      </c>
      <c r="G30" s="155">
        <f t="shared" si="8"/>
        <v>0</v>
      </c>
      <c r="H30" s="248">
        <f t="shared" si="1"/>
        <v>2969.9</v>
      </c>
      <c r="I30" s="155">
        <f t="shared" ref="I30:J30" si="9">I31+I32+I33+I34</f>
        <v>405.29999999999973</v>
      </c>
      <c r="J30" s="155">
        <f t="shared" si="9"/>
        <v>3375.2</v>
      </c>
      <c r="K30" s="155">
        <f t="shared" ref="K30:L30" si="10">K31+K32+K33+K34</f>
        <v>188.30799999999999</v>
      </c>
      <c r="L30" s="155">
        <f t="shared" si="10"/>
        <v>3563.5079999999998</v>
      </c>
      <c r="O30" s="301"/>
    </row>
    <row r="31" spans="1:15" x14ac:dyDescent="0.2">
      <c r="A31" s="315"/>
      <c r="B31" s="316"/>
      <c r="C31" s="130" t="s">
        <v>470</v>
      </c>
      <c r="D31" s="131">
        <v>440</v>
      </c>
      <c r="E31" s="169"/>
      <c r="F31" s="129">
        <f t="shared" si="0"/>
        <v>440</v>
      </c>
      <c r="G31" s="169"/>
      <c r="H31" s="249">
        <f t="shared" si="1"/>
        <v>440</v>
      </c>
      <c r="I31" s="169">
        <v>0</v>
      </c>
      <c r="J31" s="278">
        <f t="shared" si="3"/>
        <v>440</v>
      </c>
      <c r="K31" s="169">
        <v>0</v>
      </c>
      <c r="L31" s="278">
        <f t="shared" si="4"/>
        <v>440</v>
      </c>
      <c r="O31" s="301"/>
    </row>
    <row r="32" spans="1:15" x14ac:dyDescent="0.2">
      <c r="A32" s="315"/>
      <c r="B32" s="316"/>
      <c r="C32" s="130" t="s">
        <v>471</v>
      </c>
      <c r="D32" s="131">
        <v>66.2</v>
      </c>
      <c r="E32" s="169"/>
      <c r="F32" s="129">
        <f t="shared" si="0"/>
        <v>66.2</v>
      </c>
      <c r="G32" s="169"/>
      <c r="H32" s="249">
        <f t="shared" si="1"/>
        <v>66.2</v>
      </c>
      <c r="I32" s="169">
        <v>0</v>
      </c>
      <c r="J32" s="278">
        <f t="shared" si="3"/>
        <v>66.2</v>
      </c>
      <c r="K32" s="169">
        <v>-0.371</v>
      </c>
      <c r="L32" s="278">
        <f t="shared" si="4"/>
        <v>65.829000000000008</v>
      </c>
      <c r="O32" s="301"/>
    </row>
    <row r="33" spans="1:15" x14ac:dyDescent="0.2">
      <c r="A33" s="315"/>
      <c r="B33" s="316"/>
      <c r="C33" s="130" t="s">
        <v>472</v>
      </c>
      <c r="D33" s="131">
        <v>193.8</v>
      </c>
      <c r="E33" s="169"/>
      <c r="F33" s="129">
        <f t="shared" si="0"/>
        <v>193.8</v>
      </c>
      <c r="G33" s="169"/>
      <c r="H33" s="249">
        <f t="shared" si="1"/>
        <v>193.8</v>
      </c>
      <c r="I33" s="169">
        <v>0</v>
      </c>
      <c r="J33" s="278">
        <f t="shared" si="3"/>
        <v>193.8</v>
      </c>
      <c r="K33" s="169">
        <v>0</v>
      </c>
      <c r="L33" s="278">
        <f t="shared" si="4"/>
        <v>193.8</v>
      </c>
      <c r="O33" s="301"/>
    </row>
    <row r="34" spans="1:15" x14ac:dyDescent="0.2">
      <c r="A34" s="315"/>
      <c r="B34" s="316"/>
      <c r="C34" s="130" t="s">
        <v>473</v>
      </c>
      <c r="D34" s="131">
        <v>2269.9</v>
      </c>
      <c r="E34" s="169"/>
      <c r="F34" s="129">
        <f t="shared" si="0"/>
        <v>2269.9</v>
      </c>
      <c r="G34" s="169"/>
      <c r="H34" s="249">
        <f t="shared" si="1"/>
        <v>2269.9</v>
      </c>
      <c r="I34" s="169">
        <v>405.29999999999973</v>
      </c>
      <c r="J34" s="278">
        <f t="shared" si="3"/>
        <v>2675.2</v>
      </c>
      <c r="K34" s="169">
        <v>188.679</v>
      </c>
      <c r="L34" s="278">
        <f t="shared" si="4"/>
        <v>2863.8789999999999</v>
      </c>
      <c r="O34" s="301"/>
    </row>
    <row r="35" spans="1:15" s="126" customFormat="1" x14ac:dyDescent="0.2">
      <c r="A35" s="315">
        <v>4</v>
      </c>
      <c r="B35" s="316" t="s">
        <v>80</v>
      </c>
      <c r="C35" s="154" t="s">
        <v>474</v>
      </c>
      <c r="D35" s="156">
        <f>D36+D37+D38</f>
        <v>65286.400000000001</v>
      </c>
      <c r="E35" s="156">
        <f t="shared" ref="E35:G35" si="11">E36+E37+E38</f>
        <v>340</v>
      </c>
      <c r="F35" s="127">
        <f t="shared" si="0"/>
        <v>65626.399999999994</v>
      </c>
      <c r="G35" s="156">
        <f t="shared" si="11"/>
        <v>625.84699999999998</v>
      </c>
      <c r="H35" s="248">
        <f t="shared" si="1"/>
        <v>66252.246999999988</v>
      </c>
      <c r="I35" s="156">
        <f t="shared" ref="I35:J35" si="12">I36+I37+I38</f>
        <v>376.70000000000027</v>
      </c>
      <c r="J35" s="156">
        <f t="shared" si="12"/>
        <v>66628.947</v>
      </c>
      <c r="K35" s="156">
        <f t="shared" ref="K35:L35" si="13">K36+K37+K38</f>
        <v>3241.9659999999999</v>
      </c>
      <c r="L35" s="156">
        <f t="shared" si="13"/>
        <v>69870.913</v>
      </c>
      <c r="O35" s="301"/>
    </row>
    <row r="36" spans="1:15" ht="22.5" x14ac:dyDescent="0.2">
      <c r="A36" s="315"/>
      <c r="B36" s="316"/>
      <c r="C36" s="130" t="s">
        <v>475</v>
      </c>
      <c r="D36" s="132">
        <v>53405.1</v>
      </c>
      <c r="E36" s="169"/>
      <c r="F36" s="129">
        <f t="shared" si="0"/>
        <v>53405.1</v>
      </c>
      <c r="G36" s="169"/>
      <c r="H36" s="249">
        <f t="shared" si="1"/>
        <v>53405.1</v>
      </c>
      <c r="I36" s="169">
        <v>0</v>
      </c>
      <c r="J36" s="278">
        <f t="shared" si="3"/>
        <v>53405.1</v>
      </c>
      <c r="K36" s="169">
        <v>-487.51499999999999</v>
      </c>
      <c r="L36" s="278">
        <f t="shared" si="4"/>
        <v>52917.584999999999</v>
      </c>
      <c r="O36" s="301"/>
    </row>
    <row r="37" spans="1:15" ht="22.5" x14ac:dyDescent="0.2">
      <c r="A37" s="315"/>
      <c r="B37" s="316"/>
      <c r="C37" s="130" t="s">
        <v>476</v>
      </c>
      <c r="D37" s="132">
        <v>9286.7000000000007</v>
      </c>
      <c r="E37" s="169"/>
      <c r="F37" s="129">
        <f t="shared" si="0"/>
        <v>9286.7000000000007</v>
      </c>
      <c r="G37" s="169">
        <v>625.84699999999998</v>
      </c>
      <c r="H37" s="249">
        <f t="shared" si="1"/>
        <v>9912.5470000000005</v>
      </c>
      <c r="I37" s="169">
        <v>0</v>
      </c>
      <c r="J37" s="278">
        <f t="shared" si="3"/>
        <v>9912.5470000000005</v>
      </c>
      <c r="K37" s="169">
        <v>3213.0529999999999</v>
      </c>
      <c r="L37" s="278">
        <f>J37+K37</f>
        <v>13125.6</v>
      </c>
      <c r="O37" s="301"/>
    </row>
    <row r="38" spans="1:15" x14ac:dyDescent="0.2">
      <c r="A38" s="315"/>
      <c r="B38" s="316"/>
      <c r="C38" s="130" t="s">
        <v>477</v>
      </c>
      <c r="D38" s="132">
        <v>2594.6</v>
      </c>
      <c r="E38" s="169">
        <v>340</v>
      </c>
      <c r="F38" s="129">
        <f t="shared" si="0"/>
        <v>2934.6</v>
      </c>
      <c r="G38" s="169"/>
      <c r="H38" s="249">
        <f t="shared" si="1"/>
        <v>2934.6</v>
      </c>
      <c r="I38" s="169">
        <v>376.70000000000027</v>
      </c>
      <c r="J38" s="278">
        <f t="shared" si="3"/>
        <v>3311.3</v>
      </c>
      <c r="K38" s="169">
        <v>516.428</v>
      </c>
      <c r="L38" s="278">
        <f t="shared" si="4"/>
        <v>3827.7280000000001</v>
      </c>
      <c r="O38" s="301"/>
    </row>
    <row r="39" spans="1:15" s="126" customFormat="1" x14ac:dyDescent="0.2">
      <c r="A39" s="315">
        <v>5</v>
      </c>
      <c r="B39" s="316" t="s">
        <v>478</v>
      </c>
      <c r="C39" s="157" t="s">
        <v>479</v>
      </c>
      <c r="D39" s="155">
        <f>D40+D41</f>
        <v>4626.1000000000004</v>
      </c>
      <c r="E39" s="155">
        <f t="shared" ref="E39:G39" si="14">E40+E41</f>
        <v>0</v>
      </c>
      <c r="F39" s="127">
        <f t="shared" si="0"/>
        <v>4626.1000000000004</v>
      </c>
      <c r="G39" s="155">
        <f t="shared" si="14"/>
        <v>0</v>
      </c>
      <c r="H39" s="248">
        <f t="shared" si="1"/>
        <v>4626.1000000000004</v>
      </c>
      <c r="I39" s="155">
        <f t="shared" ref="I39:J39" si="15">I40+I41</f>
        <v>615.30000000000018</v>
      </c>
      <c r="J39" s="155">
        <f t="shared" si="15"/>
        <v>5241.4000000000005</v>
      </c>
      <c r="K39" s="155">
        <f t="shared" ref="K39:L39" si="16">K40+K41</f>
        <v>1224.0540000000001</v>
      </c>
      <c r="L39" s="155">
        <f t="shared" si="16"/>
        <v>6465.4540000000006</v>
      </c>
      <c r="O39" s="301"/>
    </row>
    <row r="40" spans="1:15" ht="22.5" x14ac:dyDescent="0.2">
      <c r="A40" s="315"/>
      <c r="B40" s="316"/>
      <c r="C40" s="133" t="s">
        <v>480</v>
      </c>
      <c r="D40" s="131">
        <v>4606.1000000000004</v>
      </c>
      <c r="E40" s="169"/>
      <c r="F40" s="129">
        <f t="shared" si="0"/>
        <v>4606.1000000000004</v>
      </c>
      <c r="G40" s="169"/>
      <c r="H40" s="249">
        <f t="shared" si="1"/>
        <v>4606.1000000000004</v>
      </c>
      <c r="I40" s="169">
        <v>615.30000000000018</v>
      </c>
      <c r="J40" s="278">
        <f t="shared" si="3"/>
        <v>5221.4000000000005</v>
      </c>
      <c r="K40" s="169">
        <v>1244.0540000000001</v>
      </c>
      <c r="L40" s="278">
        <f>J40+K40</f>
        <v>6465.4540000000006</v>
      </c>
      <c r="O40" s="301"/>
    </row>
    <row r="41" spans="1:15" x14ac:dyDescent="0.2">
      <c r="A41" s="315"/>
      <c r="B41" s="316"/>
      <c r="C41" s="133" t="s">
        <v>481</v>
      </c>
      <c r="D41" s="131">
        <v>20</v>
      </c>
      <c r="E41" s="169"/>
      <c r="F41" s="129">
        <f t="shared" si="0"/>
        <v>20</v>
      </c>
      <c r="G41" s="169"/>
      <c r="H41" s="249">
        <f t="shared" si="1"/>
        <v>20</v>
      </c>
      <c r="I41" s="169">
        <v>0</v>
      </c>
      <c r="J41" s="278">
        <f t="shared" si="3"/>
        <v>20</v>
      </c>
      <c r="K41" s="169">
        <v>-20</v>
      </c>
      <c r="L41" s="278">
        <f t="shared" ref="L41:L57" si="17">J41+K41</f>
        <v>0</v>
      </c>
      <c r="O41" s="301"/>
    </row>
    <row r="42" spans="1:15" s="126" customFormat="1" ht="45" x14ac:dyDescent="0.2">
      <c r="A42" s="162">
        <v>6</v>
      </c>
      <c r="B42" s="134" t="s">
        <v>482</v>
      </c>
      <c r="C42" s="163" t="s">
        <v>483</v>
      </c>
      <c r="D42" s="160">
        <f>200+150</f>
        <v>350</v>
      </c>
      <c r="E42" s="170"/>
      <c r="F42" s="127">
        <f t="shared" si="0"/>
        <v>350</v>
      </c>
      <c r="G42" s="245"/>
      <c r="H42" s="248">
        <f t="shared" si="1"/>
        <v>350</v>
      </c>
      <c r="I42" s="253">
        <v>0</v>
      </c>
      <c r="J42" s="278">
        <f t="shared" si="3"/>
        <v>350</v>
      </c>
      <c r="K42" s="283">
        <v>-0.39800000000000002</v>
      </c>
      <c r="L42" s="278">
        <f t="shared" si="17"/>
        <v>349.60199999999998</v>
      </c>
      <c r="O42" s="301"/>
    </row>
    <row r="43" spans="1:15" s="126" customFormat="1" ht="45" x14ac:dyDescent="0.2">
      <c r="A43" s="162">
        <v>7</v>
      </c>
      <c r="B43" s="134" t="s">
        <v>482</v>
      </c>
      <c r="C43" s="164" t="s">
        <v>484</v>
      </c>
      <c r="D43" s="160">
        <v>350</v>
      </c>
      <c r="E43" s="233">
        <v>100</v>
      </c>
      <c r="F43" s="127">
        <f t="shared" si="0"/>
        <v>450</v>
      </c>
      <c r="G43" s="250"/>
      <c r="H43" s="248">
        <f t="shared" si="1"/>
        <v>450</v>
      </c>
      <c r="I43" s="250">
        <v>0</v>
      </c>
      <c r="J43" s="278">
        <f t="shared" si="3"/>
        <v>450</v>
      </c>
      <c r="K43" s="250">
        <v>-169.62899999999999</v>
      </c>
      <c r="L43" s="278">
        <f t="shared" si="17"/>
        <v>280.37099999999998</v>
      </c>
      <c r="O43" s="301"/>
    </row>
    <row r="44" spans="1:15" s="126" customFormat="1" ht="45" x14ac:dyDescent="0.2">
      <c r="A44" s="162">
        <v>8</v>
      </c>
      <c r="B44" s="134" t="s">
        <v>482</v>
      </c>
      <c r="C44" s="165" t="s">
        <v>485</v>
      </c>
      <c r="D44" s="159">
        <v>300</v>
      </c>
      <c r="E44" s="170"/>
      <c r="F44" s="127">
        <f t="shared" si="0"/>
        <v>300</v>
      </c>
      <c r="G44" s="250"/>
      <c r="H44" s="248">
        <f t="shared" si="1"/>
        <v>300</v>
      </c>
      <c r="I44" s="253">
        <v>260</v>
      </c>
      <c r="J44" s="278">
        <f t="shared" si="3"/>
        <v>560</v>
      </c>
      <c r="K44" s="283">
        <v>17.373999999999999</v>
      </c>
      <c r="L44" s="278">
        <f t="shared" si="17"/>
        <v>577.37400000000002</v>
      </c>
      <c r="O44" s="301"/>
    </row>
    <row r="45" spans="1:15" s="126" customFormat="1" ht="24" x14ac:dyDescent="0.2">
      <c r="A45" s="315">
        <v>9</v>
      </c>
      <c r="B45" s="316" t="s">
        <v>482</v>
      </c>
      <c r="C45" s="158" t="s">
        <v>486</v>
      </c>
      <c r="D45" s="159">
        <f>D46+D47</f>
        <v>130</v>
      </c>
      <c r="E45" s="159">
        <f t="shared" ref="E45:G45" si="18">E46+E47</f>
        <v>0</v>
      </c>
      <c r="F45" s="127">
        <f t="shared" si="0"/>
        <v>130</v>
      </c>
      <c r="G45" s="251">
        <f t="shared" si="18"/>
        <v>0</v>
      </c>
      <c r="H45" s="248">
        <f t="shared" si="1"/>
        <v>130</v>
      </c>
      <c r="I45" s="159">
        <f t="shared" ref="I45:J45" si="19">I46+I47</f>
        <v>40</v>
      </c>
      <c r="J45" s="159">
        <f t="shared" si="19"/>
        <v>170</v>
      </c>
      <c r="K45" s="159">
        <f t="shared" ref="K45:L45" si="20">K46+K47</f>
        <v>131.649</v>
      </c>
      <c r="L45" s="159">
        <f t="shared" si="20"/>
        <v>301.649</v>
      </c>
      <c r="O45" s="301"/>
    </row>
    <row r="46" spans="1:15" ht="24" x14ac:dyDescent="0.2">
      <c r="A46" s="315"/>
      <c r="B46" s="316"/>
      <c r="C46" s="136" t="s">
        <v>487</v>
      </c>
      <c r="D46" s="131">
        <v>100</v>
      </c>
      <c r="E46" s="169"/>
      <c r="F46" s="127">
        <f t="shared" si="0"/>
        <v>100</v>
      </c>
      <c r="G46" s="252"/>
      <c r="H46" s="248">
        <f t="shared" si="1"/>
        <v>100</v>
      </c>
      <c r="I46" s="169">
        <v>40</v>
      </c>
      <c r="J46" s="278">
        <f t="shared" si="3"/>
        <v>140</v>
      </c>
      <c r="K46" s="169">
        <v>141.649</v>
      </c>
      <c r="L46" s="278">
        <f t="shared" si="17"/>
        <v>281.649</v>
      </c>
      <c r="O46" s="301"/>
    </row>
    <row r="47" spans="1:15" ht="24" x14ac:dyDescent="0.2">
      <c r="A47" s="315"/>
      <c r="B47" s="316"/>
      <c r="C47" s="135" t="s">
        <v>488</v>
      </c>
      <c r="D47" s="131">
        <v>30</v>
      </c>
      <c r="E47" s="169"/>
      <c r="F47" s="127">
        <f t="shared" si="0"/>
        <v>30</v>
      </c>
      <c r="G47" s="252"/>
      <c r="H47" s="248">
        <f t="shared" si="1"/>
        <v>30</v>
      </c>
      <c r="I47" s="169">
        <v>0</v>
      </c>
      <c r="J47" s="278">
        <f t="shared" si="3"/>
        <v>30</v>
      </c>
      <c r="K47" s="169">
        <v>-10</v>
      </c>
      <c r="L47" s="278">
        <f t="shared" si="17"/>
        <v>20</v>
      </c>
      <c r="O47" s="301"/>
    </row>
    <row r="48" spans="1:15" s="126" customFormat="1" ht="45" x14ac:dyDescent="0.2">
      <c r="A48" s="162">
        <v>10</v>
      </c>
      <c r="B48" s="134" t="s">
        <v>482</v>
      </c>
      <c r="C48" s="161" t="s">
        <v>489</v>
      </c>
      <c r="D48" s="159">
        <v>61</v>
      </c>
      <c r="E48" s="233">
        <v>90</v>
      </c>
      <c r="F48" s="127">
        <f t="shared" si="0"/>
        <v>151</v>
      </c>
      <c r="G48" s="250"/>
      <c r="H48" s="248">
        <f t="shared" si="1"/>
        <v>151</v>
      </c>
      <c r="I48" s="250">
        <v>0</v>
      </c>
      <c r="J48" s="278">
        <f t="shared" si="3"/>
        <v>151</v>
      </c>
      <c r="K48" s="250">
        <v>30.937999999999999</v>
      </c>
      <c r="L48" s="278">
        <f t="shared" si="17"/>
        <v>181.93799999999999</v>
      </c>
      <c r="O48" s="301"/>
    </row>
    <row r="49" spans="1:15" s="126" customFormat="1" ht="45" x14ac:dyDescent="0.2">
      <c r="A49" s="162">
        <v>11</v>
      </c>
      <c r="B49" s="134" t="s">
        <v>482</v>
      </c>
      <c r="C49" s="164" t="s">
        <v>490</v>
      </c>
      <c r="D49" s="159">
        <v>60</v>
      </c>
      <c r="E49" s="170"/>
      <c r="F49" s="127">
        <f t="shared" si="0"/>
        <v>60</v>
      </c>
      <c r="G49" s="250"/>
      <c r="H49" s="248">
        <f t="shared" si="1"/>
        <v>60</v>
      </c>
      <c r="I49" s="253">
        <v>0</v>
      </c>
      <c r="J49" s="278">
        <f t="shared" si="3"/>
        <v>60</v>
      </c>
      <c r="K49" s="283">
        <v>25.327000000000002</v>
      </c>
      <c r="L49" s="278">
        <f t="shared" si="17"/>
        <v>85.326999999999998</v>
      </c>
      <c r="O49" s="301"/>
    </row>
    <row r="50" spans="1:15" s="126" customFormat="1" ht="45" x14ac:dyDescent="0.2">
      <c r="A50" s="162">
        <v>12</v>
      </c>
      <c r="B50" s="134" t="s">
        <v>482</v>
      </c>
      <c r="C50" s="163" t="s">
        <v>491</v>
      </c>
      <c r="D50" s="159">
        <v>300</v>
      </c>
      <c r="E50" s="170"/>
      <c r="F50" s="127">
        <f t="shared" si="0"/>
        <v>300</v>
      </c>
      <c r="G50" s="250"/>
      <c r="H50" s="248">
        <f t="shared" si="1"/>
        <v>300</v>
      </c>
      <c r="I50" s="253">
        <v>245</v>
      </c>
      <c r="J50" s="278">
        <f t="shared" si="3"/>
        <v>545</v>
      </c>
      <c r="K50" s="283">
        <v>14.801</v>
      </c>
      <c r="L50" s="278">
        <f t="shared" si="17"/>
        <v>559.80100000000004</v>
      </c>
      <c r="O50" s="301"/>
    </row>
    <row r="51" spans="1:15" s="126" customFormat="1" ht="45" x14ac:dyDescent="0.2">
      <c r="A51" s="162">
        <v>13</v>
      </c>
      <c r="B51" s="134" t="s">
        <v>482</v>
      </c>
      <c r="C51" s="158" t="s">
        <v>492</v>
      </c>
      <c r="D51" s="159">
        <v>100</v>
      </c>
      <c r="E51" s="170"/>
      <c r="F51" s="127">
        <f t="shared" si="0"/>
        <v>100</v>
      </c>
      <c r="G51" s="250"/>
      <c r="H51" s="248">
        <f t="shared" si="1"/>
        <v>100</v>
      </c>
      <c r="I51" s="253">
        <v>99</v>
      </c>
      <c r="J51" s="278">
        <f t="shared" si="3"/>
        <v>199</v>
      </c>
      <c r="K51" s="283">
        <v>-104.646</v>
      </c>
      <c r="L51" s="278">
        <f t="shared" si="17"/>
        <v>94.353999999999999</v>
      </c>
      <c r="O51" s="301"/>
    </row>
    <row r="52" spans="1:15" s="126" customFormat="1" ht="45" x14ac:dyDescent="0.2">
      <c r="A52" s="162">
        <v>14</v>
      </c>
      <c r="B52" s="134" t="s">
        <v>482</v>
      </c>
      <c r="C52" s="158" t="s">
        <v>493</v>
      </c>
      <c r="D52" s="159">
        <v>3809</v>
      </c>
      <c r="E52" s="170">
        <v>2402.5349999999999</v>
      </c>
      <c r="F52" s="127">
        <f t="shared" si="0"/>
        <v>6211.5349999999999</v>
      </c>
      <c r="G52" s="250"/>
      <c r="H52" s="248">
        <f t="shared" si="1"/>
        <v>6211.5349999999999</v>
      </c>
      <c r="I52" s="253">
        <v>746.2</v>
      </c>
      <c r="J52" s="278">
        <f t="shared" si="3"/>
        <v>6957.7349999999997</v>
      </c>
      <c r="K52" s="283">
        <v>541.70600000000002</v>
      </c>
      <c r="L52" s="278">
        <f t="shared" si="17"/>
        <v>7499.4409999999998</v>
      </c>
      <c r="O52" s="301"/>
    </row>
    <row r="53" spans="1:15" s="126" customFormat="1" ht="45" x14ac:dyDescent="0.2">
      <c r="A53" s="162">
        <v>15</v>
      </c>
      <c r="B53" s="134" t="s">
        <v>482</v>
      </c>
      <c r="C53" s="158" t="s">
        <v>494</v>
      </c>
      <c r="D53" s="159">
        <v>700</v>
      </c>
      <c r="E53" s="170"/>
      <c r="F53" s="127">
        <f t="shared" si="0"/>
        <v>700</v>
      </c>
      <c r="G53" s="250"/>
      <c r="H53" s="248">
        <f t="shared" si="1"/>
        <v>700</v>
      </c>
      <c r="I53" s="253">
        <v>2000</v>
      </c>
      <c r="J53" s="278">
        <f t="shared" si="3"/>
        <v>2700</v>
      </c>
      <c r="K53" s="283">
        <v>-164.43199999999999</v>
      </c>
      <c r="L53" s="278">
        <f t="shared" si="17"/>
        <v>2535.5680000000002</v>
      </c>
      <c r="O53" s="301"/>
    </row>
    <row r="54" spans="1:15" s="126" customFormat="1" ht="45" x14ac:dyDescent="0.2">
      <c r="A54" s="162">
        <v>16</v>
      </c>
      <c r="B54" s="134" t="s">
        <v>482</v>
      </c>
      <c r="C54" s="163" t="s">
        <v>495</v>
      </c>
      <c r="D54" s="160">
        <v>400</v>
      </c>
      <c r="E54" s="170"/>
      <c r="F54" s="127">
        <f t="shared" si="0"/>
        <v>400</v>
      </c>
      <c r="G54" s="250"/>
      <c r="H54" s="248">
        <f t="shared" si="1"/>
        <v>400</v>
      </c>
      <c r="I54" s="253">
        <v>0</v>
      </c>
      <c r="J54" s="278">
        <f t="shared" si="3"/>
        <v>400</v>
      </c>
      <c r="K54" s="283">
        <v>360.4</v>
      </c>
      <c r="L54" s="278">
        <f t="shared" si="17"/>
        <v>760.4</v>
      </c>
      <c r="O54" s="301"/>
    </row>
    <row r="55" spans="1:15" s="126" customFormat="1" ht="45" x14ac:dyDescent="0.2">
      <c r="A55" s="162">
        <v>17</v>
      </c>
      <c r="B55" s="134" t="s">
        <v>482</v>
      </c>
      <c r="C55" s="163" t="s">
        <v>496</v>
      </c>
      <c r="D55" s="166">
        <v>40</v>
      </c>
      <c r="E55" s="170"/>
      <c r="F55" s="127">
        <f t="shared" si="0"/>
        <v>40</v>
      </c>
      <c r="G55" s="250"/>
      <c r="H55" s="248">
        <f t="shared" si="1"/>
        <v>40</v>
      </c>
      <c r="I55" s="253">
        <v>0</v>
      </c>
      <c r="J55" s="278">
        <f t="shared" si="3"/>
        <v>40</v>
      </c>
      <c r="K55" s="283">
        <v>321.91899999999998</v>
      </c>
      <c r="L55" s="278">
        <f t="shared" si="17"/>
        <v>361.91899999999998</v>
      </c>
      <c r="O55" s="301"/>
    </row>
    <row r="56" spans="1:15" s="126" customFormat="1" ht="45" x14ac:dyDescent="0.2">
      <c r="A56" s="162">
        <v>18</v>
      </c>
      <c r="B56" s="134" t="s">
        <v>482</v>
      </c>
      <c r="C56" s="163" t="s">
        <v>497</v>
      </c>
      <c r="D56" s="166">
        <v>1000</v>
      </c>
      <c r="E56" s="170"/>
      <c r="F56" s="127">
        <f t="shared" si="0"/>
        <v>1000</v>
      </c>
      <c r="G56" s="250"/>
      <c r="H56" s="248">
        <f t="shared" si="1"/>
        <v>1000</v>
      </c>
      <c r="I56" s="253">
        <v>4128.2</v>
      </c>
      <c r="J56" s="278">
        <f t="shared" si="3"/>
        <v>5128.2</v>
      </c>
      <c r="K56" s="283"/>
      <c r="L56" s="278">
        <f t="shared" si="17"/>
        <v>5128.2</v>
      </c>
      <c r="O56" s="301"/>
    </row>
    <row r="57" spans="1:15" s="126" customFormat="1" ht="45" x14ac:dyDescent="0.2">
      <c r="A57" s="162">
        <v>19</v>
      </c>
      <c r="B57" s="134" t="s">
        <v>482</v>
      </c>
      <c r="C57" s="167" t="s">
        <v>498</v>
      </c>
      <c r="D57" s="166">
        <f>50+2500</f>
        <v>2550</v>
      </c>
      <c r="E57" s="233">
        <v>129</v>
      </c>
      <c r="F57" s="127">
        <f t="shared" si="0"/>
        <v>2679</v>
      </c>
      <c r="G57" s="250"/>
      <c r="H57" s="248">
        <f t="shared" si="1"/>
        <v>2679</v>
      </c>
      <c r="I57" s="250">
        <v>-1356.5</v>
      </c>
      <c r="J57" s="278">
        <f t="shared" si="3"/>
        <v>1322.5</v>
      </c>
      <c r="K57" s="250">
        <v>613.13699999999994</v>
      </c>
      <c r="L57" s="278">
        <f t="shared" si="17"/>
        <v>1935.6369999999999</v>
      </c>
      <c r="O57" s="301"/>
    </row>
    <row r="61" spans="1:15" x14ac:dyDescent="0.2">
      <c r="C61" s="137"/>
    </row>
  </sheetData>
  <mergeCells count="35">
    <mergeCell ref="L14:L15"/>
    <mergeCell ref="J14:J15"/>
    <mergeCell ref="A6:D6"/>
    <mergeCell ref="E14:E15"/>
    <mergeCell ref="F14:F15"/>
    <mergeCell ref="A12:D12"/>
    <mergeCell ref="C13:D13"/>
    <mergeCell ref="A14:A15"/>
    <mergeCell ref="B14:B15"/>
    <mergeCell ref="C14:C15"/>
    <mergeCell ref="D14:D15"/>
    <mergeCell ref="A7:D7"/>
    <mergeCell ref="A8:D8"/>
    <mergeCell ref="A9:C9"/>
    <mergeCell ref="A10:D10"/>
    <mergeCell ref="A11:D11"/>
    <mergeCell ref="H14:H15"/>
    <mergeCell ref="A35:A38"/>
    <mergeCell ref="B35:B38"/>
    <mergeCell ref="A16:C16"/>
    <mergeCell ref="A1:D1"/>
    <mergeCell ref="A2:D2"/>
    <mergeCell ref="A3:D3"/>
    <mergeCell ref="A4:D4"/>
    <mergeCell ref="A5:D5"/>
    <mergeCell ref="A45:A47"/>
    <mergeCell ref="B45:B47"/>
    <mergeCell ref="A17:A23"/>
    <mergeCell ref="B17:B23"/>
    <mergeCell ref="A24:A29"/>
    <mergeCell ref="B24:B29"/>
    <mergeCell ref="A30:A34"/>
    <mergeCell ref="B30:B34"/>
    <mergeCell ref="A39:A41"/>
    <mergeCell ref="B39:B41"/>
  </mergeCells>
  <pageMargins left="0.7" right="0.7" top="0.75" bottom="0.75" header="0.3" footer="0.3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 2 </vt:lpstr>
      <vt:lpstr>ПР 5 функц</vt:lpstr>
      <vt:lpstr>ПР 7 ведом</vt:lpstr>
      <vt:lpstr>ПР 9 КЦП</vt:lpstr>
      <vt:lpstr>'ПР 2 '!Область_печати</vt:lpstr>
      <vt:lpstr>'ПР 5 функц'!Область_печати</vt:lpstr>
      <vt:lpstr>'ПР 7 ведом'!Область_печати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А-Х</dc:creator>
  <cp:lastModifiedBy>Эресоловна</cp:lastModifiedBy>
  <cp:lastPrinted>2019-01-25T02:43:04Z</cp:lastPrinted>
  <dcterms:created xsi:type="dcterms:W3CDTF">2017-11-07T03:09:50Z</dcterms:created>
  <dcterms:modified xsi:type="dcterms:W3CDTF">2019-01-25T02:51:59Z</dcterms:modified>
</cp:coreProperties>
</file>