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5"/>
  </bookViews>
  <sheets>
    <sheet name="конс." sheetId="1" r:id="rId1"/>
    <sheet name="кож." sheetId="2" r:id="rId2"/>
    <sheet name="пос." sheetId="3" r:id="rId3"/>
    <sheet name="поселения" sheetId="4" r:id="rId4"/>
    <sheet name="поселен" sheetId="5" r:id="rId5"/>
    <sheet name="Лист1" sheetId="6" r:id="rId6"/>
  </sheets>
  <definedNames>
    <definedName name="_xlnm.Print_Area" localSheetId="1">'кож.'!$A$1:$I$44</definedName>
    <definedName name="_xlnm.Print_Area" localSheetId="0">'конс.'!$A$1:$I$51</definedName>
    <definedName name="_xlnm.Print_Area" localSheetId="2">'пос.'!$A$1:$I$46</definedName>
    <definedName name="_xlnm.Print_Area" localSheetId="4">'поселен'!$A$1:$S$37</definedName>
    <definedName name="_xlnm.Print_Area" localSheetId="3">'поселения'!$A$1:$AC$48</definedName>
  </definedNames>
  <calcPr fullCalcOnLoad="1"/>
</workbook>
</file>

<file path=xl/sharedStrings.xml><?xml version="1.0" encoding="utf-8"?>
<sst xmlns="http://schemas.openxmlformats.org/spreadsheetml/2006/main" count="572" uniqueCount="75">
  <si>
    <t>Приложение № 1</t>
  </si>
  <si>
    <t>АНАЛИЗ</t>
  </si>
  <si>
    <t>Доходные источники</t>
  </si>
  <si>
    <t>% испол
нения</t>
  </si>
  <si>
    <t>коэфф.
Роста</t>
  </si>
  <si>
    <t>НАЛОГОВЫЕ ДОХОДЫ</t>
  </si>
  <si>
    <t>Налоги на прибыль</t>
  </si>
  <si>
    <t>Налог на прибыль организаций</t>
  </si>
  <si>
    <t>Налог на доходы физических лиц</t>
  </si>
  <si>
    <t>Налоги на совокупный доход</t>
  </si>
  <si>
    <t>ЕН,взим.с прим.упр.системы</t>
  </si>
  <si>
    <t>ЕНВД</t>
  </si>
  <si>
    <t>ЕСХН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</si>
  <si>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</si>
  <si>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</si>
  <si>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</si>
  <si>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</si>
  <si>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Госпошлина</t>
  </si>
  <si>
    <t>Задолженность и перерасчеты по отмененным
налогам и сборам</t>
  </si>
  <si>
    <t>Налог на прибыль,зачисл.в местные</t>
  </si>
  <si>
    <t>Налог с продаж</t>
  </si>
  <si>
    <t>Прочие налоги и сборы</t>
  </si>
  <si>
    <t>НЕНАЛОГОВЫЕ ДОХОДЫ</t>
  </si>
  <si>
    <t>Доходы от использования имущества</t>
  </si>
  <si>
    <t>аренда имущества</t>
  </si>
  <si>
    <t>Платежи при пользовании природными
ресурсами</t>
  </si>
  <si>
    <t>Плата за негативное воздействие на
окружающую среду</t>
  </si>
  <si>
    <t>Штрафные санкции,возмещения ущерба</t>
  </si>
  <si>
    <t>Прочие неналоговые доходы</t>
  </si>
  <si>
    <t>ИТОГО СОБСТВЕННЫХ ДОХОДОВ</t>
  </si>
  <si>
    <t xml:space="preserve"> </t>
  </si>
  <si>
    <t>Приложение № 2</t>
  </si>
  <si>
    <t>Приложение № 3</t>
  </si>
  <si>
    <t>Приложение № 4</t>
  </si>
  <si>
    <t>коэфф
Роста</t>
  </si>
  <si>
    <t>Тээли</t>
  </si>
  <si>
    <t>Бай-Тал</t>
  </si>
  <si>
    <t>Кызыл-Даг</t>
  </si>
  <si>
    <t>коэф
Роста</t>
  </si>
  <si>
    <t>Кара-Хол</t>
  </si>
  <si>
    <t>Хемчик</t>
  </si>
  <si>
    <t>Ээр-Хавак</t>
  </si>
  <si>
    <t>Шуй</t>
  </si>
  <si>
    <t>района "Бай-Тайгинский кожуун Республики Тыва"</t>
  </si>
  <si>
    <t>Доходы от продажи зем.участков</t>
  </si>
  <si>
    <t>аренда земли</t>
  </si>
  <si>
    <t>в т.ч. Аренда земли госсоб-сть не разгранич.</t>
  </si>
  <si>
    <t>Прочие доходы от оказания платных услуг</t>
  </si>
  <si>
    <t>невыясненные поступления</t>
  </si>
  <si>
    <t>средства от самообложения</t>
  </si>
  <si>
    <t>прочие неналоговые доходы</t>
  </si>
  <si>
    <t>земельный налог с организаций</t>
  </si>
  <si>
    <t>земельный налог с физических лиц</t>
  </si>
  <si>
    <t>Плата за негативное воздействие на окр.среду</t>
  </si>
  <si>
    <t>поступления налоговых и неналоговых  доходов консолидированного</t>
  </si>
  <si>
    <t>поступления налоговых и неналоговых  доходов кожунного бюджета</t>
  </si>
  <si>
    <t>поступления налоговых и неналоговых доходов бюджета поселений</t>
  </si>
  <si>
    <t>поступления налоговых и неналоговых доходов сельских поселений</t>
  </si>
  <si>
    <t>Доходы от уплаты акцизов на нефтепродукты</t>
  </si>
  <si>
    <t xml:space="preserve">    </t>
  </si>
  <si>
    <t>Факт.за
янв-март
2016 г</t>
  </si>
  <si>
    <t>Факт.за
янв-март
2016 г.</t>
  </si>
  <si>
    <t>бюджета Бай-Тайгинского кожууна за январь-март 2017 года</t>
  </si>
  <si>
    <t xml:space="preserve">
План на
янв-март
2017 г.</t>
  </si>
  <si>
    <t>Факт.за
янв-март
2017 г</t>
  </si>
  <si>
    <t>Бай-Тайгинского кожууна за январь-март 2017 года</t>
  </si>
  <si>
    <t>Факт.за
янв-март
2017 г.</t>
  </si>
  <si>
    <t xml:space="preserve"> за январь-март 2017 года</t>
  </si>
  <si>
    <t xml:space="preserve">
План на 
янв-март
2017 г.</t>
  </si>
  <si>
    <t>к Решению Хурала представителей муниципального</t>
  </si>
  <si>
    <t xml:space="preserve">от        июня 2017 года № </t>
  </si>
  <si>
    <t xml:space="preserve">от      июня 2017 года № </t>
  </si>
  <si>
    <t xml:space="preserve">от       июня 2017 года № </t>
  </si>
  <si>
    <t>от       июня 2017 года №</t>
  </si>
  <si>
    <t>Бай-Тайгинского кожууна за январь-март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</si>
</sst>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O16" sqref="O16"/>
    </sheetView>
  </sheetViews>
  <sheetFormatPr defaultColWidth="9.00390625" defaultRowHeight="12.75"/>
  <cols>
    <col min="4" max="4" width="7.75390625" style="0" customWidth="1"/>
    <col min="6" max="6" width="10.375" style="0" customWidth="1"/>
    <col min="7" max="7" width="8.25390625" style="0" customWidth="1"/>
    <col min="8" max="8" width="9.75390625" style="0" customWidth="1"/>
    <col min="9" max="9" width="8.25390625" style="0" customWidth="1"/>
    <col min="10" max="10" width="8.00390625" style="0" customWidth="1"/>
    <col min="11" max="12" width="9.125" style="0" hidden="1" customWidth="1"/>
  </cols>
  <sheetData>
    <row r="1" spans="5:9" ht="12.75">
      <c r="E1" s="28" t="s">
        <v>0</v>
      </c>
      <c r="F1" s="28"/>
      <c r="G1" s="28"/>
      <c r="H1" s="28"/>
      <c r="I1" s="28"/>
    </row>
    <row r="2" spans="5:9" ht="12.75">
      <c r="E2" s="28" t="s">
        <v>69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70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54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62</v>
      </c>
      <c r="B8" s="29"/>
      <c r="C8" s="29"/>
      <c r="D8" s="29"/>
      <c r="E8" s="29"/>
      <c r="F8" s="29"/>
      <c r="G8" s="29"/>
      <c r="H8" s="29"/>
      <c r="I8" s="29"/>
    </row>
    <row r="9" spans="11:16" ht="12.75">
      <c r="K9" t="s">
        <v>30</v>
      </c>
      <c r="P9" t="s">
        <v>30</v>
      </c>
    </row>
    <row r="10" spans="1:9" ht="12.75" customHeight="1">
      <c r="A10" s="32" t="s">
        <v>2</v>
      </c>
      <c r="B10" s="33"/>
      <c r="C10" s="33"/>
      <c r="D10" s="34"/>
      <c r="E10" s="30" t="s">
        <v>63</v>
      </c>
      <c r="F10" s="30" t="s">
        <v>64</v>
      </c>
      <c r="G10" s="30" t="s">
        <v>3</v>
      </c>
      <c r="H10" s="30" t="s">
        <v>60</v>
      </c>
      <c r="I10" s="30" t="s">
        <v>4</v>
      </c>
    </row>
    <row r="11" spans="1:15" ht="33.75" customHeight="1">
      <c r="A11" s="35"/>
      <c r="B11" s="36"/>
      <c r="C11" s="36"/>
      <c r="D11" s="37"/>
      <c r="E11" s="31"/>
      <c r="F11" s="31"/>
      <c r="G11" s="31"/>
      <c r="H11" s="31"/>
      <c r="I11" s="31"/>
      <c r="O11" t="s">
        <v>30</v>
      </c>
    </row>
    <row r="12" spans="1:11" ht="12.75">
      <c r="A12" s="22" t="s">
        <v>5</v>
      </c>
      <c r="B12" s="23"/>
      <c r="C12" s="23"/>
      <c r="D12" s="24"/>
      <c r="E12" s="4">
        <f>'кож.'!E12+'пос.'!E12</f>
        <v>8157</v>
      </c>
      <c r="F12" s="5">
        <f>'кож.'!F12+'пос.'!F12</f>
        <v>8184.8099999999995</v>
      </c>
      <c r="G12" s="5">
        <f>F12/E12*100</f>
        <v>100.34093416697314</v>
      </c>
      <c r="H12" s="4">
        <f>'кож.'!H12+'пос.'!H12</f>
        <v>8390.13</v>
      </c>
      <c r="I12" s="6">
        <f>F12/H12</f>
        <v>0.9755283887138817</v>
      </c>
      <c r="K12" t="s">
        <v>30</v>
      </c>
    </row>
    <row r="13" spans="1:9" ht="12.75">
      <c r="A13" s="22" t="s">
        <v>6</v>
      </c>
      <c r="B13" s="23"/>
      <c r="C13" s="23"/>
      <c r="D13" s="24"/>
      <c r="E13" s="4">
        <f>'кож.'!E13+'пос.'!E13</f>
        <v>6000</v>
      </c>
      <c r="F13" s="5">
        <f>'кож.'!F13+'пос.'!F13</f>
        <v>6039.99</v>
      </c>
      <c r="G13" s="5">
        <f>F13/E13*100</f>
        <v>100.66649999999998</v>
      </c>
      <c r="H13" s="5">
        <f>'кож.'!H13+'пос.'!H13</f>
        <v>4978.76</v>
      </c>
      <c r="I13" s="6">
        <f aca="true" t="shared" si="0" ref="I13:I48">F13/H13</f>
        <v>1.213151467433658</v>
      </c>
    </row>
    <row r="14" spans="1:15" ht="12.75">
      <c r="A14" s="18" t="s">
        <v>7</v>
      </c>
      <c r="B14" s="19"/>
      <c r="C14" s="19"/>
      <c r="D14" s="20"/>
      <c r="E14" s="1">
        <f>'кож.'!E14+'пос.'!E14</f>
        <v>0</v>
      </c>
      <c r="F14" s="3">
        <f>'кож.'!F14+'пос.'!F14</f>
        <v>0</v>
      </c>
      <c r="G14" s="5"/>
      <c r="H14" s="1">
        <f>'кож.'!H14+'пос.'!H14</f>
        <v>0</v>
      </c>
      <c r="I14" s="2"/>
      <c r="L14" t="s">
        <v>30</v>
      </c>
      <c r="O14" t="s">
        <v>30</v>
      </c>
    </row>
    <row r="15" spans="1:11" ht="12.75">
      <c r="A15" s="18" t="s">
        <v>8</v>
      </c>
      <c r="B15" s="19"/>
      <c r="C15" s="19"/>
      <c r="D15" s="20"/>
      <c r="E15" s="1">
        <f>'кож.'!E15+'пос.'!E15</f>
        <v>6000</v>
      </c>
      <c r="F15" s="3">
        <f>'кож.'!F15+'пос.'!F15</f>
        <v>6039.99</v>
      </c>
      <c r="G15" s="3">
        <f aca="true" t="shared" si="1" ref="G15:G28">F15/E15*100</f>
        <v>100.66649999999998</v>
      </c>
      <c r="H15" s="3">
        <f>'кож.'!H15+'пос.'!H15</f>
        <v>4978.76</v>
      </c>
      <c r="I15" s="2">
        <f t="shared" si="0"/>
        <v>1.213151467433658</v>
      </c>
      <c r="K15" t="s">
        <v>30</v>
      </c>
    </row>
    <row r="16" spans="1:9" ht="12.75">
      <c r="A16" s="38" t="s">
        <v>58</v>
      </c>
      <c r="B16" s="39"/>
      <c r="C16" s="39"/>
      <c r="D16" s="40"/>
      <c r="E16" s="1">
        <f>'кож.'!E16+'пос.'!E16</f>
        <v>1150</v>
      </c>
      <c r="F16" s="3">
        <f>'кож.'!F16+'пос.'!F16</f>
        <v>1150.06</v>
      </c>
      <c r="G16" s="3">
        <f t="shared" si="1"/>
        <v>100.00521739130434</v>
      </c>
      <c r="H16" s="3">
        <f>'кож.'!H16+'пос.'!H16</f>
        <v>2263.8</v>
      </c>
      <c r="I16" s="2">
        <f t="shared" si="0"/>
        <v>0.5080219100627263</v>
      </c>
    </row>
    <row r="17" spans="1:9" ht="12.75">
      <c r="A17" s="22" t="s">
        <v>9</v>
      </c>
      <c r="B17" s="23"/>
      <c r="C17" s="23"/>
      <c r="D17" s="24"/>
      <c r="E17" s="4">
        <f>'кож.'!E17+'пос.'!E17</f>
        <v>388</v>
      </c>
      <c r="F17" s="5">
        <f>'кож.'!F17+'пос.'!F17</f>
        <v>374.7</v>
      </c>
      <c r="G17" s="5">
        <f t="shared" si="1"/>
        <v>96.5721649484536</v>
      </c>
      <c r="H17" s="5">
        <f>'кож.'!H17+'пос.'!H17</f>
        <v>582.49</v>
      </c>
      <c r="I17" s="6">
        <f t="shared" si="0"/>
        <v>0.6432728458857663</v>
      </c>
    </row>
    <row r="18" spans="1:14" ht="12.75">
      <c r="A18" s="18" t="s">
        <v>11</v>
      </c>
      <c r="B18" s="19"/>
      <c r="C18" s="19"/>
      <c r="D18" s="20"/>
      <c r="E18" s="1">
        <f>'кож.'!E18+'пос.'!E18</f>
        <v>284</v>
      </c>
      <c r="F18" s="3">
        <f>'кож.'!F18+'пос.'!F18</f>
        <v>285.28</v>
      </c>
      <c r="G18" s="3">
        <f t="shared" si="1"/>
        <v>100.4507042253521</v>
      </c>
      <c r="H18" s="3">
        <f>'кож.'!H18+'пос.'!H18</f>
        <v>507.15000000000003</v>
      </c>
      <c r="I18" s="2">
        <f t="shared" si="0"/>
        <v>0.562516020901114</v>
      </c>
      <c r="N18" t="s">
        <v>30</v>
      </c>
    </row>
    <row r="19" spans="1:14" ht="12.75">
      <c r="A19" s="18" t="s">
        <v>12</v>
      </c>
      <c r="B19" s="19"/>
      <c r="C19" s="19"/>
      <c r="D19" s="20"/>
      <c r="E19" s="1">
        <f>'кож.'!E19+'пос.'!E19</f>
        <v>57</v>
      </c>
      <c r="F19" s="3">
        <f>'кож.'!F19+'пос.'!F19</f>
        <v>42.24</v>
      </c>
      <c r="G19" s="3">
        <f t="shared" si="1"/>
        <v>74.10526315789474</v>
      </c>
      <c r="H19" s="3">
        <f>'кож.'!H19+'пос.'!H19</f>
        <v>35.78</v>
      </c>
      <c r="I19" s="2">
        <f t="shared" si="0"/>
        <v>1.1805477920626049</v>
      </c>
      <c r="N19" t="s">
        <v>30</v>
      </c>
    </row>
    <row r="20" spans="1:9" ht="12.75">
      <c r="A20" s="18" t="s">
        <v>10</v>
      </c>
      <c r="B20" s="19"/>
      <c r="C20" s="19"/>
      <c r="D20" s="20"/>
      <c r="E20" s="1">
        <f>'кож.'!E20+'пос.'!E20</f>
        <v>47</v>
      </c>
      <c r="F20" s="3">
        <f>'кож.'!F20+'пос.'!F20</f>
        <v>47.18</v>
      </c>
      <c r="G20" s="3">
        <f>F20/E20*100</f>
        <v>100.38297872340425</v>
      </c>
      <c r="H20" s="3">
        <f>'кож.'!H20+'пос.'!H20</f>
        <v>39.56</v>
      </c>
      <c r="I20" s="2">
        <f>F20/H20</f>
        <v>1.1926188068756318</v>
      </c>
    </row>
    <row r="21" spans="1:17" ht="12.75">
      <c r="A21" s="22" t="s">
        <v>13</v>
      </c>
      <c r="B21" s="23"/>
      <c r="C21" s="23"/>
      <c r="D21" s="24"/>
      <c r="E21" s="4">
        <f>'кож.'!E21+'пос.'!E21</f>
        <v>467</v>
      </c>
      <c r="F21" s="5">
        <f>'кож.'!F21+'пос.'!F21</f>
        <v>467.62</v>
      </c>
      <c r="G21" s="5">
        <f t="shared" si="1"/>
        <v>100.13276231263384</v>
      </c>
      <c r="H21" s="5">
        <f>'кож.'!H21+'пос.'!H21</f>
        <v>364.8400000000001</v>
      </c>
      <c r="I21" s="6">
        <f t="shared" si="0"/>
        <v>1.2817125315206663</v>
      </c>
      <c r="N21" t="s">
        <v>30</v>
      </c>
      <c r="O21" t="s">
        <v>30</v>
      </c>
      <c r="P21" t="s">
        <v>30</v>
      </c>
      <c r="Q21" t="s">
        <v>30</v>
      </c>
    </row>
    <row r="22" spans="1:15" ht="12.75">
      <c r="A22" s="18" t="s">
        <v>14</v>
      </c>
      <c r="B22" s="19"/>
      <c r="C22" s="19"/>
      <c r="D22" s="20"/>
      <c r="E22" s="1">
        <f>'пос.'!E22</f>
        <v>124</v>
      </c>
      <c r="F22" s="3">
        <f>'пос.'!F22</f>
        <v>124.00999999999999</v>
      </c>
      <c r="G22" s="3">
        <f t="shared" si="1"/>
        <v>100.00806451612902</v>
      </c>
      <c r="H22" s="3">
        <f>'пос.'!H22</f>
        <v>199.7</v>
      </c>
      <c r="I22" s="2">
        <f t="shared" si="0"/>
        <v>0.6209814722083125</v>
      </c>
      <c r="O22" t="s">
        <v>30</v>
      </c>
    </row>
    <row r="23" spans="1:18" ht="12.75">
      <c r="A23" s="18" t="s">
        <v>15</v>
      </c>
      <c r="B23" s="19"/>
      <c r="C23" s="19"/>
      <c r="D23" s="20"/>
      <c r="E23" s="1">
        <f>'кож.'!E22+'пос.'!E23</f>
        <v>155</v>
      </c>
      <c r="F23" s="3">
        <f>'кож.'!F22+'пос.'!F23</f>
        <v>155.1</v>
      </c>
      <c r="G23" s="3">
        <f t="shared" si="1"/>
        <v>100.06451612903224</v>
      </c>
      <c r="H23" s="3">
        <f>'кож.'!H22+'пос.'!H23</f>
        <v>36.99</v>
      </c>
      <c r="I23" s="2">
        <f t="shared" si="0"/>
        <v>4.193025141930251</v>
      </c>
      <c r="N23" t="s">
        <v>30</v>
      </c>
      <c r="Q23" t="s">
        <v>30</v>
      </c>
      <c r="R23" t="s">
        <v>30</v>
      </c>
    </row>
    <row r="24" spans="1:15" ht="12.75">
      <c r="A24" s="18" t="s">
        <v>16</v>
      </c>
      <c r="B24" s="19"/>
      <c r="C24" s="19"/>
      <c r="D24" s="20"/>
      <c r="E24" s="1">
        <f>'пос.'!E24</f>
        <v>188</v>
      </c>
      <c r="F24" s="3">
        <f>'пос.'!F24</f>
        <v>188.51</v>
      </c>
      <c r="G24" s="3">
        <f t="shared" si="1"/>
        <v>100.27127659574468</v>
      </c>
      <c r="H24" s="3">
        <f>'пос.'!H24</f>
        <v>128.15</v>
      </c>
      <c r="I24" s="2">
        <f t="shared" si="0"/>
        <v>1.4710105345298476</v>
      </c>
      <c r="N24" t="s">
        <v>30</v>
      </c>
      <c r="O24" t="s">
        <v>30</v>
      </c>
    </row>
    <row r="25" spans="1:15" ht="12.75">
      <c r="A25" s="18" t="s">
        <v>51</v>
      </c>
      <c r="B25" s="19"/>
      <c r="C25" s="19"/>
      <c r="D25" s="20"/>
      <c r="E25" s="1">
        <f>'пос.'!E25</f>
        <v>130</v>
      </c>
      <c r="F25" s="3">
        <f>'пос.'!F25</f>
        <v>112.08999999999997</v>
      </c>
      <c r="G25" s="3">
        <f t="shared" si="1"/>
        <v>86.2230769230769</v>
      </c>
      <c r="H25" s="3">
        <f>'пос.'!H25</f>
        <v>63.78000000000001</v>
      </c>
      <c r="I25" s="2">
        <f t="shared" si="0"/>
        <v>1.7574474756977103</v>
      </c>
      <c r="N25" t="s">
        <v>30</v>
      </c>
      <c r="O25" t="s">
        <v>30</v>
      </c>
    </row>
    <row r="26" spans="1:16" ht="12.75">
      <c r="A26" s="18" t="s">
        <v>52</v>
      </c>
      <c r="B26" s="19"/>
      <c r="C26" s="19"/>
      <c r="D26" s="20"/>
      <c r="E26" s="1">
        <f>'пос.'!E26</f>
        <v>58</v>
      </c>
      <c r="F26" s="3">
        <f>'пос.'!F26</f>
        <v>76.41999999999999</v>
      </c>
      <c r="G26" s="3">
        <f t="shared" si="1"/>
        <v>131.75862068965515</v>
      </c>
      <c r="H26" s="3">
        <f>'пос.'!H26</f>
        <v>64.37</v>
      </c>
      <c r="I26" s="2">
        <f t="shared" si="0"/>
        <v>1.187199005748019</v>
      </c>
      <c r="N26" t="s">
        <v>30</v>
      </c>
      <c r="P26" t="s">
        <v>30</v>
      </c>
    </row>
    <row r="27" spans="1:16" ht="12.75">
      <c r="A27" s="22" t="s">
        <v>17</v>
      </c>
      <c r="B27" s="23"/>
      <c r="C27" s="23"/>
      <c r="D27" s="24"/>
      <c r="E27" s="4">
        <f>'кож.'!E23+'пос.'!E27</f>
        <v>152</v>
      </c>
      <c r="F27" s="5">
        <f>'кож.'!F23+'пос.'!F27</f>
        <v>152.44</v>
      </c>
      <c r="G27" s="5">
        <f t="shared" si="1"/>
        <v>100.28947368421053</v>
      </c>
      <c r="H27" s="5">
        <f>'кож.'!H23+'пос.'!H27</f>
        <v>200.24</v>
      </c>
      <c r="I27" s="6">
        <f t="shared" si="0"/>
        <v>0.7612864562524969</v>
      </c>
      <c r="N27" t="s">
        <v>30</v>
      </c>
      <c r="O27" t="s">
        <v>30</v>
      </c>
      <c r="P27" t="s">
        <v>30</v>
      </c>
    </row>
    <row r="28" spans="1:15" ht="21" customHeight="1">
      <c r="A28" s="27" t="s">
        <v>18</v>
      </c>
      <c r="B28" s="23"/>
      <c r="C28" s="23"/>
      <c r="D28" s="24"/>
      <c r="E28" s="4">
        <f>'кож.'!E24</f>
        <v>0</v>
      </c>
      <c r="F28" s="5">
        <f>'кож.'!F24</f>
        <v>0</v>
      </c>
      <c r="G28" s="5" t="e">
        <f t="shared" si="1"/>
        <v>#DIV/0!</v>
      </c>
      <c r="H28" s="5">
        <f>'кож.'!H24</f>
        <v>0</v>
      </c>
      <c r="I28" s="6" t="e">
        <f t="shared" si="0"/>
        <v>#DIV/0!</v>
      </c>
      <c r="O28" t="s">
        <v>30</v>
      </c>
    </row>
    <row r="29" spans="1:9" ht="12.75">
      <c r="A29" s="18" t="s">
        <v>19</v>
      </c>
      <c r="B29" s="19"/>
      <c r="C29" s="19"/>
      <c r="D29" s="20"/>
      <c r="E29" s="1">
        <f>'кож.'!E25</f>
        <v>0</v>
      </c>
      <c r="F29" s="3">
        <f>'кож.'!F25</f>
        <v>0</v>
      </c>
      <c r="G29" s="5"/>
      <c r="H29" s="3">
        <f>'кож.'!H25</f>
        <v>0</v>
      </c>
      <c r="I29" s="2"/>
    </row>
    <row r="30" spans="1:15" ht="12.75">
      <c r="A30" s="18" t="s">
        <v>15</v>
      </c>
      <c r="B30" s="19"/>
      <c r="C30" s="19"/>
      <c r="D30" s="20"/>
      <c r="E30" s="1">
        <f>'кож.'!E26</f>
        <v>0</v>
      </c>
      <c r="F30" s="3">
        <f>'кож.'!F26</f>
        <v>0</v>
      </c>
      <c r="G30" s="5"/>
      <c r="H30" s="3">
        <f>'кож.'!H26</f>
        <v>0</v>
      </c>
      <c r="I30" s="2"/>
      <c r="O30" t="s">
        <v>30</v>
      </c>
    </row>
    <row r="31" spans="1:14" ht="12.75">
      <c r="A31" s="18" t="s">
        <v>20</v>
      </c>
      <c r="B31" s="19"/>
      <c r="C31" s="19"/>
      <c r="D31" s="20"/>
      <c r="E31" s="1">
        <f>'кож.'!E27</f>
        <v>0</v>
      </c>
      <c r="F31" s="3">
        <f>'кож.'!F27</f>
        <v>0</v>
      </c>
      <c r="G31" s="5"/>
      <c r="H31" s="3">
        <f>'кож.'!H27</f>
        <v>0</v>
      </c>
      <c r="I31" s="2"/>
      <c r="N31" t="s">
        <v>30</v>
      </c>
    </row>
    <row r="32" spans="1:14" ht="12.75">
      <c r="A32" s="18" t="s">
        <v>16</v>
      </c>
      <c r="B32" s="19"/>
      <c r="C32" s="19"/>
      <c r="D32" s="20"/>
      <c r="E32" s="1">
        <f>'кож.'!E28</f>
        <v>0</v>
      </c>
      <c r="F32" s="3">
        <f>'кож.'!F28</f>
        <v>0</v>
      </c>
      <c r="G32" s="5"/>
      <c r="H32" s="3">
        <f>'кож.'!H28</f>
        <v>0</v>
      </c>
      <c r="I32" s="2"/>
      <c r="N32" t="s">
        <v>30</v>
      </c>
    </row>
    <row r="33" spans="1:14" ht="12.75">
      <c r="A33" s="18" t="s">
        <v>21</v>
      </c>
      <c r="B33" s="19"/>
      <c r="C33" s="19"/>
      <c r="D33" s="20"/>
      <c r="E33" s="1">
        <f>'кож.'!E29</f>
        <v>0</v>
      </c>
      <c r="F33" s="3">
        <f>'кож.'!F29</f>
        <v>0</v>
      </c>
      <c r="G33" s="5" t="e">
        <f>F33/E33*100</f>
        <v>#DIV/0!</v>
      </c>
      <c r="H33" s="3">
        <f>'кож.'!H29</f>
        <v>0</v>
      </c>
      <c r="I33" s="2" t="e">
        <f>F33/H33</f>
        <v>#DIV/0!</v>
      </c>
      <c r="N33" t="s">
        <v>30</v>
      </c>
    </row>
    <row r="34" spans="1:9" ht="12.75">
      <c r="A34" s="22" t="s">
        <v>22</v>
      </c>
      <c r="B34" s="23"/>
      <c r="C34" s="23"/>
      <c r="D34" s="24"/>
      <c r="E34" s="4">
        <f>'кож.'!E30+'пос.'!E28</f>
        <v>530</v>
      </c>
      <c r="F34" s="5">
        <f>'кож.'!F30+'пос.'!F28</f>
        <v>505.53000000000003</v>
      </c>
      <c r="G34" s="5">
        <f>F34/E34*100</f>
        <v>95.38301886792453</v>
      </c>
      <c r="H34" s="5">
        <f>'кож.'!H30+'пос.'!H28</f>
        <v>382.16999999999996</v>
      </c>
      <c r="I34" s="6">
        <f t="shared" si="0"/>
        <v>1.322788287934689</v>
      </c>
    </row>
    <row r="35" spans="1:14" ht="12.75">
      <c r="A35" s="22" t="s">
        <v>23</v>
      </c>
      <c r="B35" s="23"/>
      <c r="C35" s="23"/>
      <c r="D35" s="24"/>
      <c r="E35" s="4">
        <f>'кож.'!E31+'пос.'!E29</f>
        <v>161</v>
      </c>
      <c r="F35" s="5">
        <f>'кож.'!F31+'пос.'!F29</f>
        <v>162.29</v>
      </c>
      <c r="G35" s="5">
        <f>F35/E35*100</f>
        <v>100.80124223602485</v>
      </c>
      <c r="H35" s="5">
        <f>'кож.'!H31+'пос.'!H29</f>
        <v>111.85000000000001</v>
      </c>
      <c r="I35" s="6">
        <f t="shared" si="0"/>
        <v>1.4509611086276262</v>
      </c>
      <c r="N35" t="s">
        <v>30</v>
      </c>
    </row>
    <row r="36" spans="1:13" ht="12.75">
      <c r="A36" s="18" t="s">
        <v>46</v>
      </c>
      <c r="B36" s="19"/>
      <c r="C36" s="19"/>
      <c r="D36" s="20"/>
      <c r="E36" s="1">
        <f>'кож.'!E32+'пос.'!E30</f>
        <v>59</v>
      </c>
      <c r="F36" s="3">
        <f>'кож.'!F32+'пос.'!F30</f>
        <v>59.4</v>
      </c>
      <c r="G36" s="3">
        <f>F36/E36*100</f>
        <v>100.6779661016949</v>
      </c>
      <c r="H36" s="3">
        <f>'кож.'!H32+'пос.'!H30</f>
        <v>49.89</v>
      </c>
      <c r="I36" s="2">
        <f t="shared" si="0"/>
        <v>1.1906193625977148</v>
      </c>
      <c r="M36" t="s">
        <v>30</v>
      </c>
    </row>
    <row r="37" spans="1:9" ht="12.75">
      <c r="A37" s="18" t="s">
        <v>45</v>
      </c>
      <c r="B37" s="19"/>
      <c r="C37" s="19"/>
      <c r="D37" s="20"/>
      <c r="E37" s="1">
        <f>'кож.'!E33+'пос.'!E31</f>
        <v>0</v>
      </c>
      <c r="F37" s="3">
        <f>'кож.'!F33+'пос.'!F31</f>
        <v>0</v>
      </c>
      <c r="G37" s="3" t="e">
        <f aca="true" t="shared" si="2" ref="G37:G48">F37/E37*100</f>
        <v>#DIV/0!</v>
      </c>
      <c r="H37" s="3">
        <f>'кож.'!H33+'пос.'!H31</f>
        <v>25.14</v>
      </c>
      <c r="I37" s="2">
        <f t="shared" si="0"/>
        <v>0</v>
      </c>
    </row>
    <row r="38" spans="1:15" ht="12.75">
      <c r="A38" s="18" t="s">
        <v>24</v>
      </c>
      <c r="B38" s="19"/>
      <c r="C38" s="19"/>
      <c r="D38" s="20"/>
      <c r="E38" s="1">
        <f>'кож.'!E34+'пос.'!E32</f>
        <v>102</v>
      </c>
      <c r="F38" s="3">
        <f>'кож.'!F34+'пос.'!F32</f>
        <v>102.89</v>
      </c>
      <c r="G38" s="3">
        <f t="shared" si="2"/>
        <v>100.87254901960785</v>
      </c>
      <c r="H38" s="3">
        <f>'кож.'!H34+'пос.'!H32</f>
        <v>36.82</v>
      </c>
      <c r="I38" s="2">
        <f t="shared" si="0"/>
        <v>2.794405214557306</v>
      </c>
      <c r="K38" t="s">
        <v>30</v>
      </c>
      <c r="M38" t="s">
        <v>30</v>
      </c>
      <c r="N38" t="s">
        <v>30</v>
      </c>
      <c r="O38" t="s">
        <v>30</v>
      </c>
    </row>
    <row r="39" spans="1:15" ht="24.75" customHeight="1">
      <c r="A39" s="27" t="s">
        <v>25</v>
      </c>
      <c r="B39" s="23"/>
      <c r="C39" s="23"/>
      <c r="D39" s="24"/>
      <c r="E39" s="4">
        <f>'кож.'!E35+'пос.'!E33</f>
        <v>194</v>
      </c>
      <c r="F39" s="5">
        <f>'кож.'!F35+'пос.'!F33</f>
        <v>194.8</v>
      </c>
      <c r="G39" s="5">
        <f t="shared" si="2"/>
        <v>100.41237113402062</v>
      </c>
      <c r="H39" s="5">
        <f>'кож.'!H35+'пос.'!H33</f>
        <v>25.97</v>
      </c>
      <c r="I39" s="6">
        <f>F39/H39</f>
        <v>7.500962649210629</v>
      </c>
      <c r="N39" t="s">
        <v>30</v>
      </c>
      <c r="O39" t="s">
        <v>30</v>
      </c>
    </row>
    <row r="40" spans="1:15" ht="24" customHeight="1">
      <c r="A40" s="21" t="s">
        <v>26</v>
      </c>
      <c r="B40" s="19"/>
      <c r="C40" s="19"/>
      <c r="D40" s="20"/>
      <c r="E40" s="1">
        <f>'кож.'!E36+'пос.'!E34</f>
        <v>194</v>
      </c>
      <c r="F40" s="3">
        <f>'кож.'!F36+'пос.'!F34</f>
        <v>194.8</v>
      </c>
      <c r="G40" s="3">
        <f t="shared" si="2"/>
        <v>100.41237113402062</v>
      </c>
      <c r="H40" s="3">
        <f>'кож.'!H36+'пос.'!H34</f>
        <v>25.97</v>
      </c>
      <c r="I40" s="2">
        <f>F40/H40</f>
        <v>7.500962649210629</v>
      </c>
      <c r="M40" t="s">
        <v>30</v>
      </c>
      <c r="N40" t="s">
        <v>30</v>
      </c>
      <c r="O40" t="s">
        <v>30</v>
      </c>
    </row>
    <row r="41" spans="1:16" ht="13.5" customHeight="1">
      <c r="A41" s="21" t="s">
        <v>47</v>
      </c>
      <c r="B41" s="25"/>
      <c r="C41" s="25"/>
      <c r="D41" s="26"/>
      <c r="E41" s="1">
        <f>'кож.'!E37+'пос.'!E35</f>
        <v>0</v>
      </c>
      <c r="F41" s="3">
        <f>'кож.'!F37+'пос.'!F35</f>
        <v>0</v>
      </c>
      <c r="G41" s="3" t="e">
        <f t="shared" si="2"/>
        <v>#DIV/0!</v>
      </c>
      <c r="H41" s="3">
        <f>'кож.'!H37+'пос.'!H35</f>
        <v>3.9</v>
      </c>
      <c r="I41" s="2">
        <f>F41/H41</f>
        <v>0</v>
      </c>
      <c r="P41" t="s">
        <v>30</v>
      </c>
    </row>
    <row r="42" spans="1:15" ht="13.5" customHeight="1">
      <c r="A42" s="21" t="s">
        <v>44</v>
      </c>
      <c r="B42" s="25"/>
      <c r="C42" s="25"/>
      <c r="D42" s="26"/>
      <c r="E42" s="1">
        <f>'кож.'!E38+'пос.'!E36</f>
        <v>28</v>
      </c>
      <c r="F42" s="3">
        <f>'кож.'!F38+'пос.'!F36</f>
        <v>28.94</v>
      </c>
      <c r="G42" s="3">
        <f t="shared" si="2"/>
        <v>103.35714285714286</v>
      </c>
      <c r="H42" s="3">
        <f>'кож.'!H38+'пос.'!H36</f>
        <v>60.85</v>
      </c>
      <c r="I42" s="2">
        <f>F42/H42</f>
        <v>0.47559572719802795</v>
      </c>
      <c r="M42" t="s">
        <v>30</v>
      </c>
      <c r="N42" t="s">
        <v>30</v>
      </c>
      <c r="O42" t="s">
        <v>30</v>
      </c>
    </row>
    <row r="43" spans="1:15" ht="12.75">
      <c r="A43" s="22" t="s">
        <v>27</v>
      </c>
      <c r="B43" s="23"/>
      <c r="C43" s="23"/>
      <c r="D43" s="24"/>
      <c r="E43" s="4">
        <f>'кож.'!E39+'пос.'!E37</f>
        <v>90</v>
      </c>
      <c r="F43" s="3">
        <f>'кож.'!F39+'пос.'!F37</f>
        <v>68.19</v>
      </c>
      <c r="G43" s="3">
        <f t="shared" si="2"/>
        <v>75.76666666666667</v>
      </c>
      <c r="H43" s="3">
        <f>'кож.'!H39+'пос.'!H37</f>
        <v>134.1</v>
      </c>
      <c r="I43" s="2">
        <f t="shared" si="0"/>
        <v>0.5085011185682327</v>
      </c>
      <c r="N43" t="s">
        <v>30</v>
      </c>
      <c r="O43" t="s">
        <v>30</v>
      </c>
    </row>
    <row r="44" spans="1:9" ht="12.75">
      <c r="A44" s="22" t="s">
        <v>28</v>
      </c>
      <c r="B44" s="23"/>
      <c r="C44" s="23"/>
      <c r="D44" s="24"/>
      <c r="E44" s="4">
        <f>'кож.'!E40+'пос.'!E38</f>
        <v>57</v>
      </c>
      <c r="F44" s="5">
        <f>'кож.'!F40+'пос.'!F38</f>
        <v>51.31</v>
      </c>
      <c r="G44" s="5">
        <f t="shared" si="2"/>
        <v>90.01754385964912</v>
      </c>
      <c r="H44" s="5">
        <f>'кож.'!H40+'пос.'!H38</f>
        <v>45.50000000000001</v>
      </c>
      <c r="I44" s="6">
        <f t="shared" si="0"/>
        <v>1.1276923076923075</v>
      </c>
    </row>
    <row r="45" spans="1:15" ht="12.75">
      <c r="A45" s="18" t="s">
        <v>48</v>
      </c>
      <c r="B45" s="19"/>
      <c r="C45" s="19"/>
      <c r="D45" s="20"/>
      <c r="E45" s="1">
        <f>'кож.'!E41+'пос.'!E39</f>
        <v>0</v>
      </c>
      <c r="F45" s="3">
        <f>'кож.'!F41+'пос.'!F39</f>
        <v>0</v>
      </c>
      <c r="G45" s="3" t="e">
        <f t="shared" si="2"/>
        <v>#DIV/0!</v>
      </c>
      <c r="H45" s="3">
        <f>'кож.'!H41+'пос.'!H39</f>
        <v>0</v>
      </c>
      <c r="I45" s="2" t="e">
        <f t="shared" si="0"/>
        <v>#DIV/0!</v>
      </c>
      <c r="O45" t="s">
        <v>30</v>
      </c>
    </row>
    <row r="46" spans="1:9" ht="12.75">
      <c r="A46" s="18" t="s">
        <v>49</v>
      </c>
      <c r="B46" s="19"/>
      <c r="C46" s="19"/>
      <c r="D46" s="20"/>
      <c r="E46" s="1">
        <f>'кож.'!E42+'пос.'!E40</f>
        <v>57</v>
      </c>
      <c r="F46" s="3">
        <f>'кож.'!F42+'пос.'!F40</f>
        <v>15</v>
      </c>
      <c r="G46" s="3">
        <f>F46/E46*100</f>
        <v>26.31578947368421</v>
      </c>
      <c r="H46" s="3">
        <f>'кож.'!H42+'пос.'!H40</f>
        <v>45.50000000000001</v>
      </c>
      <c r="I46" s="2">
        <f>F46/H46</f>
        <v>0.3296703296703296</v>
      </c>
    </row>
    <row r="47" spans="1:15" ht="12.75">
      <c r="A47" s="18" t="s">
        <v>28</v>
      </c>
      <c r="B47" s="19"/>
      <c r="C47" s="19"/>
      <c r="D47" s="20"/>
      <c r="E47" s="1">
        <f>'кож.'!E43+'пос.'!E41</f>
        <v>0</v>
      </c>
      <c r="F47" s="3">
        <f>'кож.'!F43+'пос.'!F41</f>
        <v>36.31</v>
      </c>
      <c r="G47" s="3" t="e">
        <f>F47/E47*100</f>
        <v>#DIV/0!</v>
      </c>
      <c r="H47" s="3">
        <f>'кож.'!H43+'пос.'!H41</f>
        <v>0</v>
      </c>
      <c r="I47" s="2" t="e">
        <f>F47/H47</f>
        <v>#DIV/0!</v>
      </c>
      <c r="O47" t="s">
        <v>30</v>
      </c>
    </row>
    <row r="48" spans="1:16" ht="12.75">
      <c r="A48" s="22" t="s">
        <v>29</v>
      </c>
      <c r="B48" s="23"/>
      <c r="C48" s="23"/>
      <c r="D48" s="24"/>
      <c r="E48" s="4">
        <f>'кож.'!E44+'пос.'!E42</f>
        <v>8687</v>
      </c>
      <c r="F48" s="5">
        <f>'кож.'!F44+'пос.'!F42</f>
        <v>8690.34</v>
      </c>
      <c r="G48" s="5">
        <f t="shared" si="2"/>
        <v>100.03844825601473</v>
      </c>
      <c r="H48" s="5">
        <f>'кож.'!H44+'пос.'!H42</f>
        <v>8772.3</v>
      </c>
      <c r="I48" s="6">
        <f t="shared" si="0"/>
        <v>0.9906569542765297</v>
      </c>
      <c r="K48" t="s">
        <v>30</v>
      </c>
      <c r="P48" t="s">
        <v>30</v>
      </c>
    </row>
    <row r="50" spans="14:16" ht="12.75">
      <c r="N50" t="s">
        <v>59</v>
      </c>
      <c r="P50" t="s">
        <v>30</v>
      </c>
    </row>
    <row r="54" ht="12.75">
      <c r="H54" t="s">
        <v>30</v>
      </c>
    </row>
    <row r="61" ht="12.75">
      <c r="E61" t="s">
        <v>30</v>
      </c>
    </row>
  </sheetData>
  <sheetProtection/>
  <mergeCells count="50">
    <mergeCell ref="A33:D33"/>
    <mergeCell ref="A25:D25"/>
    <mergeCell ref="A27:D27"/>
    <mergeCell ref="A30:D30"/>
    <mergeCell ref="A31:D31"/>
    <mergeCell ref="A32:D32"/>
    <mergeCell ref="A29:D29"/>
    <mergeCell ref="A28:D28"/>
    <mergeCell ref="A26:D26"/>
    <mergeCell ref="A24:D24"/>
    <mergeCell ref="A22:D22"/>
    <mergeCell ref="A23:D23"/>
    <mergeCell ref="A18:D18"/>
    <mergeCell ref="A19:D19"/>
    <mergeCell ref="A21:D21"/>
    <mergeCell ref="A20:D20"/>
    <mergeCell ref="A12:D12"/>
    <mergeCell ref="A13:D13"/>
    <mergeCell ref="A14:D14"/>
    <mergeCell ref="A15:D15"/>
    <mergeCell ref="A16:D16"/>
    <mergeCell ref="A17:D17"/>
    <mergeCell ref="A7:I7"/>
    <mergeCell ref="A8:I8"/>
    <mergeCell ref="I10:I11"/>
    <mergeCell ref="H10:H11"/>
    <mergeCell ref="G10:G11"/>
    <mergeCell ref="F10:F11"/>
    <mergeCell ref="E10:E11"/>
    <mergeCell ref="A10:D11"/>
    <mergeCell ref="A48:D48"/>
    <mergeCell ref="A42:D42"/>
    <mergeCell ref="A45:D45"/>
    <mergeCell ref="A46:D46"/>
    <mergeCell ref="A38:D38"/>
    <mergeCell ref="E1:I1"/>
    <mergeCell ref="E2:I2"/>
    <mergeCell ref="E3:I3"/>
    <mergeCell ref="E4:I4"/>
    <mergeCell ref="A6:I6"/>
    <mergeCell ref="A47:D47"/>
    <mergeCell ref="A40:D40"/>
    <mergeCell ref="A37:D37"/>
    <mergeCell ref="A34:D34"/>
    <mergeCell ref="A43:D43"/>
    <mergeCell ref="A44:D44"/>
    <mergeCell ref="A41:D41"/>
    <mergeCell ref="A35:D35"/>
    <mergeCell ref="A36:D36"/>
    <mergeCell ref="A39:D3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O12" sqref="O12"/>
    </sheetView>
  </sheetViews>
  <sheetFormatPr defaultColWidth="9.00390625" defaultRowHeight="12.75"/>
  <cols>
    <col min="4" max="4" width="7.75390625" style="0" customWidth="1"/>
    <col min="5" max="5" width="9.375" style="0" customWidth="1"/>
    <col min="8" max="8" width="9.375" style="0" bestFit="1" customWidth="1"/>
    <col min="10" max="10" width="6.375" style="0" customWidth="1"/>
    <col min="11" max="12" width="9.125" style="0" hidden="1" customWidth="1"/>
  </cols>
  <sheetData>
    <row r="1" spans="5:9" ht="12.75">
      <c r="E1" s="28" t="s">
        <v>31</v>
      </c>
      <c r="F1" s="28"/>
      <c r="G1" s="28"/>
      <c r="H1" s="28"/>
      <c r="I1" s="28"/>
    </row>
    <row r="2" spans="5:9" ht="12.75">
      <c r="E2" s="28" t="s">
        <v>69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71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55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65</v>
      </c>
      <c r="B8" s="29"/>
      <c r="C8" s="29"/>
      <c r="D8" s="29"/>
      <c r="E8" s="29"/>
      <c r="F8" s="29"/>
      <c r="G8" s="29"/>
      <c r="H8" s="29"/>
      <c r="I8" s="29"/>
    </row>
    <row r="9" spans="11:15" ht="12.75">
      <c r="K9" t="s">
        <v>30</v>
      </c>
      <c r="O9" t="s">
        <v>30</v>
      </c>
    </row>
    <row r="10" spans="1:9" ht="12.75" customHeight="1">
      <c r="A10" s="32" t="s">
        <v>2</v>
      </c>
      <c r="B10" s="33"/>
      <c r="C10" s="33"/>
      <c r="D10" s="34"/>
      <c r="E10" s="30" t="s">
        <v>63</v>
      </c>
      <c r="F10" s="30" t="s">
        <v>66</v>
      </c>
      <c r="G10" s="30" t="s">
        <v>3</v>
      </c>
      <c r="H10" s="30" t="s">
        <v>61</v>
      </c>
      <c r="I10" s="30" t="s">
        <v>4</v>
      </c>
    </row>
    <row r="11" spans="1:9" ht="34.5" customHeight="1">
      <c r="A11" s="35"/>
      <c r="B11" s="36"/>
      <c r="C11" s="36"/>
      <c r="D11" s="37"/>
      <c r="E11" s="31"/>
      <c r="F11" s="31"/>
      <c r="G11" s="31"/>
      <c r="H11" s="31"/>
      <c r="I11" s="31"/>
    </row>
    <row r="12" spans="1:11" ht="12.75">
      <c r="A12" s="22" t="s">
        <v>5</v>
      </c>
      <c r="B12" s="23"/>
      <c r="C12" s="23"/>
      <c r="D12" s="24"/>
      <c r="E12" s="4">
        <f>E13+E16+E17+E21+E23+E24</f>
        <v>7446</v>
      </c>
      <c r="F12" s="5">
        <f>F13+F16+F17+F21+F23+F24</f>
        <v>7475.3099999999995</v>
      </c>
      <c r="G12" s="5">
        <f>F12/E12*100</f>
        <v>100.39363416599517</v>
      </c>
      <c r="H12" s="5">
        <f>H13+H16+H17+H21+H23+H24</f>
        <v>7597.099999999999</v>
      </c>
      <c r="I12" s="6">
        <f>F12/H12</f>
        <v>0.9839688828631978</v>
      </c>
      <c r="K12" t="s">
        <v>30</v>
      </c>
    </row>
    <row r="13" spans="1:9" ht="12.75">
      <c r="A13" s="22" t="s">
        <v>6</v>
      </c>
      <c r="B13" s="23"/>
      <c r="C13" s="23"/>
      <c r="D13" s="24"/>
      <c r="E13" s="4">
        <f>E14+E15</f>
        <v>5760</v>
      </c>
      <c r="F13" s="5">
        <f>F14+F15</f>
        <v>5798.32</v>
      </c>
      <c r="G13" s="5">
        <f>F13/E13*100</f>
        <v>100.66527777777776</v>
      </c>
      <c r="H13" s="5">
        <f>H14+H15</f>
        <v>4779.87</v>
      </c>
      <c r="I13" s="6">
        <f>F13/H13</f>
        <v>1.2130706483649136</v>
      </c>
    </row>
    <row r="14" spans="1:14" ht="12.75">
      <c r="A14" s="18" t="s">
        <v>7</v>
      </c>
      <c r="B14" s="19"/>
      <c r="C14" s="19"/>
      <c r="D14" s="20"/>
      <c r="E14" s="1">
        <v>0</v>
      </c>
      <c r="F14" s="3">
        <v>0</v>
      </c>
      <c r="G14" s="5"/>
      <c r="H14" s="3"/>
      <c r="I14" s="2"/>
      <c r="N14" t="s">
        <v>30</v>
      </c>
    </row>
    <row r="15" spans="1:11" ht="12.75">
      <c r="A15" s="18" t="s">
        <v>8</v>
      </c>
      <c r="B15" s="19"/>
      <c r="C15" s="19"/>
      <c r="D15" s="20"/>
      <c r="E15" s="1">
        <v>5760</v>
      </c>
      <c r="F15" s="3">
        <v>5798.32</v>
      </c>
      <c r="G15" s="3">
        <f aca="true" t="shared" si="0" ref="G15:G21">F15/E15*100</f>
        <v>100.66527777777776</v>
      </c>
      <c r="H15" s="3">
        <v>4779.87</v>
      </c>
      <c r="I15" s="2">
        <f aca="true" t="shared" si="1" ref="I15:I21">F15/H15</f>
        <v>1.2130706483649136</v>
      </c>
      <c r="K15" t="s">
        <v>30</v>
      </c>
    </row>
    <row r="16" spans="1:9" ht="12.75">
      <c r="A16" s="38" t="s">
        <v>58</v>
      </c>
      <c r="B16" s="39"/>
      <c r="C16" s="39"/>
      <c r="D16" s="40"/>
      <c r="E16" s="1">
        <v>1150</v>
      </c>
      <c r="F16" s="3">
        <v>1150.06</v>
      </c>
      <c r="G16" s="3"/>
      <c r="H16" s="3">
        <v>2263.8</v>
      </c>
      <c r="I16" s="2"/>
    </row>
    <row r="17" spans="1:11" ht="12.75">
      <c r="A17" s="22" t="s">
        <v>9</v>
      </c>
      <c r="B17" s="23"/>
      <c r="C17" s="23"/>
      <c r="D17" s="24"/>
      <c r="E17" s="4">
        <f>E18+E19+E20</f>
        <v>229</v>
      </c>
      <c r="F17" s="5">
        <f>F18+F19+F20</f>
        <v>219.39</v>
      </c>
      <c r="G17" s="5">
        <f t="shared" si="0"/>
        <v>95.80349344978166</v>
      </c>
      <c r="H17" s="5">
        <f>H18+H19+H20</f>
        <v>318.2</v>
      </c>
      <c r="I17" s="6">
        <f t="shared" si="1"/>
        <v>0.6894720301697046</v>
      </c>
      <c r="K17" t="s">
        <v>30</v>
      </c>
    </row>
    <row r="18" spans="1:15" ht="12.75">
      <c r="A18" s="18" t="s">
        <v>11</v>
      </c>
      <c r="B18" s="19"/>
      <c r="C18" s="19"/>
      <c r="D18" s="20"/>
      <c r="E18" s="1">
        <v>142</v>
      </c>
      <c r="F18" s="3">
        <v>142.64</v>
      </c>
      <c r="G18" s="3">
        <f t="shared" si="0"/>
        <v>100.4507042253521</v>
      </c>
      <c r="H18" s="3">
        <v>253.58</v>
      </c>
      <c r="I18" s="2">
        <f t="shared" si="1"/>
        <v>0.5625049294108367</v>
      </c>
      <c r="O18" t="s">
        <v>30</v>
      </c>
    </row>
    <row r="19" spans="1:18" ht="12.75">
      <c r="A19" s="18" t="s">
        <v>12</v>
      </c>
      <c r="B19" s="19"/>
      <c r="C19" s="19"/>
      <c r="D19" s="20"/>
      <c r="E19" s="1">
        <v>40</v>
      </c>
      <c r="F19" s="3">
        <v>29.57</v>
      </c>
      <c r="G19" s="3">
        <f t="shared" si="0"/>
        <v>73.925</v>
      </c>
      <c r="H19" s="3">
        <v>25.06</v>
      </c>
      <c r="I19" s="2">
        <f t="shared" si="1"/>
        <v>1.1799680766161214</v>
      </c>
      <c r="N19" t="s">
        <v>30</v>
      </c>
      <c r="R19" t="s">
        <v>30</v>
      </c>
    </row>
    <row r="20" spans="1:9" ht="12.75">
      <c r="A20" s="18" t="s">
        <v>10</v>
      </c>
      <c r="B20" s="19"/>
      <c r="C20" s="19"/>
      <c r="D20" s="20"/>
      <c r="E20" s="1">
        <v>47</v>
      </c>
      <c r="F20" s="3">
        <v>47.18</v>
      </c>
      <c r="G20" s="3">
        <f>F20/E20*100</f>
        <v>100.38297872340425</v>
      </c>
      <c r="H20" s="3">
        <v>39.56</v>
      </c>
      <c r="I20" s="2">
        <f>F20/H20</f>
        <v>1.1926188068756318</v>
      </c>
    </row>
    <row r="21" spans="1:17" ht="12.75">
      <c r="A21" s="22" t="s">
        <v>13</v>
      </c>
      <c r="B21" s="23"/>
      <c r="C21" s="23"/>
      <c r="D21" s="24"/>
      <c r="E21" s="4">
        <f>E22</f>
        <v>155</v>
      </c>
      <c r="F21" s="5">
        <f>F22</f>
        <v>155.1</v>
      </c>
      <c r="G21" s="5">
        <f t="shared" si="0"/>
        <v>100.06451612903224</v>
      </c>
      <c r="H21" s="5">
        <f>H22</f>
        <v>36.99</v>
      </c>
      <c r="I21" s="6">
        <f t="shared" si="1"/>
        <v>4.193025141930251</v>
      </c>
      <c r="K21" t="s">
        <v>30</v>
      </c>
      <c r="Q21" t="s">
        <v>30</v>
      </c>
    </row>
    <row r="22" spans="1:14" ht="12.75">
      <c r="A22" s="18" t="s">
        <v>15</v>
      </c>
      <c r="B22" s="19"/>
      <c r="C22" s="19"/>
      <c r="D22" s="20"/>
      <c r="E22" s="1">
        <v>155</v>
      </c>
      <c r="F22" s="3">
        <v>155.1</v>
      </c>
      <c r="G22" s="3">
        <f>F22/E22*100</f>
        <v>100.06451612903224</v>
      </c>
      <c r="H22" s="3">
        <v>36.99</v>
      </c>
      <c r="I22" s="2">
        <f>F22/H22</f>
        <v>4.193025141930251</v>
      </c>
      <c r="N22" t="s">
        <v>30</v>
      </c>
    </row>
    <row r="23" spans="1:14" ht="12.75">
      <c r="A23" s="22" t="s">
        <v>17</v>
      </c>
      <c r="B23" s="23"/>
      <c r="C23" s="23"/>
      <c r="D23" s="24"/>
      <c r="E23" s="4">
        <v>152</v>
      </c>
      <c r="F23" s="5">
        <v>152.44</v>
      </c>
      <c r="G23" s="5">
        <f>F23/E23*100</f>
        <v>100.28947368421053</v>
      </c>
      <c r="H23" s="5">
        <v>198.24</v>
      </c>
      <c r="I23" s="6">
        <f>F23/H23</f>
        <v>0.7689669087974172</v>
      </c>
      <c r="N23" t="s">
        <v>30</v>
      </c>
    </row>
    <row r="24" spans="1:9" ht="21" customHeight="1">
      <c r="A24" s="27" t="s">
        <v>18</v>
      </c>
      <c r="B24" s="23"/>
      <c r="C24" s="23"/>
      <c r="D24" s="24"/>
      <c r="E24" s="4">
        <f>E25+E26+E27+E28+E29</f>
        <v>0</v>
      </c>
      <c r="F24" s="5">
        <f>F25+F26+F27+F28+F29</f>
        <v>0</v>
      </c>
      <c r="G24" s="5" t="e">
        <f>F24/E24*100</f>
        <v>#DIV/0!</v>
      </c>
      <c r="H24" s="5">
        <f>H25+H26+H27+H28+H29</f>
        <v>0</v>
      </c>
      <c r="I24" s="6" t="e">
        <f>F24/H24</f>
        <v>#DIV/0!</v>
      </c>
    </row>
    <row r="25" spans="1:15" ht="12.75">
      <c r="A25" s="18" t="s">
        <v>19</v>
      </c>
      <c r="B25" s="19"/>
      <c r="C25" s="19"/>
      <c r="D25" s="20"/>
      <c r="E25" s="1"/>
      <c r="F25" s="3"/>
      <c r="G25" s="3"/>
      <c r="H25" s="3"/>
      <c r="I25" s="2"/>
      <c r="O25" t="s">
        <v>30</v>
      </c>
    </row>
    <row r="26" spans="1:14" ht="12.75">
      <c r="A26" s="18" t="s">
        <v>15</v>
      </c>
      <c r="B26" s="19"/>
      <c r="C26" s="19"/>
      <c r="D26" s="20"/>
      <c r="E26" s="1"/>
      <c r="F26" s="3"/>
      <c r="G26" s="3"/>
      <c r="H26" s="3"/>
      <c r="I26" s="2"/>
      <c r="N26" t="s">
        <v>30</v>
      </c>
    </row>
    <row r="27" spans="1:14" ht="12.75">
      <c r="A27" s="18" t="s">
        <v>20</v>
      </c>
      <c r="B27" s="19"/>
      <c r="C27" s="19"/>
      <c r="D27" s="20"/>
      <c r="E27" s="1"/>
      <c r="F27" s="3"/>
      <c r="G27" s="3"/>
      <c r="H27" s="3"/>
      <c r="I27" s="2"/>
      <c r="N27" t="s">
        <v>30</v>
      </c>
    </row>
    <row r="28" spans="1:15" ht="12.75">
      <c r="A28" s="18" t="s">
        <v>16</v>
      </c>
      <c r="B28" s="19"/>
      <c r="C28" s="19"/>
      <c r="D28" s="20"/>
      <c r="E28" s="1"/>
      <c r="F28" s="3"/>
      <c r="G28" s="3"/>
      <c r="H28" s="3"/>
      <c r="I28" s="2"/>
      <c r="O28" t="s">
        <v>30</v>
      </c>
    </row>
    <row r="29" spans="1:17" ht="12.75">
      <c r="A29" s="18" t="s">
        <v>21</v>
      </c>
      <c r="B29" s="19"/>
      <c r="C29" s="19"/>
      <c r="D29" s="20"/>
      <c r="E29" s="1"/>
      <c r="F29" s="3"/>
      <c r="G29" s="3" t="e">
        <f aca="true" t="shared" si="2" ref="G29:G44">F29/E29*100</f>
        <v>#DIV/0!</v>
      </c>
      <c r="H29" s="3"/>
      <c r="I29" s="2" t="e">
        <f>F29/H29</f>
        <v>#DIV/0!</v>
      </c>
      <c r="N29" t="s">
        <v>30</v>
      </c>
      <c r="Q29" t="s">
        <v>30</v>
      </c>
    </row>
    <row r="30" spans="1:9" ht="12.75">
      <c r="A30" s="22" t="s">
        <v>22</v>
      </c>
      <c r="B30" s="23"/>
      <c r="C30" s="23"/>
      <c r="D30" s="24"/>
      <c r="E30" s="4">
        <f>E31+E35+E37+E38+E39+E40</f>
        <v>473</v>
      </c>
      <c r="F30" s="5">
        <f>F31+F35+F37+F38+F39+F40</f>
        <v>490.53000000000003</v>
      </c>
      <c r="G30" s="5">
        <f t="shared" si="2"/>
        <v>103.7061310782241</v>
      </c>
      <c r="H30" s="5">
        <f>H31+H35+H37+H38+H39+H40</f>
        <v>307.63</v>
      </c>
      <c r="I30" s="6">
        <f>F30/H30</f>
        <v>1.5945453954425772</v>
      </c>
    </row>
    <row r="31" spans="1:9" ht="12.75">
      <c r="A31" s="22" t="s">
        <v>23</v>
      </c>
      <c r="B31" s="23"/>
      <c r="C31" s="23"/>
      <c r="D31" s="24"/>
      <c r="E31" s="4">
        <f>E32+E33+E34</f>
        <v>161</v>
      </c>
      <c r="F31" s="5">
        <f>F32+F33+F34</f>
        <v>162.29</v>
      </c>
      <c r="G31" s="5">
        <f t="shared" si="2"/>
        <v>100.80124223602485</v>
      </c>
      <c r="H31" s="5">
        <f>H32+H33+H34</f>
        <v>86.71000000000001</v>
      </c>
      <c r="I31" s="6">
        <f>F31/H31</f>
        <v>1.87164110252566</v>
      </c>
    </row>
    <row r="32" spans="1:9" ht="12.75">
      <c r="A32" s="18" t="s">
        <v>46</v>
      </c>
      <c r="B32" s="19"/>
      <c r="C32" s="19"/>
      <c r="D32" s="20"/>
      <c r="E32" s="1">
        <v>59</v>
      </c>
      <c r="F32" s="3">
        <v>59.4</v>
      </c>
      <c r="G32" s="3">
        <f t="shared" si="2"/>
        <v>100.6779661016949</v>
      </c>
      <c r="H32" s="3">
        <v>49.89</v>
      </c>
      <c r="I32" s="2">
        <f>F32/H32</f>
        <v>1.1906193625977148</v>
      </c>
    </row>
    <row r="33" spans="1:14" ht="12.75">
      <c r="A33" s="18" t="s">
        <v>45</v>
      </c>
      <c r="B33" s="19"/>
      <c r="C33" s="19"/>
      <c r="D33" s="20"/>
      <c r="E33" s="1"/>
      <c r="F33" s="3"/>
      <c r="G33" s="3" t="e">
        <f t="shared" si="2"/>
        <v>#DIV/0!</v>
      </c>
      <c r="H33" s="3"/>
      <c r="I33" s="2"/>
      <c r="N33" t="s">
        <v>30</v>
      </c>
    </row>
    <row r="34" spans="1:9" ht="12.75">
      <c r="A34" s="18" t="s">
        <v>24</v>
      </c>
      <c r="B34" s="19"/>
      <c r="C34" s="19"/>
      <c r="D34" s="20"/>
      <c r="E34" s="1">
        <v>102</v>
      </c>
      <c r="F34" s="3">
        <v>102.89</v>
      </c>
      <c r="G34" s="3">
        <f t="shared" si="2"/>
        <v>100.87254901960785</v>
      </c>
      <c r="H34" s="3">
        <v>36.82</v>
      </c>
      <c r="I34" s="2">
        <f>F34/H34</f>
        <v>2.794405214557306</v>
      </c>
    </row>
    <row r="35" spans="1:15" ht="24.75" customHeight="1">
      <c r="A35" s="27" t="s">
        <v>25</v>
      </c>
      <c r="B35" s="23"/>
      <c r="C35" s="23"/>
      <c r="D35" s="24"/>
      <c r="E35" s="4">
        <f>E36</f>
        <v>194</v>
      </c>
      <c r="F35" s="5">
        <f>F36</f>
        <v>194.8</v>
      </c>
      <c r="G35" s="5">
        <f t="shared" si="2"/>
        <v>100.41237113402062</v>
      </c>
      <c r="H35" s="5">
        <f>H36</f>
        <v>25.97</v>
      </c>
      <c r="I35" s="6">
        <f aca="true" t="shared" si="3" ref="I35:I44">F35/H35</f>
        <v>7.500962649210629</v>
      </c>
      <c r="O35" t="s">
        <v>30</v>
      </c>
    </row>
    <row r="36" spans="1:17" ht="24" customHeight="1">
      <c r="A36" s="21" t="s">
        <v>26</v>
      </c>
      <c r="B36" s="19"/>
      <c r="C36" s="19"/>
      <c r="D36" s="20"/>
      <c r="E36" s="1">
        <v>194</v>
      </c>
      <c r="F36" s="3">
        <v>194.8</v>
      </c>
      <c r="G36" s="3">
        <f t="shared" si="2"/>
        <v>100.41237113402062</v>
      </c>
      <c r="H36" s="3">
        <v>25.97</v>
      </c>
      <c r="I36" s="2">
        <f t="shared" si="3"/>
        <v>7.500962649210629</v>
      </c>
      <c r="K36" t="s">
        <v>30</v>
      </c>
      <c r="M36" t="s">
        <v>30</v>
      </c>
      <c r="Q36" t="s">
        <v>30</v>
      </c>
    </row>
    <row r="37" spans="1:17" ht="14.25" customHeight="1">
      <c r="A37" s="21" t="s">
        <v>47</v>
      </c>
      <c r="B37" s="25"/>
      <c r="C37" s="25"/>
      <c r="D37" s="26"/>
      <c r="E37" s="1"/>
      <c r="F37" s="3"/>
      <c r="G37" s="3" t="e">
        <f t="shared" si="2"/>
        <v>#DIV/0!</v>
      </c>
      <c r="H37" s="3">
        <v>0</v>
      </c>
      <c r="I37" s="2" t="e">
        <f t="shared" si="3"/>
        <v>#DIV/0!</v>
      </c>
      <c r="Q37" t="s">
        <v>30</v>
      </c>
    </row>
    <row r="38" spans="1:16" ht="14.25" customHeight="1">
      <c r="A38" s="21" t="s">
        <v>44</v>
      </c>
      <c r="B38" s="25"/>
      <c r="C38" s="25"/>
      <c r="D38" s="26"/>
      <c r="E38" s="1">
        <v>28</v>
      </c>
      <c r="F38" s="3">
        <v>28.94</v>
      </c>
      <c r="G38" s="3">
        <f t="shared" si="2"/>
        <v>103.35714285714286</v>
      </c>
      <c r="H38" s="3">
        <v>60.85</v>
      </c>
      <c r="I38" s="2">
        <f t="shared" si="3"/>
        <v>0.47559572719802795</v>
      </c>
      <c r="P38" t="s">
        <v>30</v>
      </c>
    </row>
    <row r="39" spans="1:15" ht="12.75">
      <c r="A39" s="18" t="s">
        <v>27</v>
      </c>
      <c r="B39" s="19"/>
      <c r="C39" s="19"/>
      <c r="D39" s="20"/>
      <c r="E39" s="1">
        <v>90</v>
      </c>
      <c r="F39" s="3">
        <v>68.19</v>
      </c>
      <c r="G39" s="3">
        <f t="shared" si="2"/>
        <v>75.76666666666667</v>
      </c>
      <c r="H39" s="3">
        <v>134.1</v>
      </c>
      <c r="I39" s="2">
        <f t="shared" si="3"/>
        <v>0.5085011185682327</v>
      </c>
      <c r="O39" t="s">
        <v>30</v>
      </c>
    </row>
    <row r="40" spans="1:9" ht="12.75">
      <c r="A40" s="22" t="s">
        <v>28</v>
      </c>
      <c r="B40" s="23"/>
      <c r="C40" s="23"/>
      <c r="D40" s="24"/>
      <c r="E40" s="4">
        <f>E41+E42+E43</f>
        <v>0</v>
      </c>
      <c r="F40" s="5">
        <f>F41+F42+F43</f>
        <v>36.31</v>
      </c>
      <c r="G40" s="5" t="e">
        <f t="shared" si="2"/>
        <v>#DIV/0!</v>
      </c>
      <c r="H40" s="5">
        <f>H41+H42+H43</f>
        <v>0</v>
      </c>
      <c r="I40" s="6" t="e">
        <f t="shared" si="3"/>
        <v>#DIV/0!</v>
      </c>
    </row>
    <row r="41" spans="1:14" ht="12.75">
      <c r="A41" s="18" t="s">
        <v>48</v>
      </c>
      <c r="B41" s="19"/>
      <c r="C41" s="19"/>
      <c r="D41" s="20"/>
      <c r="E41" s="1"/>
      <c r="F41" s="3"/>
      <c r="G41" s="3" t="e">
        <f t="shared" si="2"/>
        <v>#DIV/0!</v>
      </c>
      <c r="H41" s="3"/>
      <c r="I41" s="2" t="e">
        <f t="shared" si="3"/>
        <v>#DIV/0!</v>
      </c>
      <c r="N41" t="s">
        <v>30</v>
      </c>
    </row>
    <row r="42" spans="1:9" ht="12.75">
      <c r="A42" s="18" t="s">
        <v>49</v>
      </c>
      <c r="B42" s="19"/>
      <c r="C42" s="19"/>
      <c r="D42" s="20"/>
      <c r="E42" s="1"/>
      <c r="F42" s="3"/>
      <c r="G42" s="3" t="e">
        <f t="shared" si="2"/>
        <v>#DIV/0!</v>
      </c>
      <c r="H42" s="3"/>
      <c r="I42" s="2" t="e">
        <f t="shared" si="3"/>
        <v>#DIV/0!</v>
      </c>
    </row>
    <row r="43" spans="1:9" ht="12.75">
      <c r="A43" s="18" t="s">
        <v>28</v>
      </c>
      <c r="B43" s="19"/>
      <c r="C43" s="19"/>
      <c r="D43" s="20"/>
      <c r="E43" s="1"/>
      <c r="F43" s="3">
        <v>36.31</v>
      </c>
      <c r="G43" s="3" t="e">
        <f t="shared" si="2"/>
        <v>#DIV/0!</v>
      </c>
      <c r="H43" s="3">
        <v>0</v>
      </c>
      <c r="I43" s="2" t="e">
        <f t="shared" si="3"/>
        <v>#DIV/0!</v>
      </c>
    </row>
    <row r="44" spans="1:9" ht="12.75">
      <c r="A44" s="22" t="s">
        <v>29</v>
      </c>
      <c r="B44" s="23"/>
      <c r="C44" s="23"/>
      <c r="D44" s="24"/>
      <c r="E44" s="4">
        <f>E12+E30</f>
        <v>7919</v>
      </c>
      <c r="F44" s="5">
        <f>F12+F30</f>
        <v>7965.839999999999</v>
      </c>
      <c r="G44" s="5">
        <f t="shared" si="2"/>
        <v>100.5914888243465</v>
      </c>
      <c r="H44" s="5">
        <f>H12+H30</f>
        <v>7904.73</v>
      </c>
      <c r="I44" s="6">
        <f t="shared" si="3"/>
        <v>1.0077308143352144</v>
      </c>
    </row>
    <row r="47" ht="12.75">
      <c r="M47" t="s">
        <v>30</v>
      </c>
    </row>
  </sheetData>
  <sheetProtection/>
  <mergeCells count="46">
    <mergeCell ref="A41:D41"/>
    <mergeCell ref="A42:D42"/>
    <mergeCell ref="A43:D43"/>
    <mergeCell ref="A25:D25"/>
    <mergeCell ref="A24:D24"/>
    <mergeCell ref="A30:D30"/>
    <mergeCell ref="A26:D26"/>
    <mergeCell ref="A28:D28"/>
    <mergeCell ref="A34:D34"/>
    <mergeCell ref="A29:D29"/>
    <mergeCell ref="A44:D44"/>
    <mergeCell ref="A31:D31"/>
    <mergeCell ref="A32:D32"/>
    <mergeCell ref="A33:D33"/>
    <mergeCell ref="A38:D38"/>
    <mergeCell ref="A37:D37"/>
    <mergeCell ref="A36:D36"/>
    <mergeCell ref="A35:D35"/>
    <mergeCell ref="A40:D40"/>
    <mergeCell ref="A39:D39"/>
    <mergeCell ref="A23:D23"/>
    <mergeCell ref="A18:D18"/>
    <mergeCell ref="A12:D12"/>
    <mergeCell ref="A10:D11"/>
    <mergeCell ref="A20:D20"/>
    <mergeCell ref="A19:D19"/>
    <mergeCell ref="A27:D27"/>
    <mergeCell ref="F10:F11"/>
    <mergeCell ref="A16:D16"/>
    <mergeCell ref="A22:D22"/>
    <mergeCell ref="A21:D21"/>
    <mergeCell ref="A15:D15"/>
    <mergeCell ref="A17:D17"/>
    <mergeCell ref="A13:D13"/>
    <mergeCell ref="A14:D14"/>
    <mergeCell ref="E10:E11"/>
    <mergeCell ref="E1:I1"/>
    <mergeCell ref="E2:I2"/>
    <mergeCell ref="E3:I3"/>
    <mergeCell ref="E4:I4"/>
    <mergeCell ref="G10:G11"/>
    <mergeCell ref="H10:H11"/>
    <mergeCell ref="A6:I6"/>
    <mergeCell ref="A7:I7"/>
    <mergeCell ref="A8:I8"/>
    <mergeCell ref="I10:I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G10" sqref="G10:G11"/>
    </sheetView>
  </sheetViews>
  <sheetFormatPr defaultColWidth="9.00390625" defaultRowHeight="12.75"/>
  <cols>
    <col min="4" max="4" width="7.75390625" style="0" customWidth="1"/>
    <col min="6" max="6" width="9.875" style="0" customWidth="1"/>
    <col min="7" max="7" width="9.00390625" style="0" customWidth="1"/>
    <col min="9" max="9" width="8.875" style="0" customWidth="1"/>
    <col min="10" max="10" width="5.25390625" style="0" customWidth="1"/>
    <col min="11" max="11" width="5.75390625" style="0" customWidth="1"/>
    <col min="12" max="12" width="5.00390625" style="0" customWidth="1"/>
    <col min="13" max="13" width="4.375" style="0" customWidth="1"/>
    <col min="14" max="14" width="4.00390625" style="0" customWidth="1"/>
    <col min="15" max="15" width="3.25390625" style="0" customWidth="1"/>
    <col min="16" max="16" width="5.125" style="0" customWidth="1"/>
  </cols>
  <sheetData>
    <row r="1" spans="5:9" ht="12.75">
      <c r="E1" s="28" t="s">
        <v>32</v>
      </c>
      <c r="F1" s="28"/>
      <c r="G1" s="28"/>
      <c r="H1" s="28"/>
      <c r="I1" s="28"/>
    </row>
    <row r="2" spans="5:9" ht="12.75">
      <c r="E2" s="28" t="s">
        <v>69</v>
      </c>
      <c r="F2" s="28"/>
      <c r="G2" s="28"/>
      <c r="H2" s="28"/>
      <c r="I2" s="28"/>
    </row>
    <row r="3" spans="5:9" ht="12.75">
      <c r="E3" s="28" t="s">
        <v>43</v>
      </c>
      <c r="F3" s="28"/>
      <c r="G3" s="28"/>
      <c r="H3" s="28"/>
      <c r="I3" s="28"/>
    </row>
    <row r="4" spans="5:9" ht="12.75">
      <c r="E4" s="28" t="s">
        <v>72</v>
      </c>
      <c r="F4" s="28"/>
      <c r="G4" s="28"/>
      <c r="H4" s="28"/>
      <c r="I4" s="28"/>
    </row>
    <row r="5" spans="5:9" ht="12.75">
      <c r="E5" s="17"/>
      <c r="F5" s="17"/>
      <c r="G5" s="17"/>
      <c r="H5" s="17"/>
      <c r="I5" s="17"/>
    </row>
    <row r="6" spans="1:9" ht="12.75">
      <c r="A6" s="29" t="s">
        <v>1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56</v>
      </c>
      <c r="B7" s="29"/>
      <c r="C7" s="29"/>
      <c r="D7" s="29"/>
      <c r="E7" s="29"/>
      <c r="F7" s="29"/>
      <c r="G7" s="29"/>
      <c r="H7" s="29"/>
      <c r="I7" s="29"/>
    </row>
    <row r="8" spans="1:9" ht="12.75">
      <c r="A8" s="29" t="s">
        <v>74</v>
      </c>
      <c r="B8" s="29"/>
      <c r="C8" s="29"/>
      <c r="D8" s="29"/>
      <c r="E8" s="29"/>
      <c r="F8" s="29"/>
      <c r="G8" s="29"/>
      <c r="H8" s="29"/>
      <c r="I8" s="29"/>
    </row>
    <row r="9" ht="12.75">
      <c r="K9" t="s">
        <v>30</v>
      </c>
    </row>
    <row r="10" spans="1:14" ht="12.75" customHeight="1">
      <c r="A10" s="32" t="s">
        <v>2</v>
      </c>
      <c r="B10" s="33"/>
      <c r="C10" s="33"/>
      <c r="D10" s="34"/>
      <c r="E10" s="30" t="s">
        <v>63</v>
      </c>
      <c r="F10" s="30" t="s">
        <v>66</v>
      </c>
      <c r="G10" s="30" t="s">
        <v>3</v>
      </c>
      <c r="H10" s="30" t="s">
        <v>61</v>
      </c>
      <c r="I10" s="30" t="s">
        <v>4</v>
      </c>
      <c r="N10" t="s">
        <v>30</v>
      </c>
    </row>
    <row r="11" spans="1:9" ht="34.5" customHeight="1">
      <c r="A11" s="35"/>
      <c r="B11" s="36"/>
      <c r="C11" s="36"/>
      <c r="D11" s="37"/>
      <c r="E11" s="31"/>
      <c r="F11" s="31"/>
      <c r="G11" s="31"/>
      <c r="H11" s="31"/>
      <c r="I11" s="31"/>
    </row>
    <row r="12" spans="1:14" ht="12.75">
      <c r="A12" s="22" t="s">
        <v>5</v>
      </c>
      <c r="B12" s="23"/>
      <c r="C12" s="23"/>
      <c r="D12" s="24"/>
      <c r="E12" s="4">
        <f>поселения!E12+поселения!O12+поселения!T12+поселения!Y12+поселен!E7+поселен!J7+поселен!O7</f>
        <v>711</v>
      </c>
      <c r="F12" s="5">
        <f>поселения!F12+поселения!P12+поселения!U12+поселения!Z12+поселен!F7+поселен!K7+поселен!P7</f>
        <v>709.5</v>
      </c>
      <c r="G12" s="5">
        <f>F12/E12*100</f>
        <v>99.78902953586498</v>
      </c>
      <c r="H12" s="5">
        <f>поселения!H12+поселения!R12+поселения!W12+поселения!AB12+поселен!H7+поселен!M7+поселен!R7</f>
        <v>793.03</v>
      </c>
      <c r="I12" s="6">
        <f>F12/H12</f>
        <v>0.8946698107259499</v>
      </c>
      <c r="N12" t="s">
        <v>30</v>
      </c>
    </row>
    <row r="13" spans="1:14" ht="12.75">
      <c r="A13" s="22" t="s">
        <v>6</v>
      </c>
      <c r="B13" s="23"/>
      <c r="C13" s="23"/>
      <c r="D13" s="24"/>
      <c r="E13" s="4">
        <f>поселения!E13+поселения!O13+поселения!T13+поселения!Y13+поселен!E8+поселен!J8+поселен!O8</f>
        <v>240</v>
      </c>
      <c r="F13" s="5">
        <f>поселения!F13+поселения!P13+поселения!U13+поселения!Z13+поселен!F8+поселен!K8+поселен!P8</f>
        <v>241.67</v>
      </c>
      <c r="G13" s="5">
        <f>F13/E13*100</f>
        <v>100.69583333333331</v>
      </c>
      <c r="H13" s="5">
        <f>поселения!H13+поселения!R13+поселения!W13+поселения!AB13+поселен!H8+поселен!M8+поселен!R8</f>
        <v>198.89</v>
      </c>
      <c r="I13" s="6">
        <f>F13/H13</f>
        <v>1.2150937704258635</v>
      </c>
      <c r="N13" t="s">
        <v>30</v>
      </c>
    </row>
    <row r="14" spans="1:9" ht="12.75">
      <c r="A14" s="18" t="s">
        <v>7</v>
      </c>
      <c r="B14" s="19"/>
      <c r="C14" s="19"/>
      <c r="D14" s="20"/>
      <c r="E14" s="1">
        <f>поселения!E14+поселения!O14+поселения!T14+поселения!Y14+поселен!E9+поселен!J9+поселен!O9</f>
        <v>0</v>
      </c>
      <c r="F14" s="3">
        <f>поселения!F14+поселения!P14+поселения!U14+поселения!Z14+поселен!F9+поселен!K9+поселен!P9</f>
        <v>0</v>
      </c>
      <c r="G14" s="5"/>
      <c r="H14" s="3">
        <f>поселения!H14+поселения!R14+поселения!W14+поселения!AB14+поселен!H9+поселен!M9+поселен!R9</f>
        <v>0</v>
      </c>
      <c r="I14" s="2"/>
    </row>
    <row r="15" spans="1:16" ht="12.75">
      <c r="A15" s="18" t="s">
        <v>8</v>
      </c>
      <c r="B15" s="19"/>
      <c r="C15" s="19"/>
      <c r="D15" s="20"/>
      <c r="E15" s="1">
        <f>поселения!E15+поселения!O15+поселения!T15+поселения!Y15+поселен!E10+поселен!J10+поселен!O10</f>
        <v>240</v>
      </c>
      <c r="F15" s="3">
        <f>поселения!F15+поселения!P15+поселения!U15+поселения!Z15+поселен!F10+поселен!K10+поселен!P10</f>
        <v>241.67</v>
      </c>
      <c r="G15" s="3">
        <f aca="true" t="shared" si="0" ref="G15:G22">F15/E15*100</f>
        <v>100.69583333333331</v>
      </c>
      <c r="H15" s="3">
        <f>поселения!H15+поселения!R15+поселения!W15+поселения!AB15+поселен!H10+поселен!M10+поселен!R10</f>
        <v>198.89</v>
      </c>
      <c r="I15" s="2">
        <f aca="true" t="shared" si="1" ref="I15:I22">F15/H15</f>
        <v>1.2150937704258635</v>
      </c>
      <c r="K15" t="s">
        <v>30</v>
      </c>
      <c r="P15" t="s">
        <v>30</v>
      </c>
    </row>
    <row r="16" spans="1:9" ht="12.75">
      <c r="A16" s="38" t="s">
        <v>58</v>
      </c>
      <c r="B16" s="39"/>
      <c r="C16" s="39"/>
      <c r="D16" s="40"/>
      <c r="E16" s="1">
        <f>поселения!E16+поселения!O16+поселения!T16+поселения!Y16+поселен!E11+поселен!J11+поселен!O11</f>
        <v>0</v>
      </c>
      <c r="F16" s="3">
        <f>поселения!F16+поселения!P16+поселения!U16+поселения!Z16+поселен!F11+поселен!K11+поселен!P11</f>
        <v>0</v>
      </c>
      <c r="G16" s="3" t="e">
        <f t="shared" si="0"/>
        <v>#DIV/0!</v>
      </c>
      <c r="H16" s="3">
        <f>поселения!H16+поселения!R16+поселения!W16+поселения!AB16+поселен!H11+поселен!M11+поселен!R11</f>
        <v>0</v>
      </c>
      <c r="I16" s="2" t="e">
        <f t="shared" si="1"/>
        <v>#DIV/0!</v>
      </c>
    </row>
    <row r="17" spans="1:9" ht="12.75">
      <c r="A17" s="22" t="s">
        <v>9</v>
      </c>
      <c r="B17" s="23"/>
      <c r="C17" s="23"/>
      <c r="D17" s="24"/>
      <c r="E17" s="4">
        <f>поселения!E17+поселения!O17+поселения!T17+поселения!Y17+поселен!E12+поселен!J12+поселен!O12</f>
        <v>159</v>
      </c>
      <c r="F17" s="5">
        <f>поселения!F17+поселения!P17+поселения!U17+поселения!Z17+поселен!F12+поселен!K12+поселен!P12</f>
        <v>155.31</v>
      </c>
      <c r="G17" s="5">
        <f t="shared" si="0"/>
        <v>97.67924528301887</v>
      </c>
      <c r="H17" s="5">
        <f>поселения!H17+поселения!R17+поселения!W17+поселения!AB17+поселен!H12+поселен!M12+поселен!R12</f>
        <v>264.29</v>
      </c>
      <c r="I17" s="6">
        <f t="shared" si="1"/>
        <v>0.5876499300011351</v>
      </c>
    </row>
    <row r="18" spans="1:17" ht="12.75">
      <c r="A18" s="18" t="s">
        <v>11</v>
      </c>
      <c r="B18" s="19"/>
      <c r="C18" s="19"/>
      <c r="D18" s="20"/>
      <c r="E18" s="1">
        <f>поселения!E18+поселения!O18+поселения!T18+поселения!Y18+поселен!E13+поселен!J13+поселен!O13</f>
        <v>142</v>
      </c>
      <c r="F18" s="3">
        <f>поселения!F18+поселения!P18+поселения!U18+поселения!Z18+поселен!F13+поселен!K13+поселен!P13</f>
        <v>142.64</v>
      </c>
      <c r="G18" s="3">
        <f t="shared" si="0"/>
        <v>100.4507042253521</v>
      </c>
      <c r="H18" s="3">
        <f>поселения!H18+поселения!R18+поселения!W18+поселения!AB18+поселен!H13+поселен!M13+поселен!R13</f>
        <v>253.57000000000002</v>
      </c>
      <c r="I18" s="2">
        <f t="shared" si="1"/>
        <v>0.5625271128288045</v>
      </c>
      <c r="Q18" t="s">
        <v>30</v>
      </c>
    </row>
    <row r="19" spans="1:16" ht="12.75">
      <c r="A19" s="18" t="s">
        <v>12</v>
      </c>
      <c r="B19" s="19"/>
      <c r="C19" s="19"/>
      <c r="D19" s="20"/>
      <c r="E19" s="1">
        <f>поселения!E19+поселения!O19+поселения!T19+поселения!Y19+поселен!E14+поселен!J14+поселен!O14</f>
        <v>17</v>
      </c>
      <c r="F19" s="3">
        <f>поселения!F19+поселения!P19+поселения!U19+поселения!Z19+поселен!F14+поселен!K14+поселен!P14</f>
        <v>12.67</v>
      </c>
      <c r="G19" s="3">
        <f t="shared" si="0"/>
        <v>74.52941176470588</v>
      </c>
      <c r="H19" s="3">
        <f>поселения!H19+поселения!R19+поселения!W19+поселения!AB19+поселен!H14+поселен!M14+поселен!R14</f>
        <v>10.72</v>
      </c>
      <c r="I19" s="2">
        <f t="shared" si="1"/>
        <v>1.1819029850746268</v>
      </c>
      <c r="M19" t="s">
        <v>30</v>
      </c>
      <c r="P19" t="s">
        <v>30</v>
      </c>
    </row>
    <row r="20" spans="1:16" ht="12.75">
      <c r="A20" s="18" t="s">
        <v>10</v>
      </c>
      <c r="B20" s="19"/>
      <c r="C20" s="19"/>
      <c r="D20" s="20"/>
      <c r="E20" s="1">
        <f>поселения!E20+поселения!O20+поселения!T20+поселения!Y20+поселен!E15+поселен!J15+поселен!O15</f>
        <v>0</v>
      </c>
      <c r="F20" s="3">
        <f>поселения!F20+поселения!P20+поселения!U20+поселения!Z20+поселен!F15+поселен!K15+поселен!P15</f>
        <v>0</v>
      </c>
      <c r="G20" s="3" t="e">
        <f>F20/E20*100</f>
        <v>#DIV/0!</v>
      </c>
      <c r="H20" s="3">
        <f>поселения!H20+поселения!R20+поселения!W20+поселения!AB20+поселен!H15+поселен!M15+поселен!R15</f>
        <v>0</v>
      </c>
      <c r="I20" s="2" t="e">
        <f>F20/H20</f>
        <v>#DIV/0!</v>
      </c>
      <c r="P20" t="s">
        <v>30</v>
      </c>
    </row>
    <row r="21" spans="1:17" ht="12.75">
      <c r="A21" s="22" t="s">
        <v>13</v>
      </c>
      <c r="B21" s="23"/>
      <c r="C21" s="23"/>
      <c r="D21" s="24"/>
      <c r="E21" s="4">
        <f>поселения!E21+поселения!O21+поселения!T21+поселения!Y21+поселен!E16+поселен!J16+поселен!O16</f>
        <v>312</v>
      </c>
      <c r="F21" s="5">
        <f>поселения!F21+поселения!P21+поселения!U21+поселения!Z21+поселен!F16+поселен!K16+поселен!P16</f>
        <v>312.52000000000004</v>
      </c>
      <c r="G21" s="5">
        <f t="shared" si="0"/>
        <v>100.16666666666667</v>
      </c>
      <c r="H21" s="5">
        <f>поселения!H21+поселения!R21+поселения!W21+поселения!AB21+поселен!H16+поселен!M16+поселен!R16</f>
        <v>327.8500000000001</v>
      </c>
      <c r="I21" s="6">
        <f t="shared" si="1"/>
        <v>0.9532408113466523</v>
      </c>
      <c r="J21" t="s">
        <v>30</v>
      </c>
      <c r="M21" t="s">
        <v>30</v>
      </c>
      <c r="N21" t="s">
        <v>30</v>
      </c>
      <c r="P21" t="s">
        <v>30</v>
      </c>
      <c r="Q21" t="s">
        <v>30</v>
      </c>
    </row>
    <row r="22" spans="1:9" ht="12.75">
      <c r="A22" s="18" t="s">
        <v>14</v>
      </c>
      <c r="B22" s="19"/>
      <c r="C22" s="19"/>
      <c r="D22" s="20"/>
      <c r="E22" s="1">
        <f>поселения!E22+поселения!O22+поселения!T22+поселения!Y22+поселен!E17+поселен!J17+поселен!O17</f>
        <v>124</v>
      </c>
      <c r="F22" s="3">
        <f>поселения!F22+поселения!P22+поселения!U22+поселения!Z22+поселен!F17+поселен!K17+поселен!P17</f>
        <v>124.00999999999999</v>
      </c>
      <c r="G22" s="3">
        <f t="shared" si="0"/>
        <v>100.00806451612902</v>
      </c>
      <c r="H22" s="3">
        <f>поселения!H22+поселения!R22+поселения!W22+поселения!AB22+поселен!H17+поселен!M17+поселен!R17</f>
        <v>199.7</v>
      </c>
      <c r="I22" s="2">
        <f t="shared" si="1"/>
        <v>0.6209814722083125</v>
      </c>
    </row>
    <row r="23" spans="1:13" ht="12.75">
      <c r="A23" s="18" t="s">
        <v>15</v>
      </c>
      <c r="B23" s="19"/>
      <c r="C23" s="19"/>
      <c r="D23" s="20"/>
      <c r="E23" s="1">
        <f>поселения!E23+поселения!O23+поселения!T23+поселения!Y23+поселен!E18+поселен!J18+поселен!O18</f>
        <v>0</v>
      </c>
      <c r="F23" s="3">
        <f>поселения!F23+поселения!P23+поселения!U23+поселения!Z23+поселен!F18+поселен!K18+поселен!P18</f>
        <v>0</v>
      </c>
      <c r="G23" s="3"/>
      <c r="H23" s="3">
        <f>поселения!H23+поселения!R23+поселения!W23+поселения!AB23+поселен!H18+поселен!M18+поселен!R18</f>
        <v>0</v>
      </c>
      <c r="I23" s="2"/>
      <c r="L23" t="s">
        <v>30</v>
      </c>
      <c r="M23" t="s">
        <v>30</v>
      </c>
    </row>
    <row r="24" spans="1:17" ht="12.75">
      <c r="A24" s="18" t="s">
        <v>16</v>
      </c>
      <c r="B24" s="19"/>
      <c r="C24" s="19"/>
      <c r="D24" s="20"/>
      <c r="E24" s="1">
        <f>поселения!E24+поселения!O24+поселения!T24+поселения!Y24+поселен!E19+поселен!J19+поселен!O19</f>
        <v>188</v>
      </c>
      <c r="F24" s="3">
        <f>поселения!F24+поселения!P24+поселения!U24+поселения!Z24+поселен!F19+поселен!K19+поселен!P19</f>
        <v>188.51</v>
      </c>
      <c r="G24" s="3">
        <f aca="true" t="shared" si="2" ref="G24:G31">F24/E24*100</f>
        <v>100.27127659574468</v>
      </c>
      <c r="H24" s="3">
        <f>поселения!H24+поселения!R24+поселения!W24+поселения!AB24+поселен!H19+поселен!M19+поселен!R19</f>
        <v>128.15</v>
      </c>
      <c r="I24" s="2">
        <f>F24/H24</f>
        <v>1.4710105345298476</v>
      </c>
      <c r="O24" t="s">
        <v>30</v>
      </c>
      <c r="P24" t="s">
        <v>30</v>
      </c>
      <c r="Q24" t="s">
        <v>30</v>
      </c>
    </row>
    <row r="25" spans="1:14" ht="12.75">
      <c r="A25" s="18" t="s">
        <v>52</v>
      </c>
      <c r="B25" s="19"/>
      <c r="C25" s="19"/>
      <c r="D25" s="20"/>
      <c r="E25" s="1">
        <f>поселения!E25+поселения!O25+поселения!T25+поселения!Y25+поселен!E20+поселен!J20+поселен!O20</f>
        <v>130</v>
      </c>
      <c r="F25" s="3">
        <f>поселения!F25+поселения!P25+поселения!U25+поселения!Z25+поселен!F20+поселен!K20+поселен!P20</f>
        <v>112.08999999999997</v>
      </c>
      <c r="G25" s="3">
        <f t="shared" si="2"/>
        <v>86.2230769230769</v>
      </c>
      <c r="H25" s="3">
        <f>поселения!H25+поселения!R25+поселения!W25+поселения!AB25+поселен!H20+поселен!M20+поселен!R20</f>
        <v>63.78000000000001</v>
      </c>
      <c r="I25" s="2">
        <f>F25/H25</f>
        <v>1.7574474756977103</v>
      </c>
      <c r="N25" t="s">
        <v>30</v>
      </c>
    </row>
    <row r="26" spans="1:14" ht="12.75">
      <c r="A26" s="18" t="s">
        <v>51</v>
      </c>
      <c r="B26" s="19"/>
      <c r="C26" s="19"/>
      <c r="D26" s="20"/>
      <c r="E26" s="1">
        <f>поселения!E26+поселения!O26+поселения!T26+поселения!Y26+поселен!E21+поселен!J21+поселен!O21</f>
        <v>58</v>
      </c>
      <c r="F26" s="3">
        <f>поселения!F26+поселения!P26+поселения!U26+поселения!Z26+поселен!F21+поселен!K21+поселен!P21</f>
        <v>76.41999999999999</v>
      </c>
      <c r="G26" s="3">
        <f t="shared" si="2"/>
        <v>131.75862068965515</v>
      </c>
      <c r="H26" s="3">
        <f>поселения!H26+поселения!R26+поселения!W26+поселения!AB26+поселен!H21+поселен!M21+поселен!R21</f>
        <v>64.37</v>
      </c>
      <c r="I26" s="2">
        <f>F26/H26</f>
        <v>1.187199005748019</v>
      </c>
      <c r="N26" t="s">
        <v>30</v>
      </c>
    </row>
    <row r="27" spans="1:14" ht="12.75">
      <c r="A27" s="22" t="s">
        <v>17</v>
      </c>
      <c r="B27" s="23"/>
      <c r="C27" s="23"/>
      <c r="D27" s="24"/>
      <c r="E27" s="4">
        <f>поселения!E27+поселения!O27+поселения!T27+поселения!Y27+поселен!E22+поселен!J22+поселен!O22</f>
        <v>0</v>
      </c>
      <c r="F27" s="5">
        <f>поселения!F27+поселения!P27+поселения!U27+поселения!Z27+поселен!F22+поселен!K22+поселен!P22</f>
        <v>0</v>
      </c>
      <c r="G27" s="5" t="e">
        <f t="shared" si="2"/>
        <v>#DIV/0!</v>
      </c>
      <c r="H27" s="5">
        <f>поселения!H27+поселения!R27+поселения!W27+поселения!AB27+поселен!H22+поселен!M22+поселен!R22</f>
        <v>2</v>
      </c>
      <c r="I27" s="6">
        <f>F27/H27</f>
        <v>0</v>
      </c>
      <c r="M27" t="s">
        <v>30</v>
      </c>
      <c r="N27" t="s">
        <v>30</v>
      </c>
    </row>
    <row r="28" spans="1:14" ht="12.75">
      <c r="A28" s="22" t="s">
        <v>22</v>
      </c>
      <c r="B28" s="23"/>
      <c r="C28" s="23"/>
      <c r="D28" s="24"/>
      <c r="E28" s="4">
        <f>поселения!E34+поселения!O34+поселения!T34+поселения!Y34+поселен!E23+поселен!J23+поселен!O23</f>
        <v>57</v>
      </c>
      <c r="F28" s="5">
        <f>поселения!F34+поселения!P34+поселения!U34+поселения!Z34+поселен!F23+поселен!K23+поселен!P23</f>
        <v>15</v>
      </c>
      <c r="G28" s="5">
        <f t="shared" si="2"/>
        <v>26.31578947368421</v>
      </c>
      <c r="H28" s="5">
        <f>поселения!H34+поселения!R34+поселения!W34+поселения!AB34+поселен!H23+поселен!M23+поселен!R23</f>
        <v>74.53999999999999</v>
      </c>
      <c r="I28" s="6">
        <f aca="true" t="shared" si="3" ref="I28:I33">F28/H28</f>
        <v>0.2012342366514623</v>
      </c>
      <c r="L28" t="s">
        <v>30</v>
      </c>
      <c r="N28" t="s">
        <v>30</v>
      </c>
    </row>
    <row r="29" spans="1:14" ht="12.75">
      <c r="A29" s="22" t="s">
        <v>23</v>
      </c>
      <c r="B29" s="23"/>
      <c r="C29" s="23"/>
      <c r="D29" s="24"/>
      <c r="E29" s="4">
        <f>поселения!E35+поселения!O35+поселения!T35+поселения!Y35+поселен!E24+поселен!J24+поселен!O24</f>
        <v>0</v>
      </c>
      <c r="F29" s="5">
        <f>поселения!F35+поселения!P35+поселения!U35+поселения!Z35+поселен!F24+поселен!K24+поселен!P24</f>
        <v>0</v>
      </c>
      <c r="G29" s="5" t="e">
        <f t="shared" si="2"/>
        <v>#DIV/0!</v>
      </c>
      <c r="H29" s="5">
        <f>поселения!H35+поселения!R35+поселения!W35+поселения!AB35+поселен!H24+поселен!M24+поселен!R24</f>
        <v>25.14</v>
      </c>
      <c r="I29" s="6">
        <f t="shared" si="3"/>
        <v>0</v>
      </c>
      <c r="M29" t="s">
        <v>30</v>
      </c>
      <c r="N29" t="s">
        <v>30</v>
      </c>
    </row>
    <row r="30" spans="1:13" ht="12.75">
      <c r="A30" s="18" t="s">
        <v>46</v>
      </c>
      <c r="B30" s="19"/>
      <c r="C30" s="19"/>
      <c r="D30" s="20"/>
      <c r="E30" s="1">
        <f>поселения!E36+поселения!O36+поселения!T36+поселения!Y36+поселен!E25+поселен!J25+поселен!O25</f>
        <v>0</v>
      </c>
      <c r="F30" s="3">
        <f>поселения!F36+поселения!P36+поселения!U36+поселения!Z36+поселен!F25+поселен!K25+поселен!P25</f>
        <v>0</v>
      </c>
      <c r="G30" s="3" t="e">
        <f t="shared" si="2"/>
        <v>#DIV/0!</v>
      </c>
      <c r="H30" s="3">
        <f>поселения!H36+поселения!R36+поселения!W36+поселения!AB36+поселен!H25+поселен!M25+поселен!R25</f>
        <v>0</v>
      </c>
      <c r="I30" s="2" t="e">
        <f t="shared" si="3"/>
        <v>#DIV/0!</v>
      </c>
      <c r="M30" t="s">
        <v>30</v>
      </c>
    </row>
    <row r="31" spans="1:9" ht="12.75">
      <c r="A31" s="18" t="s">
        <v>45</v>
      </c>
      <c r="B31" s="19"/>
      <c r="C31" s="19"/>
      <c r="D31" s="20"/>
      <c r="E31" s="1">
        <f>поселения!E37+поселения!O37+поселения!T37+поселения!Y37+поселен!E26+поселен!J26+поселен!O26</f>
        <v>0</v>
      </c>
      <c r="F31" s="3">
        <f>поселения!F37+поселения!P37+поселения!U37+поселения!Z37+поселен!F26+поселен!K26+поселен!P26</f>
        <v>0</v>
      </c>
      <c r="G31" s="3" t="e">
        <f t="shared" si="2"/>
        <v>#DIV/0!</v>
      </c>
      <c r="H31" s="3">
        <f>поселения!H37+поселения!R37+поселения!W37+поселения!AB37+поселен!H26+поселен!M26+поселен!R26</f>
        <v>25.14</v>
      </c>
      <c r="I31" s="2">
        <f t="shared" si="3"/>
        <v>0</v>
      </c>
    </row>
    <row r="32" spans="1:18" ht="12.75">
      <c r="A32" s="18" t="s">
        <v>24</v>
      </c>
      <c r="B32" s="19"/>
      <c r="C32" s="19"/>
      <c r="D32" s="20"/>
      <c r="E32" s="1">
        <f>поселения!E38+поселения!O38+поселения!T38+поселения!Y38+поселен!E27+поселен!J27+поселен!O27</f>
        <v>0</v>
      </c>
      <c r="F32" s="3">
        <f>поселения!F38+поселения!P38+поселения!U38+поселения!Z38+поселен!F27+поселен!K27+поселен!P27</f>
        <v>0</v>
      </c>
      <c r="G32" s="3"/>
      <c r="H32" s="3">
        <f>поселения!H38+поселения!R38+поселения!W38+поселения!AB38+поселен!H27+поселен!M27+поселен!R27</f>
        <v>0</v>
      </c>
      <c r="I32" s="2" t="e">
        <f t="shared" si="3"/>
        <v>#DIV/0!</v>
      </c>
      <c r="N32" t="s">
        <v>30</v>
      </c>
      <c r="R32" t="s">
        <v>30</v>
      </c>
    </row>
    <row r="33" spans="1:11" ht="24.75" customHeight="1">
      <c r="A33" s="27" t="s">
        <v>25</v>
      </c>
      <c r="B33" s="23"/>
      <c r="C33" s="23"/>
      <c r="D33" s="24"/>
      <c r="E33" s="4">
        <f>поселения!E39+поселения!O39+поселения!T39+поселения!Y39+поселен!E28+поселен!J28+поселен!O28</f>
        <v>0</v>
      </c>
      <c r="F33" s="5">
        <f>поселения!F39+поселения!P39+поселения!U39+поселения!Z39+поселен!F28+поселен!K28+поселен!P28</f>
        <v>0</v>
      </c>
      <c r="G33" s="5" t="e">
        <f>F33/E33*100</f>
        <v>#DIV/0!</v>
      </c>
      <c r="H33" s="5">
        <f>поселения!H39+поселения!R39+поселения!W39+поселения!AB39+поселен!H28+поселен!M28+поселен!R28</f>
        <v>0</v>
      </c>
      <c r="I33" s="2" t="e">
        <f t="shared" si="3"/>
        <v>#DIV/0!</v>
      </c>
      <c r="K33" t="s">
        <v>30</v>
      </c>
    </row>
    <row r="34" spans="1:14" ht="24" customHeight="1">
      <c r="A34" s="21" t="s">
        <v>26</v>
      </c>
      <c r="B34" s="19"/>
      <c r="C34" s="19"/>
      <c r="D34" s="20"/>
      <c r="E34" s="1">
        <f>поселения!E40+поселения!O40+поселения!T40+поселения!Y40+поселен!E29+поселен!J29+поселен!O29</f>
        <v>0</v>
      </c>
      <c r="F34" s="3">
        <f>поселения!F40+поселения!P40+поселения!U40+поселения!Z40+поселен!F29+поселен!K29+поселен!P29</f>
        <v>0</v>
      </c>
      <c r="G34" s="3"/>
      <c r="H34" s="3">
        <f>поселения!H40+поселения!R40+поселения!W40+поселения!AB40+поселен!H29+поселен!M29+поселен!R29</f>
        <v>0</v>
      </c>
      <c r="I34" s="2"/>
      <c r="N34" t="s">
        <v>30</v>
      </c>
    </row>
    <row r="35" spans="1:14" ht="13.5" customHeight="1">
      <c r="A35" s="21" t="s">
        <v>47</v>
      </c>
      <c r="B35" s="25"/>
      <c r="C35" s="25"/>
      <c r="D35" s="26"/>
      <c r="E35" s="1">
        <f>поселения!E41+поселения!O41+поселения!T41+поселения!Y41+поселен!E30+поселен!J30+поселен!O30</f>
        <v>0</v>
      </c>
      <c r="F35" s="3">
        <f>поселения!F41+поселения!P41+поселения!U41+поселения!Z41+поселен!F30+поселен!K30+поселен!P30</f>
        <v>0</v>
      </c>
      <c r="G35" s="3" t="e">
        <f>F35/E35*100</f>
        <v>#DIV/0!</v>
      </c>
      <c r="H35" s="3">
        <f>поселения!H41+поселения!R41+поселения!W41+поселения!AB41+поселен!H30+поселен!M30+поселен!R30</f>
        <v>3.9</v>
      </c>
      <c r="I35" s="2"/>
      <c r="L35" t="s">
        <v>30</v>
      </c>
      <c r="M35" t="s">
        <v>30</v>
      </c>
      <c r="N35" t="s">
        <v>30</v>
      </c>
    </row>
    <row r="36" spans="1:17" ht="12.75" customHeight="1">
      <c r="A36" s="21" t="s">
        <v>44</v>
      </c>
      <c r="B36" s="25"/>
      <c r="C36" s="25"/>
      <c r="D36" s="26"/>
      <c r="E36" s="1">
        <f>поселения!E42+поселения!O42+поселения!T42+поселения!Y42+поселен!E31+поселен!J31+поселен!O31</f>
        <v>0</v>
      </c>
      <c r="F36" s="3">
        <f>поселения!F42+поселения!P42+поселения!U42+поселения!Z42+поселен!F31+поселен!K31+поселен!P31</f>
        <v>0</v>
      </c>
      <c r="G36" s="3" t="e">
        <f>F36/E36*100</f>
        <v>#DIV/0!</v>
      </c>
      <c r="H36" s="3">
        <f>поселения!H42+поселения!R42+поселения!W42+поселения!AB42+поселен!H31+поселен!M31+поселен!R31</f>
        <v>0</v>
      </c>
      <c r="I36" s="2" t="e">
        <f aca="true" t="shared" si="4" ref="I36:I42">F36/H36</f>
        <v>#DIV/0!</v>
      </c>
      <c r="K36" t="s">
        <v>30</v>
      </c>
      <c r="O36" t="s">
        <v>30</v>
      </c>
      <c r="Q36" t="s">
        <v>30</v>
      </c>
    </row>
    <row r="37" spans="1:14" ht="12.75">
      <c r="A37" s="22" t="s">
        <v>27</v>
      </c>
      <c r="B37" s="23"/>
      <c r="C37" s="23"/>
      <c r="D37" s="24"/>
      <c r="E37" s="1">
        <f>поселения!E43+поселения!O43+поселения!T43+поселения!Y43+поселен!E32+поселен!J32+поселен!O32</f>
        <v>0</v>
      </c>
      <c r="F37" s="3">
        <f>поселения!F43+поселения!P43+поселения!U43+поселения!Z43+поселен!F32+поселен!K32+поселен!P32</f>
        <v>0</v>
      </c>
      <c r="G37" s="3"/>
      <c r="H37" s="3">
        <f>поселения!H43+поселения!R43+поселения!W43+поселения!AB43+поселен!H32+поселен!M32+поселен!R32</f>
        <v>0</v>
      </c>
      <c r="I37" s="2" t="e">
        <f t="shared" si="4"/>
        <v>#DIV/0!</v>
      </c>
      <c r="N37" t="s">
        <v>30</v>
      </c>
    </row>
    <row r="38" spans="1:11" ht="12.75">
      <c r="A38" s="22" t="s">
        <v>28</v>
      </c>
      <c r="B38" s="23"/>
      <c r="C38" s="23"/>
      <c r="D38" s="24"/>
      <c r="E38" s="4">
        <f>поселения!E44+поселения!O44+поселения!T44+поселения!Y44+поселен!E33+поселен!J33+поселен!O33</f>
        <v>57</v>
      </c>
      <c r="F38" s="5">
        <f>поселения!F44+поселения!P44+поселения!U44+поселения!Z44+поселен!F33+поселен!K33+поселен!P33</f>
        <v>15</v>
      </c>
      <c r="G38" s="5">
        <f>F38/E38*100</f>
        <v>26.31578947368421</v>
      </c>
      <c r="H38" s="5">
        <f>поселения!H44+поселения!R44+поселения!W44+поселения!AB44+поселен!H33+поселен!M33+поселен!R33</f>
        <v>45.50000000000001</v>
      </c>
      <c r="I38" s="6">
        <f t="shared" si="4"/>
        <v>0.3296703296703296</v>
      </c>
      <c r="K38" t="s">
        <v>30</v>
      </c>
    </row>
    <row r="39" spans="1:16" ht="12.75">
      <c r="A39" s="18" t="s">
        <v>48</v>
      </c>
      <c r="B39" s="19"/>
      <c r="C39" s="19"/>
      <c r="D39" s="20"/>
      <c r="E39" s="1">
        <f>поселения!E45+поселения!O45+поселения!T45+поселения!Y45+поселен!E34+поселен!J34+поселен!O34</f>
        <v>0</v>
      </c>
      <c r="F39" s="3">
        <f>поселения!F45+поселения!P45+поселения!U45+поселения!Z45+поселен!F34+поселен!K34+поселен!P34</f>
        <v>0</v>
      </c>
      <c r="G39" s="3" t="e">
        <f>F39/E39*100</f>
        <v>#DIV/0!</v>
      </c>
      <c r="H39" s="3">
        <f>поселения!H45+поселения!R45+поселения!W45+поселения!AB45+поселен!H34+поселен!M34+поселен!R34</f>
        <v>0</v>
      </c>
      <c r="I39" s="2" t="e">
        <f t="shared" si="4"/>
        <v>#DIV/0!</v>
      </c>
      <c r="P39" t="s">
        <v>30</v>
      </c>
    </row>
    <row r="40" spans="1:9" ht="12.75">
      <c r="A40" s="18" t="s">
        <v>49</v>
      </c>
      <c r="B40" s="19"/>
      <c r="C40" s="19"/>
      <c r="D40" s="20"/>
      <c r="E40" s="1">
        <f>поселения!E46+поселения!O46+поселения!T46+поселения!Y46+поселен!E35+поселен!J35+поселен!O35</f>
        <v>57</v>
      </c>
      <c r="F40" s="3">
        <f>поселения!F46+поселения!P46+поселения!U46+поселения!Z46+поселен!F35+поселен!K35+поселен!P35</f>
        <v>15</v>
      </c>
      <c r="G40" s="3">
        <f>F40/E40*100</f>
        <v>26.31578947368421</v>
      </c>
      <c r="H40" s="3">
        <f>поселения!H46+поселения!R46+поселения!W46+поселения!AB46+поселен!H35+поселен!M35+поселен!R35</f>
        <v>45.50000000000001</v>
      </c>
      <c r="I40" s="2">
        <f t="shared" si="4"/>
        <v>0.3296703296703296</v>
      </c>
    </row>
    <row r="41" spans="1:9" ht="12.75">
      <c r="A41" s="18" t="s">
        <v>50</v>
      </c>
      <c r="B41" s="19"/>
      <c r="C41" s="19"/>
      <c r="D41" s="20"/>
      <c r="E41" s="1">
        <f>поселения!E47+поселения!O47+поселения!T47+поселения!Y47+поселен!E36+поселен!J36+поселен!O36</f>
        <v>0</v>
      </c>
      <c r="F41" s="3">
        <f>поселения!F47+поселения!P47+поселения!U47+поселения!Z47+поселен!F36+поселен!K36+поселен!P36</f>
        <v>0</v>
      </c>
      <c r="G41" s="3" t="e">
        <f>F41/E41*100</f>
        <v>#DIV/0!</v>
      </c>
      <c r="H41" s="3">
        <f>поселения!H47+поселения!R47+поселения!W47+поселения!AB47+поселен!H36+поселен!M36+поселен!R36</f>
        <v>0</v>
      </c>
      <c r="I41" s="2" t="e">
        <f t="shared" si="4"/>
        <v>#DIV/0!</v>
      </c>
    </row>
    <row r="42" spans="1:9" ht="12.75">
      <c r="A42" s="22" t="s">
        <v>29</v>
      </c>
      <c r="B42" s="23"/>
      <c r="C42" s="23"/>
      <c r="D42" s="24"/>
      <c r="E42" s="4">
        <f>поселения!E48+поселения!O48+поселения!T48+поселения!Y48+поселен!E37+поселен!J37+поселен!O37</f>
        <v>768</v>
      </c>
      <c r="F42" s="5">
        <f>поселения!F48+поселения!P48+поселения!U48+поселения!Z48+поселен!F37+поселен!K37+поселен!P37</f>
        <v>724.5</v>
      </c>
      <c r="G42" s="5">
        <f>F42/E42*100</f>
        <v>94.3359375</v>
      </c>
      <c r="H42" s="5">
        <f>поселения!H48+поселения!R48+поселения!W48+поселения!AB48+поселен!H37+поселен!M37+поселен!R37</f>
        <v>867.5700000000002</v>
      </c>
      <c r="I42" s="6">
        <f t="shared" si="4"/>
        <v>0.8350911165669628</v>
      </c>
    </row>
    <row r="43" ht="12.75">
      <c r="K43" t="s">
        <v>30</v>
      </c>
    </row>
    <row r="45" ht="0.75" customHeight="1"/>
    <row r="46" ht="12.75" hidden="1"/>
    <row r="47" ht="12.75">
      <c r="G47" t="s">
        <v>30</v>
      </c>
    </row>
  </sheetData>
  <sheetProtection/>
  <mergeCells count="44">
    <mergeCell ref="A39:D39"/>
    <mergeCell ref="A40:D40"/>
    <mergeCell ref="A41:D41"/>
    <mergeCell ref="A25:D25"/>
    <mergeCell ref="A26:D26"/>
    <mergeCell ref="A34:D34"/>
    <mergeCell ref="A31:D31"/>
    <mergeCell ref="A35:D35"/>
    <mergeCell ref="A27:D27"/>
    <mergeCell ref="A38:D38"/>
    <mergeCell ref="A23:D23"/>
    <mergeCell ref="A24:D24"/>
    <mergeCell ref="A36:D36"/>
    <mergeCell ref="A28:D28"/>
    <mergeCell ref="A32:D32"/>
    <mergeCell ref="A29:D29"/>
    <mergeCell ref="A30:D30"/>
    <mergeCell ref="A33:D33"/>
    <mergeCell ref="A18:D18"/>
    <mergeCell ref="A14:D14"/>
    <mergeCell ref="A19:D19"/>
    <mergeCell ref="A21:D21"/>
    <mergeCell ref="A20:D20"/>
    <mergeCell ref="A16:D16"/>
    <mergeCell ref="A42:D42"/>
    <mergeCell ref="E1:I1"/>
    <mergeCell ref="E2:I2"/>
    <mergeCell ref="E3:I3"/>
    <mergeCell ref="E4:I4"/>
    <mergeCell ref="A6:I6"/>
    <mergeCell ref="G10:G11"/>
    <mergeCell ref="F10:F11"/>
    <mergeCell ref="E10:E11"/>
    <mergeCell ref="A10:D11"/>
    <mergeCell ref="A7:I7"/>
    <mergeCell ref="A8:I8"/>
    <mergeCell ref="A37:D37"/>
    <mergeCell ref="A12:D12"/>
    <mergeCell ref="A13:D13"/>
    <mergeCell ref="A15:D15"/>
    <mergeCell ref="A22:D22"/>
    <mergeCell ref="I10:I11"/>
    <mergeCell ref="H10:H11"/>
    <mergeCell ref="A17:D17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9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SheetLayoutView="100" zoomScalePageLayoutView="0" workbookViewId="0" topLeftCell="A1">
      <selection activeCell="O15" sqref="O15"/>
    </sheetView>
  </sheetViews>
  <sheetFormatPr defaultColWidth="9.00390625" defaultRowHeight="12.75"/>
  <cols>
    <col min="4" max="4" width="10.375" style="0" customWidth="1"/>
    <col min="5" max="5" width="8.25390625" style="0" customWidth="1"/>
    <col min="6" max="6" width="8.75390625" style="0" customWidth="1"/>
    <col min="7" max="7" width="8.00390625" style="0" customWidth="1"/>
    <col min="8" max="8" width="8.25390625" style="0" customWidth="1"/>
    <col min="9" max="9" width="8.125" style="0" customWidth="1"/>
    <col min="10" max="14" width="9.125" style="0" hidden="1" customWidth="1"/>
    <col min="15" max="16" width="8.375" style="0" customWidth="1"/>
    <col min="17" max="17" width="7.00390625" style="0" customWidth="1"/>
    <col min="18" max="18" width="9.00390625" style="0" customWidth="1"/>
    <col min="19" max="19" width="7.625" style="0" customWidth="1"/>
    <col min="20" max="20" width="8.25390625" style="0" customWidth="1"/>
    <col min="21" max="22" width="8.625" style="0" customWidth="1"/>
    <col min="23" max="23" width="8.375" style="0" customWidth="1"/>
    <col min="24" max="24" width="7.625" style="0" customWidth="1"/>
    <col min="25" max="25" width="8.25390625" style="0" customWidth="1"/>
    <col min="26" max="26" width="8.75390625" style="0" customWidth="1"/>
    <col min="27" max="27" width="8.375" style="0" customWidth="1"/>
    <col min="28" max="28" width="9.00390625" style="0" customWidth="1"/>
    <col min="29" max="29" width="7.375" style="0" customWidth="1"/>
  </cols>
  <sheetData>
    <row r="1" spans="5:24" ht="12.75">
      <c r="E1" s="28" t="s">
        <v>33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t="s">
        <v>30</v>
      </c>
      <c r="X1" t="s">
        <v>30</v>
      </c>
    </row>
    <row r="2" spans="5:28" ht="12.75">
      <c r="E2" s="28" t="s">
        <v>69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t="s">
        <v>30</v>
      </c>
      <c r="V2" t="s">
        <v>30</v>
      </c>
      <c r="X2" t="s">
        <v>30</v>
      </c>
      <c r="Y2" t="s">
        <v>30</v>
      </c>
      <c r="Z2" t="s">
        <v>30</v>
      </c>
      <c r="AB2" t="s">
        <v>30</v>
      </c>
    </row>
    <row r="3" spans="5:29" ht="12.75">
      <c r="E3" s="28" t="s">
        <v>43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t="s">
        <v>30</v>
      </c>
      <c r="R3" t="s">
        <v>30</v>
      </c>
      <c r="U3" t="s">
        <v>30</v>
      </c>
      <c r="V3" t="s">
        <v>30</v>
      </c>
      <c r="W3" t="s">
        <v>30</v>
      </c>
      <c r="X3" t="s">
        <v>30</v>
      </c>
      <c r="Z3" t="s">
        <v>30</v>
      </c>
      <c r="AA3" t="s">
        <v>30</v>
      </c>
      <c r="AB3" t="s">
        <v>30</v>
      </c>
      <c r="AC3" t="s">
        <v>30</v>
      </c>
    </row>
    <row r="4" spans="5:29" ht="12.75">
      <c r="E4" s="28" t="s">
        <v>73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R4" t="s">
        <v>30</v>
      </c>
      <c r="U4" t="s">
        <v>30</v>
      </c>
      <c r="V4" t="s">
        <v>30</v>
      </c>
      <c r="X4" t="s">
        <v>30</v>
      </c>
      <c r="Y4" t="s">
        <v>30</v>
      </c>
      <c r="Z4" t="s">
        <v>30</v>
      </c>
      <c r="AA4" t="s">
        <v>30</v>
      </c>
      <c r="AB4" t="s">
        <v>30</v>
      </c>
      <c r="AC4" t="s">
        <v>30</v>
      </c>
    </row>
    <row r="5" spans="1:26" ht="12.75">
      <c r="A5" s="56"/>
      <c r="B5" s="56"/>
      <c r="C5" s="56"/>
      <c r="D5" s="56"/>
      <c r="E5" s="56"/>
      <c r="F5" s="56"/>
      <c r="G5" s="56"/>
      <c r="H5" s="56"/>
      <c r="I5" s="56"/>
      <c r="P5" t="s">
        <v>30</v>
      </c>
      <c r="Q5" t="s">
        <v>30</v>
      </c>
      <c r="R5" t="s">
        <v>30</v>
      </c>
      <c r="T5" t="s">
        <v>30</v>
      </c>
      <c r="U5" t="s">
        <v>30</v>
      </c>
      <c r="V5" t="s">
        <v>30</v>
      </c>
      <c r="W5" t="s">
        <v>30</v>
      </c>
      <c r="X5" t="s">
        <v>30</v>
      </c>
      <c r="Y5" t="s">
        <v>30</v>
      </c>
      <c r="Z5" t="s">
        <v>30</v>
      </c>
    </row>
    <row r="6" spans="1:29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Q6" t="s">
        <v>30</v>
      </c>
      <c r="R6" t="s">
        <v>30</v>
      </c>
      <c r="S6" t="s">
        <v>30</v>
      </c>
      <c r="U6" t="s">
        <v>30</v>
      </c>
      <c r="W6" t="s">
        <v>30</v>
      </c>
      <c r="X6" t="s">
        <v>30</v>
      </c>
      <c r="Y6" t="s">
        <v>30</v>
      </c>
      <c r="Z6" t="s">
        <v>30</v>
      </c>
      <c r="AA6" t="s">
        <v>30</v>
      </c>
      <c r="AB6" t="s">
        <v>30</v>
      </c>
      <c r="AC6" t="s">
        <v>30</v>
      </c>
    </row>
    <row r="7" spans="1:30" ht="12.75">
      <c r="A7" s="29" t="s">
        <v>57</v>
      </c>
      <c r="B7" s="29"/>
      <c r="C7" s="29"/>
      <c r="D7" s="29"/>
      <c r="E7" s="29"/>
      <c r="F7" s="29"/>
      <c r="G7" s="29"/>
      <c r="H7" s="29"/>
      <c r="I7" s="29"/>
      <c r="Q7" t="s">
        <v>30</v>
      </c>
      <c r="U7" t="s">
        <v>30</v>
      </c>
      <c r="AD7" t="s">
        <v>30</v>
      </c>
    </row>
    <row r="8" spans="1:25" ht="12.75">
      <c r="A8" s="29" t="s">
        <v>67</v>
      </c>
      <c r="B8" s="29"/>
      <c r="C8" s="29"/>
      <c r="D8" s="29"/>
      <c r="E8" s="29"/>
      <c r="F8" s="29"/>
      <c r="G8" s="29"/>
      <c r="H8" s="29"/>
      <c r="I8" s="29"/>
      <c r="R8" t="s">
        <v>30</v>
      </c>
      <c r="Y8" t="s">
        <v>30</v>
      </c>
    </row>
    <row r="9" spans="1:29" ht="12.75">
      <c r="A9" s="60" t="s">
        <v>2</v>
      </c>
      <c r="B9" s="61"/>
      <c r="C9" s="61"/>
      <c r="D9" s="62"/>
      <c r="E9" s="45" t="s">
        <v>35</v>
      </c>
      <c r="F9" s="46"/>
      <c r="G9" s="46"/>
      <c r="H9" s="46"/>
      <c r="I9" s="47"/>
      <c r="J9" s="7"/>
      <c r="K9" s="7" t="s">
        <v>30</v>
      </c>
      <c r="L9" s="7"/>
      <c r="M9" s="7"/>
      <c r="N9" s="7"/>
      <c r="O9" s="45" t="s">
        <v>36</v>
      </c>
      <c r="P9" s="46"/>
      <c r="Q9" s="46"/>
      <c r="R9" s="46"/>
      <c r="S9" s="47"/>
      <c r="T9" s="45" t="s">
        <v>37</v>
      </c>
      <c r="U9" s="46"/>
      <c r="V9" s="46"/>
      <c r="W9" s="46"/>
      <c r="X9" s="47"/>
      <c r="Y9" s="45" t="s">
        <v>39</v>
      </c>
      <c r="Z9" s="46"/>
      <c r="AA9" s="46"/>
      <c r="AB9" s="46"/>
      <c r="AC9" s="47"/>
    </row>
    <row r="10" spans="1:29" ht="18" customHeight="1">
      <c r="A10" s="63"/>
      <c r="B10" s="64"/>
      <c r="C10" s="64"/>
      <c r="D10" s="65"/>
      <c r="E10" s="48" t="s">
        <v>63</v>
      </c>
      <c r="F10" s="41" t="s">
        <v>66</v>
      </c>
      <c r="G10" s="48" t="s">
        <v>3</v>
      </c>
      <c r="H10" s="41" t="s">
        <v>61</v>
      </c>
      <c r="I10" s="48" t="s">
        <v>38</v>
      </c>
      <c r="J10" s="8"/>
      <c r="K10" s="8"/>
      <c r="L10" s="8"/>
      <c r="M10" s="8"/>
      <c r="N10" s="8"/>
      <c r="O10" s="48" t="s">
        <v>63</v>
      </c>
      <c r="P10" s="41" t="s">
        <v>66</v>
      </c>
      <c r="Q10" s="48" t="s">
        <v>3</v>
      </c>
      <c r="R10" s="41" t="s">
        <v>61</v>
      </c>
      <c r="S10" s="48" t="s">
        <v>38</v>
      </c>
      <c r="T10" s="48" t="s">
        <v>63</v>
      </c>
      <c r="U10" s="41" t="s">
        <v>66</v>
      </c>
      <c r="V10" s="48" t="s">
        <v>3</v>
      </c>
      <c r="W10" s="41" t="s">
        <v>61</v>
      </c>
      <c r="X10" s="48" t="s">
        <v>38</v>
      </c>
      <c r="Y10" s="48" t="s">
        <v>63</v>
      </c>
      <c r="Z10" s="41" t="s">
        <v>66</v>
      </c>
      <c r="AA10" s="43" t="s">
        <v>3</v>
      </c>
      <c r="AB10" s="41" t="s">
        <v>61</v>
      </c>
      <c r="AC10" s="43" t="s">
        <v>38</v>
      </c>
    </row>
    <row r="11" spans="1:31" ht="22.5" customHeight="1">
      <c r="A11" s="66"/>
      <c r="B11" s="67"/>
      <c r="C11" s="67"/>
      <c r="D11" s="68"/>
      <c r="E11" s="44"/>
      <c r="F11" s="42"/>
      <c r="G11" s="44"/>
      <c r="H11" s="42"/>
      <c r="I11" s="44"/>
      <c r="J11" s="8"/>
      <c r="K11" s="8"/>
      <c r="L11" s="8"/>
      <c r="M11" s="8"/>
      <c r="N11" s="8"/>
      <c r="O11" s="44"/>
      <c r="P11" s="42"/>
      <c r="Q11" s="44"/>
      <c r="R11" s="42"/>
      <c r="S11" s="44"/>
      <c r="T11" s="44"/>
      <c r="U11" s="42"/>
      <c r="V11" s="44"/>
      <c r="W11" s="42"/>
      <c r="X11" s="44"/>
      <c r="Y11" s="44"/>
      <c r="Z11" s="42"/>
      <c r="AA11" s="44"/>
      <c r="AB11" s="42"/>
      <c r="AC11" s="44"/>
      <c r="AE11" t="s">
        <v>30</v>
      </c>
    </row>
    <row r="12" spans="1:31" ht="12.75">
      <c r="A12" s="52" t="s">
        <v>5</v>
      </c>
      <c r="B12" s="53"/>
      <c r="C12" s="53"/>
      <c r="D12" s="54"/>
      <c r="E12" s="9">
        <f>E13+E16+E17+E21+E27+E28</f>
        <v>378</v>
      </c>
      <c r="F12" s="10">
        <f>F13+F16+F17+F21+F27+F28</f>
        <v>406.23</v>
      </c>
      <c r="G12" s="10">
        <f>F12/E12*100</f>
        <v>107.46825396825398</v>
      </c>
      <c r="H12" s="10">
        <f>H13+H16+H17+H21+H27+H28</f>
        <v>497.95</v>
      </c>
      <c r="I12" s="11">
        <f>F12/H12</f>
        <v>0.8158047996786827</v>
      </c>
      <c r="J12" s="9">
        <f>J13+J17+J21+J27+J28</f>
        <v>0</v>
      </c>
      <c r="K12" s="9">
        <f>K13+K17+K21+K27+K28</f>
        <v>0</v>
      </c>
      <c r="L12" s="9">
        <f>L13+L17+L21+L27+L28</f>
        <v>0</v>
      </c>
      <c r="M12" s="9">
        <f>M13+M17+M21+M27+M28</f>
        <v>0</v>
      </c>
      <c r="N12" s="9">
        <f>N13+N17+N21+N27+N28</f>
        <v>0</v>
      </c>
      <c r="O12" s="9">
        <f>O13+O16+O17+O21+O27+O28</f>
        <v>99</v>
      </c>
      <c r="P12" s="10">
        <f>P13+P16+P17+P21+P27+P28</f>
        <v>114.01000000000002</v>
      </c>
      <c r="Q12" s="10">
        <f>P12/O12*100</f>
        <v>115.16161616161618</v>
      </c>
      <c r="R12" s="10">
        <f>R13+R16+R17+R21+R27+R28</f>
        <v>64.94</v>
      </c>
      <c r="S12" s="11">
        <f>P12/R12</f>
        <v>1.7556205728364649</v>
      </c>
      <c r="T12" s="9">
        <f>T13+T16+T17+T21+T27+T28</f>
        <v>43</v>
      </c>
      <c r="U12" s="10">
        <f>U13+U16+U17+U21+U27+U28</f>
        <v>50.31</v>
      </c>
      <c r="V12" s="10">
        <f>U12/T12*100</f>
        <v>117.00000000000001</v>
      </c>
      <c r="W12" s="10">
        <f>W13+W16+W17+W21+W27+W28</f>
        <v>51.09</v>
      </c>
      <c r="X12" s="11">
        <f>U12/W12</f>
        <v>0.9847328244274809</v>
      </c>
      <c r="Y12" s="9">
        <f>Y13+Y16+Y17+Y21+Y27+Y28</f>
        <v>55</v>
      </c>
      <c r="Z12" s="10">
        <f>Z13+Z16+Z17+Z21+Z27+Z28</f>
        <v>-20.420000000000005</v>
      </c>
      <c r="AA12" s="10">
        <f>Z12/Y12*100</f>
        <v>-37.12727272727274</v>
      </c>
      <c r="AB12" s="10">
        <f>AB13+AB16+AB17+AB21+AB27+AB28</f>
        <v>55.06</v>
      </c>
      <c r="AC12" s="11">
        <f>Z12/AB12</f>
        <v>-0.37086814384308037</v>
      </c>
      <c r="AE12" t="s">
        <v>30</v>
      </c>
    </row>
    <row r="13" spans="1:31" ht="12.75">
      <c r="A13" s="52" t="s">
        <v>6</v>
      </c>
      <c r="B13" s="53"/>
      <c r="C13" s="53"/>
      <c r="D13" s="54"/>
      <c r="E13" s="9">
        <f>E14+E15</f>
        <v>141</v>
      </c>
      <c r="F13" s="10">
        <f>F14+F15</f>
        <v>141.85</v>
      </c>
      <c r="G13" s="10">
        <f>F13/E13*100</f>
        <v>100.60283687943262</v>
      </c>
      <c r="H13" s="10">
        <f>H14+H15</f>
        <v>128.85</v>
      </c>
      <c r="I13" s="11">
        <f>F13/H13</f>
        <v>1.1008925106713232</v>
      </c>
      <c r="J13" s="12"/>
      <c r="K13" s="12"/>
      <c r="L13" s="12"/>
      <c r="M13" s="12"/>
      <c r="N13" s="12"/>
      <c r="O13" s="9">
        <f>O14+O15</f>
        <v>42</v>
      </c>
      <c r="P13" s="10">
        <f>P14+P15</f>
        <v>41.81</v>
      </c>
      <c r="Q13" s="10">
        <f>P13/O13*100</f>
        <v>99.54761904761905</v>
      </c>
      <c r="R13" s="10">
        <f>R14+R15</f>
        <v>16.81</v>
      </c>
      <c r="S13" s="11">
        <f>P13/R13</f>
        <v>2.4872099940511605</v>
      </c>
      <c r="T13" s="9">
        <f>T14+T15</f>
        <v>12</v>
      </c>
      <c r="U13" s="10">
        <f>U14+U15</f>
        <v>11.78</v>
      </c>
      <c r="V13" s="10">
        <f>U13/T13*100</f>
        <v>98.16666666666666</v>
      </c>
      <c r="W13" s="10">
        <f>W14+W15</f>
        <v>11.33</v>
      </c>
      <c r="X13" s="11">
        <f>U13/W13</f>
        <v>1.0397175639894085</v>
      </c>
      <c r="Y13" s="9">
        <f>Y14+Y15</f>
        <v>12</v>
      </c>
      <c r="Z13" s="10">
        <f>Z14+Z15</f>
        <v>12.48</v>
      </c>
      <c r="AA13" s="10">
        <f>Z13/Y13*100</f>
        <v>104</v>
      </c>
      <c r="AB13" s="10">
        <f>AB14+AB15</f>
        <v>13.6</v>
      </c>
      <c r="AC13" s="11">
        <f>Z13/AB13</f>
        <v>0.9176470588235295</v>
      </c>
      <c r="AE13" t="s">
        <v>30</v>
      </c>
    </row>
    <row r="14" spans="1:32" ht="12.75">
      <c r="A14" s="49" t="s">
        <v>7</v>
      </c>
      <c r="B14" s="50"/>
      <c r="C14" s="50"/>
      <c r="D14" s="51"/>
      <c r="E14" s="13">
        <v>0</v>
      </c>
      <c r="F14" s="15">
        <v>0</v>
      </c>
      <c r="G14" s="10"/>
      <c r="H14" s="15"/>
      <c r="I14" s="14"/>
      <c r="J14" s="8"/>
      <c r="K14" s="8"/>
      <c r="L14" s="8"/>
      <c r="M14" s="8"/>
      <c r="N14" s="8"/>
      <c r="O14" s="13">
        <v>0</v>
      </c>
      <c r="P14" s="15">
        <v>0</v>
      </c>
      <c r="Q14" s="10"/>
      <c r="R14" s="15"/>
      <c r="S14" s="14"/>
      <c r="T14" s="13">
        <v>0</v>
      </c>
      <c r="U14" s="15">
        <v>0</v>
      </c>
      <c r="V14" s="10"/>
      <c r="W14" s="15"/>
      <c r="X14" s="14"/>
      <c r="Y14" s="13">
        <v>0</v>
      </c>
      <c r="Z14" s="15">
        <v>0</v>
      </c>
      <c r="AA14" s="10"/>
      <c r="AB14" s="15"/>
      <c r="AC14" s="11"/>
      <c r="AF14" t="s">
        <v>30</v>
      </c>
    </row>
    <row r="15" spans="1:32" ht="12.75">
      <c r="A15" s="49" t="s">
        <v>8</v>
      </c>
      <c r="B15" s="50"/>
      <c r="C15" s="50"/>
      <c r="D15" s="51"/>
      <c r="E15" s="13">
        <v>141</v>
      </c>
      <c r="F15" s="15">
        <v>141.85</v>
      </c>
      <c r="G15" s="15">
        <f aca="true" t="shared" si="0" ref="G15:G22">F15/E15*100</f>
        <v>100.60283687943262</v>
      </c>
      <c r="H15" s="15">
        <v>128.85</v>
      </c>
      <c r="I15" s="14">
        <f aca="true" t="shared" si="1" ref="I15:I22">F15/H15</f>
        <v>1.1008925106713232</v>
      </c>
      <c r="J15" s="8"/>
      <c r="K15" s="8" t="s">
        <v>30</v>
      </c>
      <c r="L15" s="8"/>
      <c r="M15" s="8"/>
      <c r="N15" s="8"/>
      <c r="O15" s="13">
        <v>42</v>
      </c>
      <c r="P15" s="15">
        <v>41.81</v>
      </c>
      <c r="Q15" s="15">
        <f aca="true" t="shared" si="2" ref="Q15:Q22">P15/O15*100</f>
        <v>99.54761904761905</v>
      </c>
      <c r="R15" s="15">
        <v>16.81</v>
      </c>
      <c r="S15" s="14">
        <f aca="true" t="shared" si="3" ref="S15:S22">P15/R15</f>
        <v>2.4872099940511605</v>
      </c>
      <c r="T15" s="13">
        <v>12</v>
      </c>
      <c r="U15" s="15">
        <v>11.78</v>
      </c>
      <c r="V15" s="15">
        <f aca="true" t="shared" si="4" ref="V15:V22">U15/T15*100</f>
        <v>98.16666666666666</v>
      </c>
      <c r="W15" s="15">
        <v>11.33</v>
      </c>
      <c r="X15" s="14">
        <f aca="true" t="shared" si="5" ref="X15:X22">U15/W15</f>
        <v>1.0397175639894085</v>
      </c>
      <c r="Y15" s="13">
        <v>12</v>
      </c>
      <c r="Z15" s="15">
        <v>12.48</v>
      </c>
      <c r="AA15" s="15">
        <f aca="true" t="shared" si="6" ref="AA15:AA22">Z15/Y15*100</f>
        <v>104</v>
      </c>
      <c r="AB15" s="15">
        <v>13.6</v>
      </c>
      <c r="AC15" s="14">
        <f aca="true" t="shared" si="7" ref="AC15:AC21">Z15/AB15</f>
        <v>0.9176470588235295</v>
      </c>
      <c r="AF15" t="s">
        <v>30</v>
      </c>
    </row>
    <row r="16" spans="1:29" ht="12.75">
      <c r="A16" s="45" t="s">
        <v>58</v>
      </c>
      <c r="B16" s="46"/>
      <c r="C16" s="46"/>
      <c r="D16" s="47"/>
      <c r="E16" s="13"/>
      <c r="F16" s="15"/>
      <c r="G16" s="15"/>
      <c r="H16" s="15"/>
      <c r="I16" s="14"/>
      <c r="J16" s="8"/>
      <c r="K16" s="8"/>
      <c r="L16" s="8"/>
      <c r="M16" s="8"/>
      <c r="N16" s="8"/>
      <c r="O16" s="13"/>
      <c r="P16" s="15"/>
      <c r="Q16" s="15"/>
      <c r="R16" s="15"/>
      <c r="S16" s="14"/>
      <c r="T16" s="13"/>
      <c r="U16" s="15"/>
      <c r="V16" s="15"/>
      <c r="W16" s="15"/>
      <c r="X16" s="14"/>
      <c r="Y16" s="13"/>
      <c r="Z16" s="15"/>
      <c r="AA16" s="15"/>
      <c r="AB16" s="15"/>
      <c r="AC16" s="14"/>
    </row>
    <row r="17" spans="1:29" ht="12.75">
      <c r="A17" s="52" t="s">
        <v>9</v>
      </c>
      <c r="B17" s="53"/>
      <c r="C17" s="53"/>
      <c r="D17" s="54"/>
      <c r="E17" s="9">
        <f>E18+E19+E20</f>
        <v>102</v>
      </c>
      <c r="F17" s="10">
        <f>F18+F19+F20</f>
        <v>99.52</v>
      </c>
      <c r="G17" s="10">
        <f t="shared" si="0"/>
        <v>97.56862745098039</v>
      </c>
      <c r="H17" s="10">
        <f>H18+H19+H20</f>
        <v>193.8</v>
      </c>
      <c r="I17" s="11">
        <f t="shared" si="1"/>
        <v>0.5135190918472652</v>
      </c>
      <c r="J17" s="8"/>
      <c r="K17" s="8"/>
      <c r="L17" s="8"/>
      <c r="M17" s="8"/>
      <c r="N17" s="8"/>
      <c r="O17" s="9">
        <f>O18+O19+O20</f>
        <v>7</v>
      </c>
      <c r="P17" s="10">
        <f>P18+P19+P20</f>
        <v>2.74</v>
      </c>
      <c r="Q17" s="10">
        <f t="shared" si="2"/>
        <v>39.142857142857146</v>
      </c>
      <c r="R17" s="10">
        <f>R18+R19+R20</f>
        <v>6.12</v>
      </c>
      <c r="S17" s="11">
        <f t="shared" si="3"/>
        <v>0.4477124183006536</v>
      </c>
      <c r="T17" s="9">
        <f>T18+T19+T20</f>
        <v>13</v>
      </c>
      <c r="U17" s="10">
        <f>U18+U19+U20</f>
        <v>13.120000000000001</v>
      </c>
      <c r="V17" s="10">
        <f t="shared" si="4"/>
        <v>100.92307692307693</v>
      </c>
      <c r="W17" s="10">
        <f>W18+W19+W20</f>
        <v>11.74</v>
      </c>
      <c r="X17" s="11">
        <f t="shared" si="5"/>
        <v>1.1175468483816013</v>
      </c>
      <c r="Y17" s="9">
        <f>Y18+Y19+Y20</f>
        <v>23</v>
      </c>
      <c r="Z17" s="10">
        <f>Z18+Z19+Z20</f>
        <v>13.75</v>
      </c>
      <c r="AA17" s="10">
        <f t="shared" si="6"/>
        <v>59.78260869565217</v>
      </c>
      <c r="AB17" s="10">
        <f>AB18+AB19+AB20</f>
        <v>20.76</v>
      </c>
      <c r="AC17" s="11">
        <f t="shared" si="7"/>
        <v>0.6623314065510597</v>
      </c>
    </row>
    <row r="18" spans="1:33" ht="12.75">
      <c r="A18" s="49" t="s">
        <v>11</v>
      </c>
      <c r="B18" s="50"/>
      <c r="C18" s="50"/>
      <c r="D18" s="51"/>
      <c r="E18" s="13">
        <v>99</v>
      </c>
      <c r="F18" s="15">
        <v>96.63</v>
      </c>
      <c r="G18" s="15">
        <f t="shared" si="0"/>
        <v>97.6060606060606</v>
      </c>
      <c r="H18" s="15">
        <v>192.37</v>
      </c>
      <c r="I18" s="14">
        <f t="shared" si="1"/>
        <v>0.5023132505068357</v>
      </c>
      <c r="J18" s="8" t="s">
        <v>30</v>
      </c>
      <c r="K18" s="8"/>
      <c r="L18" s="8"/>
      <c r="M18" s="8"/>
      <c r="N18" s="8"/>
      <c r="O18" s="13">
        <v>2</v>
      </c>
      <c r="P18" s="15">
        <v>1.46</v>
      </c>
      <c r="Q18" s="15">
        <f t="shared" si="2"/>
        <v>73</v>
      </c>
      <c r="R18" s="15">
        <v>4.38</v>
      </c>
      <c r="S18" s="14">
        <f t="shared" si="3"/>
        <v>0.3333333333333333</v>
      </c>
      <c r="T18" s="13">
        <v>8</v>
      </c>
      <c r="U18" s="15">
        <v>6</v>
      </c>
      <c r="V18" s="15">
        <f t="shared" si="4"/>
        <v>75</v>
      </c>
      <c r="W18" s="15">
        <v>5.62</v>
      </c>
      <c r="X18" s="14">
        <f t="shared" si="5"/>
        <v>1.0676156583629892</v>
      </c>
      <c r="Y18" s="13">
        <v>21</v>
      </c>
      <c r="Z18" s="15">
        <v>13.09</v>
      </c>
      <c r="AA18" s="15">
        <f t="shared" si="6"/>
        <v>62.33333333333333</v>
      </c>
      <c r="AB18" s="15">
        <v>19.67</v>
      </c>
      <c r="AC18" s="14">
        <f t="shared" si="7"/>
        <v>0.6654804270462633</v>
      </c>
      <c r="AE18" t="s">
        <v>30</v>
      </c>
      <c r="AF18" t="s">
        <v>30</v>
      </c>
      <c r="AG18" t="s">
        <v>30</v>
      </c>
    </row>
    <row r="19" spans="1:31" ht="12.75">
      <c r="A19" s="49" t="s">
        <v>12</v>
      </c>
      <c r="B19" s="50"/>
      <c r="C19" s="50"/>
      <c r="D19" s="51"/>
      <c r="E19" s="13">
        <v>3</v>
      </c>
      <c r="F19" s="15">
        <v>2.89</v>
      </c>
      <c r="G19" s="15">
        <f t="shared" si="0"/>
        <v>96.33333333333334</v>
      </c>
      <c r="H19" s="15">
        <v>1.43</v>
      </c>
      <c r="I19" s="14">
        <f t="shared" si="1"/>
        <v>2.0209790209790213</v>
      </c>
      <c r="J19" s="8"/>
      <c r="K19" s="8"/>
      <c r="L19" s="8"/>
      <c r="M19" s="8"/>
      <c r="N19" s="8"/>
      <c r="O19" s="13">
        <v>5</v>
      </c>
      <c r="P19" s="15">
        <v>1.28</v>
      </c>
      <c r="Q19" s="15">
        <f t="shared" si="2"/>
        <v>25.6</v>
      </c>
      <c r="R19" s="15">
        <v>1.74</v>
      </c>
      <c r="S19" s="14">
        <f t="shared" si="3"/>
        <v>0.735632183908046</v>
      </c>
      <c r="T19" s="13">
        <v>5</v>
      </c>
      <c r="U19" s="15">
        <v>7.12</v>
      </c>
      <c r="V19" s="15">
        <f t="shared" si="4"/>
        <v>142.4</v>
      </c>
      <c r="W19" s="15">
        <v>6.12</v>
      </c>
      <c r="X19" s="14">
        <f t="shared" si="5"/>
        <v>1.1633986928104576</v>
      </c>
      <c r="Y19" s="13">
        <v>2</v>
      </c>
      <c r="Z19" s="15">
        <v>0.66</v>
      </c>
      <c r="AA19" s="15">
        <f t="shared" si="6"/>
        <v>33</v>
      </c>
      <c r="AB19" s="15">
        <v>1.09</v>
      </c>
      <c r="AC19" s="14">
        <f t="shared" si="7"/>
        <v>0.6055045871559633</v>
      </c>
      <c r="AE19" t="s">
        <v>30</v>
      </c>
    </row>
    <row r="20" spans="1:29" ht="12.75">
      <c r="A20" s="49" t="s">
        <v>10</v>
      </c>
      <c r="B20" s="50"/>
      <c r="C20" s="50"/>
      <c r="D20" s="51"/>
      <c r="E20" s="13"/>
      <c r="F20" s="15"/>
      <c r="G20" s="15"/>
      <c r="H20" s="15"/>
      <c r="I20" s="14"/>
      <c r="J20" s="8"/>
      <c r="K20" s="8"/>
      <c r="L20" s="8"/>
      <c r="M20" s="8"/>
      <c r="N20" s="8"/>
      <c r="O20" s="13"/>
      <c r="P20" s="15"/>
      <c r="Q20" s="15"/>
      <c r="R20" s="15"/>
      <c r="S20" s="14"/>
      <c r="T20" s="13"/>
      <c r="U20" s="15"/>
      <c r="V20" s="15"/>
      <c r="W20" s="15"/>
      <c r="X20" s="14"/>
      <c r="Y20" s="16"/>
      <c r="Z20" s="15"/>
      <c r="AA20" s="15"/>
      <c r="AB20" s="15"/>
      <c r="AC20" s="14"/>
    </row>
    <row r="21" spans="1:31" ht="12.75">
      <c r="A21" s="52" t="s">
        <v>13</v>
      </c>
      <c r="B21" s="53"/>
      <c r="C21" s="53"/>
      <c r="D21" s="54"/>
      <c r="E21" s="9">
        <f>E22+E23+E24</f>
        <v>135</v>
      </c>
      <c r="F21" s="10">
        <f>F22+F23+F24</f>
        <v>164.86</v>
      </c>
      <c r="G21" s="10">
        <f t="shared" si="0"/>
        <v>122.11851851851854</v>
      </c>
      <c r="H21" s="10">
        <f>H22+H23+H24</f>
        <v>175.3</v>
      </c>
      <c r="I21" s="11">
        <f t="shared" si="1"/>
        <v>0.9404449515116943</v>
      </c>
      <c r="J21" s="8"/>
      <c r="K21" s="8"/>
      <c r="L21" s="8"/>
      <c r="M21" s="8"/>
      <c r="N21" s="8"/>
      <c r="O21" s="9">
        <f>O22+O23+O24</f>
        <v>50</v>
      </c>
      <c r="P21" s="10">
        <f>P22+P23+P24</f>
        <v>69.46000000000001</v>
      </c>
      <c r="Q21" s="10">
        <f t="shared" si="2"/>
        <v>138.92000000000002</v>
      </c>
      <c r="R21" s="10">
        <f>R22+R23+R24</f>
        <v>42.01</v>
      </c>
      <c r="S21" s="11">
        <f t="shared" si="3"/>
        <v>1.653415853368246</v>
      </c>
      <c r="T21" s="9">
        <f>T22+T23+T24</f>
        <v>18</v>
      </c>
      <c r="U21" s="10">
        <f>U22+U23+U24</f>
        <v>25.41</v>
      </c>
      <c r="V21" s="10">
        <f t="shared" si="4"/>
        <v>141.16666666666666</v>
      </c>
      <c r="W21" s="10">
        <f>W22+W23+W24</f>
        <v>26.02</v>
      </c>
      <c r="X21" s="11">
        <f t="shared" si="5"/>
        <v>0.9765564950038432</v>
      </c>
      <c r="Y21" s="9">
        <f>Y22+Y23+Y24</f>
        <v>20</v>
      </c>
      <c r="Z21" s="10">
        <f>Z22+Z23+Z24</f>
        <v>-46.650000000000006</v>
      </c>
      <c r="AA21" s="10">
        <f t="shared" si="6"/>
        <v>-233.25000000000006</v>
      </c>
      <c r="AB21" s="10">
        <f>AB22+AB23+AB24</f>
        <v>20.7</v>
      </c>
      <c r="AC21" s="11">
        <f t="shared" si="7"/>
        <v>-2.2536231884057973</v>
      </c>
      <c r="AE21" t="s">
        <v>30</v>
      </c>
    </row>
    <row r="22" spans="1:31" ht="12.75">
      <c r="A22" s="49" t="s">
        <v>14</v>
      </c>
      <c r="B22" s="50"/>
      <c r="C22" s="50"/>
      <c r="D22" s="51"/>
      <c r="E22" s="13">
        <v>75</v>
      </c>
      <c r="F22" s="15">
        <v>97.11</v>
      </c>
      <c r="G22" s="15">
        <f t="shared" si="0"/>
        <v>129.48</v>
      </c>
      <c r="H22" s="15">
        <v>109.86</v>
      </c>
      <c r="I22" s="14">
        <f t="shared" si="1"/>
        <v>0.8839432004369198</v>
      </c>
      <c r="J22" s="8"/>
      <c r="K22" s="8" t="s">
        <v>30</v>
      </c>
      <c r="L22" s="8"/>
      <c r="M22" s="8"/>
      <c r="N22" s="8"/>
      <c r="O22" s="13">
        <v>10</v>
      </c>
      <c r="P22" s="15">
        <v>24.03</v>
      </c>
      <c r="Q22" s="15">
        <f t="shared" si="2"/>
        <v>240.3</v>
      </c>
      <c r="R22" s="15">
        <v>28.15</v>
      </c>
      <c r="S22" s="14">
        <f t="shared" si="3"/>
        <v>0.8536412078152754</v>
      </c>
      <c r="T22" s="13">
        <v>8</v>
      </c>
      <c r="U22" s="15">
        <v>20.77</v>
      </c>
      <c r="V22" s="15">
        <f t="shared" si="4"/>
        <v>259.625</v>
      </c>
      <c r="W22" s="15">
        <v>21.66</v>
      </c>
      <c r="X22" s="14">
        <f t="shared" si="5"/>
        <v>0.958910433979686</v>
      </c>
      <c r="Y22" s="13">
        <v>8</v>
      </c>
      <c r="Z22" s="15">
        <v>-51.27</v>
      </c>
      <c r="AA22" s="15">
        <f t="shared" si="6"/>
        <v>-640.875</v>
      </c>
      <c r="AB22" s="15">
        <v>13.62</v>
      </c>
      <c r="AC22" s="14"/>
      <c r="AE22" t="s">
        <v>30</v>
      </c>
    </row>
    <row r="23" spans="1:29" ht="12.75">
      <c r="A23" s="49" t="s">
        <v>15</v>
      </c>
      <c r="B23" s="50"/>
      <c r="C23" s="50"/>
      <c r="D23" s="51"/>
      <c r="E23" s="13"/>
      <c r="F23" s="15"/>
      <c r="G23" s="15"/>
      <c r="H23" s="15"/>
      <c r="I23" s="14"/>
      <c r="J23" s="8"/>
      <c r="K23" s="8"/>
      <c r="L23" s="8"/>
      <c r="M23" s="8"/>
      <c r="N23" s="8"/>
      <c r="O23" s="13"/>
      <c r="P23" s="15"/>
      <c r="Q23" s="15"/>
      <c r="R23" s="15"/>
      <c r="S23" s="14"/>
      <c r="T23" s="13"/>
      <c r="U23" s="15"/>
      <c r="V23" s="15"/>
      <c r="W23" s="15"/>
      <c r="X23" s="14"/>
      <c r="Y23" s="13"/>
      <c r="Z23" s="15"/>
      <c r="AA23" s="15"/>
      <c r="AB23" s="15"/>
      <c r="AC23" s="14"/>
    </row>
    <row r="24" spans="1:29" ht="12.75">
      <c r="A24" s="49" t="s">
        <v>16</v>
      </c>
      <c r="B24" s="50"/>
      <c r="C24" s="50"/>
      <c r="D24" s="51"/>
      <c r="E24" s="13">
        <f>E25+E26</f>
        <v>60</v>
      </c>
      <c r="F24" s="15">
        <f>F25+F26</f>
        <v>67.75</v>
      </c>
      <c r="G24" s="15">
        <f>F24/E24*100</f>
        <v>112.91666666666667</v>
      </c>
      <c r="H24" s="15">
        <f>H25+H26</f>
        <v>65.44</v>
      </c>
      <c r="I24" s="14">
        <f>F24/H24</f>
        <v>1.035299511002445</v>
      </c>
      <c r="J24" s="8"/>
      <c r="K24" s="8"/>
      <c r="L24" s="8"/>
      <c r="M24" s="8"/>
      <c r="N24" s="8"/>
      <c r="O24" s="13">
        <f>O25+O26</f>
        <v>40</v>
      </c>
      <c r="P24" s="15">
        <f>P25+P26</f>
        <v>45.43000000000001</v>
      </c>
      <c r="Q24" s="15">
        <f>P24/O24*100</f>
        <v>113.57500000000003</v>
      </c>
      <c r="R24" s="15">
        <f>R25+R26</f>
        <v>13.86</v>
      </c>
      <c r="S24" s="14">
        <f>P24/R24</f>
        <v>3.2777777777777786</v>
      </c>
      <c r="T24" s="13">
        <f>T25+T26</f>
        <v>10</v>
      </c>
      <c r="U24" s="15">
        <f>U25+U26</f>
        <v>4.64</v>
      </c>
      <c r="V24" s="15">
        <f>U24/T24*100</f>
        <v>46.4</v>
      </c>
      <c r="W24" s="15">
        <f>W25+W26</f>
        <v>4.36</v>
      </c>
      <c r="X24" s="14">
        <f>U24/W24</f>
        <v>1.0642201834862384</v>
      </c>
      <c r="Y24" s="13">
        <f>Y25+Y26</f>
        <v>12</v>
      </c>
      <c r="Z24" s="15">
        <f>Z25+Z26</f>
        <v>4.62</v>
      </c>
      <c r="AA24" s="15">
        <f>Z24/Y24*100</f>
        <v>38.5</v>
      </c>
      <c r="AB24" s="15">
        <f>AB25+AB26</f>
        <v>7.08</v>
      </c>
      <c r="AC24" s="14">
        <f aca="true" t="shared" si="8" ref="AC24:AC36">Z24/AB24</f>
        <v>0.652542372881356</v>
      </c>
    </row>
    <row r="25" spans="1:29" ht="12.75">
      <c r="A25" s="49" t="s">
        <v>51</v>
      </c>
      <c r="B25" s="50"/>
      <c r="C25" s="50"/>
      <c r="D25" s="51"/>
      <c r="E25" s="13">
        <v>50</v>
      </c>
      <c r="F25" s="15">
        <v>37.18</v>
      </c>
      <c r="G25" s="15">
        <f>F25/E25*100</f>
        <v>74.36</v>
      </c>
      <c r="H25" s="15">
        <v>47.99</v>
      </c>
      <c r="I25" s="14">
        <f>F25/H25</f>
        <v>0.7747447384871848</v>
      </c>
      <c r="J25" s="8"/>
      <c r="K25" s="8"/>
      <c r="L25" s="8"/>
      <c r="M25" s="8"/>
      <c r="N25" s="8"/>
      <c r="O25" s="13">
        <v>17</v>
      </c>
      <c r="P25" s="15">
        <v>27.92</v>
      </c>
      <c r="Q25" s="15">
        <f>P25/O25*100</f>
        <v>164.23529411764707</v>
      </c>
      <c r="R25" s="15">
        <v>4.49</v>
      </c>
      <c r="S25" s="14">
        <f>P25/R25</f>
        <v>6.21826280623608</v>
      </c>
      <c r="T25" s="13">
        <v>6</v>
      </c>
      <c r="U25" s="15">
        <v>1.07</v>
      </c>
      <c r="V25" s="15">
        <f>U25/T25*100</f>
        <v>17.833333333333336</v>
      </c>
      <c r="W25" s="15">
        <v>0.28</v>
      </c>
      <c r="X25" s="14"/>
      <c r="Y25" s="13">
        <v>10</v>
      </c>
      <c r="Z25" s="15">
        <v>0.97</v>
      </c>
      <c r="AA25" s="15">
        <f>Z25/Y25*100</f>
        <v>9.700000000000001</v>
      </c>
      <c r="AB25" s="15">
        <v>1.52</v>
      </c>
      <c r="AC25" s="14">
        <f t="shared" si="8"/>
        <v>0.638157894736842</v>
      </c>
    </row>
    <row r="26" spans="1:29" ht="12.75">
      <c r="A26" s="49" t="s">
        <v>52</v>
      </c>
      <c r="B26" s="50"/>
      <c r="C26" s="50"/>
      <c r="D26" s="51"/>
      <c r="E26" s="13">
        <v>10</v>
      </c>
      <c r="F26" s="15">
        <v>30.57</v>
      </c>
      <c r="G26" s="15">
        <f>F26/E26*100</f>
        <v>305.7</v>
      </c>
      <c r="H26" s="15">
        <v>17.45</v>
      </c>
      <c r="I26" s="14">
        <f>F26/H26</f>
        <v>1.751862464183381</v>
      </c>
      <c r="J26" s="8"/>
      <c r="K26" s="8"/>
      <c r="L26" s="8"/>
      <c r="M26" s="8"/>
      <c r="N26" s="8"/>
      <c r="O26" s="13">
        <v>23</v>
      </c>
      <c r="P26" s="15">
        <v>17.51</v>
      </c>
      <c r="Q26" s="15">
        <f>P26/O26*100</f>
        <v>76.1304347826087</v>
      </c>
      <c r="R26" s="15">
        <v>9.37</v>
      </c>
      <c r="S26" s="14">
        <f>P26/R26</f>
        <v>1.8687299893276417</v>
      </c>
      <c r="T26" s="13">
        <v>4</v>
      </c>
      <c r="U26" s="15">
        <v>3.57</v>
      </c>
      <c r="V26" s="15">
        <f>U26/T26*100</f>
        <v>89.25</v>
      </c>
      <c r="W26" s="15">
        <v>4.08</v>
      </c>
      <c r="X26" s="14">
        <f>U26/W26</f>
        <v>0.875</v>
      </c>
      <c r="Y26" s="13">
        <v>2</v>
      </c>
      <c r="Z26" s="15">
        <v>3.65</v>
      </c>
      <c r="AA26" s="15">
        <f>Z26/Y26*100</f>
        <v>182.5</v>
      </c>
      <c r="AB26" s="15">
        <v>5.56</v>
      </c>
      <c r="AC26" s="14"/>
    </row>
    <row r="27" spans="1:32" ht="12.75">
      <c r="A27" s="52" t="s">
        <v>17</v>
      </c>
      <c r="B27" s="53"/>
      <c r="C27" s="53"/>
      <c r="D27" s="54"/>
      <c r="E27" s="9"/>
      <c r="F27" s="10"/>
      <c r="G27" s="10"/>
      <c r="H27" s="10"/>
      <c r="I27" s="11"/>
      <c r="J27" s="8"/>
      <c r="K27" s="8"/>
      <c r="L27" s="8"/>
      <c r="M27" s="8"/>
      <c r="N27" s="8"/>
      <c r="O27" s="9"/>
      <c r="P27" s="10"/>
      <c r="Q27" s="10"/>
      <c r="R27" s="10"/>
      <c r="S27" s="11" t="e">
        <f>P27/R27</f>
        <v>#DIV/0!</v>
      </c>
      <c r="T27" s="9"/>
      <c r="U27" s="10"/>
      <c r="V27" s="10"/>
      <c r="W27" s="10">
        <v>2</v>
      </c>
      <c r="X27" s="11"/>
      <c r="Y27" s="9"/>
      <c r="Z27" s="10"/>
      <c r="AA27" s="10"/>
      <c r="AB27" s="10"/>
      <c r="AC27" s="14"/>
      <c r="AE27" t="s">
        <v>30</v>
      </c>
      <c r="AF27" t="s">
        <v>30</v>
      </c>
    </row>
    <row r="28" spans="1:29" ht="12.75" hidden="1">
      <c r="A28" s="55" t="s">
        <v>18</v>
      </c>
      <c r="B28" s="53"/>
      <c r="C28" s="53"/>
      <c r="D28" s="54"/>
      <c r="E28" s="9">
        <f>E29+E30+E31+E32+E33</f>
        <v>0</v>
      </c>
      <c r="F28" s="10">
        <f>F29+F30+F31+F32+F33</f>
        <v>0</v>
      </c>
      <c r="G28" s="10" t="e">
        <f>F28/E28*100</f>
        <v>#DIV/0!</v>
      </c>
      <c r="H28" s="10">
        <f>H29+H30+H31+H32+H33</f>
        <v>0</v>
      </c>
      <c r="I28" s="11"/>
      <c r="J28" s="8"/>
      <c r="K28" s="8"/>
      <c r="L28" s="8"/>
      <c r="M28" s="8"/>
      <c r="N28" s="8"/>
      <c r="O28" s="9">
        <f>O29+O30+O31+O32+O33</f>
        <v>0</v>
      </c>
      <c r="P28" s="10">
        <f>P29+P30+P31+P32+P33</f>
        <v>0</v>
      </c>
      <c r="Q28" s="10" t="e">
        <f>P28/O28*100</f>
        <v>#DIV/0!</v>
      </c>
      <c r="R28" s="10">
        <f>R29+R30+R31+R32+R33</f>
        <v>0</v>
      </c>
      <c r="S28" s="11"/>
      <c r="T28" s="9">
        <f>T29+T30+T31+T32+T33</f>
        <v>0</v>
      </c>
      <c r="U28" s="10">
        <f>U29+U30+U31+U32+U33</f>
        <v>0</v>
      </c>
      <c r="V28" s="10" t="e">
        <f>U28/T28*100</f>
        <v>#DIV/0!</v>
      </c>
      <c r="W28" s="10">
        <f>W29+W30+W31+W32+W33</f>
        <v>0</v>
      </c>
      <c r="X28" s="11"/>
      <c r="Y28" s="9">
        <f>Y29+Y30+Y31+Y32+Y33</f>
        <v>0</v>
      </c>
      <c r="Z28" s="10">
        <f>Z29+Z30+Z31+Z32+Z33</f>
        <v>0</v>
      </c>
      <c r="AA28" s="10" t="e">
        <f>Z28/Y28*100</f>
        <v>#DIV/0!</v>
      </c>
      <c r="AB28" s="10">
        <f>AB29+AB30+AB31+AB32+AB33</f>
        <v>0</v>
      </c>
      <c r="AC28" s="14" t="e">
        <f t="shared" si="8"/>
        <v>#DIV/0!</v>
      </c>
    </row>
    <row r="29" spans="1:29" ht="12.75" hidden="1">
      <c r="A29" s="49" t="s">
        <v>19</v>
      </c>
      <c r="B29" s="50"/>
      <c r="C29" s="50"/>
      <c r="D29" s="51"/>
      <c r="E29" s="13"/>
      <c r="F29" s="15"/>
      <c r="G29" s="10"/>
      <c r="H29" s="15"/>
      <c r="I29" s="11"/>
      <c r="J29" s="8"/>
      <c r="K29" s="8"/>
      <c r="L29" s="8"/>
      <c r="M29" s="8"/>
      <c r="N29" s="8"/>
      <c r="O29" s="13"/>
      <c r="P29" s="15"/>
      <c r="Q29" s="10"/>
      <c r="R29" s="15"/>
      <c r="S29" s="11"/>
      <c r="T29" s="13"/>
      <c r="U29" s="15"/>
      <c r="V29" s="10"/>
      <c r="W29" s="15"/>
      <c r="X29" s="11"/>
      <c r="Y29" s="13"/>
      <c r="Z29" s="15"/>
      <c r="AA29" s="10"/>
      <c r="AB29" s="15"/>
      <c r="AC29" s="14" t="e">
        <f t="shared" si="8"/>
        <v>#DIV/0!</v>
      </c>
    </row>
    <row r="30" spans="1:31" ht="12.75" hidden="1">
      <c r="A30" s="49" t="s">
        <v>15</v>
      </c>
      <c r="B30" s="50"/>
      <c r="C30" s="50"/>
      <c r="D30" s="51"/>
      <c r="E30" s="13"/>
      <c r="F30" s="15"/>
      <c r="G30" s="10"/>
      <c r="H30" s="15"/>
      <c r="I30" s="11"/>
      <c r="J30" s="8"/>
      <c r="K30" s="8"/>
      <c r="L30" s="8"/>
      <c r="M30" s="8"/>
      <c r="N30" s="8"/>
      <c r="O30" s="13"/>
      <c r="P30" s="15"/>
      <c r="Q30" s="10"/>
      <c r="R30" s="15"/>
      <c r="S30" s="11"/>
      <c r="T30" s="13"/>
      <c r="U30" s="15"/>
      <c r="V30" s="10"/>
      <c r="W30" s="15"/>
      <c r="X30" s="11"/>
      <c r="Y30" s="13"/>
      <c r="Z30" s="15"/>
      <c r="AA30" s="10"/>
      <c r="AB30" s="15"/>
      <c r="AC30" s="14" t="e">
        <f t="shared" si="8"/>
        <v>#DIV/0!</v>
      </c>
      <c r="AE30" t="s">
        <v>30</v>
      </c>
    </row>
    <row r="31" spans="1:29" ht="12.75" hidden="1">
      <c r="A31" s="49" t="s">
        <v>20</v>
      </c>
      <c r="B31" s="50"/>
      <c r="C31" s="50"/>
      <c r="D31" s="51"/>
      <c r="E31" s="13"/>
      <c r="F31" s="15"/>
      <c r="G31" s="10"/>
      <c r="H31" s="15"/>
      <c r="I31" s="11"/>
      <c r="J31" s="8"/>
      <c r="K31" s="8"/>
      <c r="L31" s="8"/>
      <c r="M31" s="8"/>
      <c r="N31" s="8"/>
      <c r="O31" s="13"/>
      <c r="P31" s="15"/>
      <c r="Q31" s="10"/>
      <c r="R31" s="15"/>
      <c r="S31" s="11"/>
      <c r="T31" s="13"/>
      <c r="U31" s="15"/>
      <c r="V31" s="10"/>
      <c r="W31" s="15"/>
      <c r="X31" s="11"/>
      <c r="Y31" s="13"/>
      <c r="Z31" s="15"/>
      <c r="AA31" s="10"/>
      <c r="AB31" s="15"/>
      <c r="AC31" s="14" t="e">
        <f t="shared" si="8"/>
        <v>#DIV/0!</v>
      </c>
    </row>
    <row r="32" spans="1:31" ht="12.75" hidden="1">
      <c r="A32" s="49" t="s">
        <v>16</v>
      </c>
      <c r="B32" s="50"/>
      <c r="C32" s="50"/>
      <c r="D32" s="51"/>
      <c r="E32" s="13"/>
      <c r="F32" s="15"/>
      <c r="G32" s="10"/>
      <c r="H32" s="15"/>
      <c r="I32" s="11"/>
      <c r="J32" s="8"/>
      <c r="K32" s="8"/>
      <c r="L32" s="8"/>
      <c r="M32" s="8"/>
      <c r="N32" s="8"/>
      <c r="O32" s="13"/>
      <c r="P32" s="15"/>
      <c r="Q32" s="10"/>
      <c r="R32" s="15"/>
      <c r="S32" s="11"/>
      <c r="T32" s="13"/>
      <c r="U32" s="15"/>
      <c r="V32" s="10"/>
      <c r="W32" s="15"/>
      <c r="X32" s="11"/>
      <c r="Y32" s="13"/>
      <c r="Z32" s="15"/>
      <c r="AA32" s="10"/>
      <c r="AB32" s="15"/>
      <c r="AC32" s="14" t="e">
        <f t="shared" si="8"/>
        <v>#DIV/0!</v>
      </c>
      <c r="AE32" t="s">
        <v>30</v>
      </c>
    </row>
    <row r="33" spans="1:29" ht="12.75" hidden="1">
      <c r="A33" s="49" t="s">
        <v>21</v>
      </c>
      <c r="B33" s="50"/>
      <c r="C33" s="50"/>
      <c r="D33" s="51"/>
      <c r="E33" s="13"/>
      <c r="F33" s="15"/>
      <c r="G33" s="10"/>
      <c r="H33" s="15"/>
      <c r="I33" s="11"/>
      <c r="J33" s="8"/>
      <c r="K33" s="8"/>
      <c r="L33" s="8"/>
      <c r="M33" s="8"/>
      <c r="N33" s="8"/>
      <c r="O33" s="13"/>
      <c r="P33" s="15"/>
      <c r="Q33" s="10"/>
      <c r="R33" s="15"/>
      <c r="S33" s="11"/>
      <c r="T33" s="13"/>
      <c r="U33" s="15"/>
      <c r="V33" s="10"/>
      <c r="W33" s="15"/>
      <c r="X33" s="11"/>
      <c r="Y33" s="13"/>
      <c r="Z33" s="15"/>
      <c r="AA33" s="10"/>
      <c r="AB33" s="15"/>
      <c r="AC33" s="14" t="e">
        <f t="shared" si="8"/>
        <v>#DIV/0!</v>
      </c>
    </row>
    <row r="34" spans="1:29" ht="12.75">
      <c r="A34" s="52" t="s">
        <v>22</v>
      </c>
      <c r="B34" s="53"/>
      <c r="C34" s="53"/>
      <c r="D34" s="54"/>
      <c r="E34" s="9">
        <f>E35+E39+E41+E42+E43+E44</f>
        <v>25</v>
      </c>
      <c r="F34" s="10">
        <f>F35+F39+F41+F42+F43+F44</f>
        <v>15</v>
      </c>
      <c r="G34" s="10">
        <f>F34/E34*100</f>
        <v>60</v>
      </c>
      <c r="H34" s="10">
        <f>H35+H39+H41+H42+H43+H44</f>
        <v>25.7</v>
      </c>
      <c r="I34" s="11">
        <f>F34/H34</f>
        <v>0.5836575875486382</v>
      </c>
      <c r="J34" s="8"/>
      <c r="K34" s="8"/>
      <c r="L34" s="8"/>
      <c r="M34" s="8"/>
      <c r="N34" s="8"/>
      <c r="O34" s="9">
        <f>O35+O39+O41+O42+O43+O44</f>
        <v>6</v>
      </c>
      <c r="P34" s="10">
        <f>P35+P39+P41+P42+P43+P44</f>
        <v>0</v>
      </c>
      <c r="Q34" s="10">
        <f>P34/O34*100</f>
        <v>0</v>
      </c>
      <c r="R34" s="10">
        <f>R35+R39+R41+R42+R43+R44</f>
        <v>26.59</v>
      </c>
      <c r="S34" s="11">
        <f>P34/R34</f>
        <v>0</v>
      </c>
      <c r="T34" s="9">
        <f>T35+T39+T41+T42+T43+T44</f>
        <v>5</v>
      </c>
      <c r="U34" s="10">
        <f>U35+U39+U41+U42+U43+U44</f>
        <v>0</v>
      </c>
      <c r="V34" s="10">
        <f>U34/T34*100</f>
        <v>0</v>
      </c>
      <c r="W34" s="10">
        <f>W35+W39+W41+W42+W43+W44</f>
        <v>0.6</v>
      </c>
      <c r="X34" s="11"/>
      <c r="Y34" s="9">
        <f>Y35+Y39+Y41+Y42+Y43+Y44</f>
        <v>6</v>
      </c>
      <c r="Z34" s="10">
        <f>Z35+Z39+Z41+Z42+Z43+Z44</f>
        <v>0</v>
      </c>
      <c r="AA34" s="10">
        <f>Z34/Y34*100</f>
        <v>0</v>
      </c>
      <c r="AB34" s="10">
        <f>AB35+AB39+AB41+AB42+AB43+AB44</f>
        <v>0</v>
      </c>
      <c r="AC34" s="14" t="e">
        <f t="shared" si="8"/>
        <v>#DIV/0!</v>
      </c>
    </row>
    <row r="35" spans="1:32" ht="12.75">
      <c r="A35" s="52" t="s">
        <v>23</v>
      </c>
      <c r="B35" s="53"/>
      <c r="C35" s="53"/>
      <c r="D35" s="54"/>
      <c r="E35" s="9">
        <f>E36+E37</f>
        <v>0</v>
      </c>
      <c r="F35" s="10">
        <f aca="true" t="shared" si="9" ref="F35:AB35">F36+F37</f>
        <v>0</v>
      </c>
      <c r="G35" s="10"/>
      <c r="H35" s="10">
        <f t="shared" si="9"/>
        <v>0</v>
      </c>
      <c r="I35" s="11" t="e">
        <f>F35/H35</f>
        <v>#DIV/0!</v>
      </c>
      <c r="J35" s="9">
        <f t="shared" si="9"/>
        <v>0</v>
      </c>
      <c r="K35" s="9">
        <f t="shared" si="9"/>
        <v>0</v>
      </c>
      <c r="L35" s="9">
        <f t="shared" si="9"/>
        <v>0</v>
      </c>
      <c r="M35" s="9">
        <f t="shared" si="9"/>
        <v>0</v>
      </c>
      <c r="N35" s="9">
        <f t="shared" si="9"/>
        <v>0</v>
      </c>
      <c r="O35" s="9">
        <f t="shared" si="9"/>
        <v>0</v>
      </c>
      <c r="P35" s="10">
        <f t="shared" si="9"/>
        <v>0</v>
      </c>
      <c r="Q35" s="15"/>
      <c r="R35" s="10">
        <f t="shared" si="9"/>
        <v>10.81</v>
      </c>
      <c r="S35" s="9" t="e">
        <f t="shared" si="9"/>
        <v>#DIV/0!</v>
      </c>
      <c r="T35" s="9">
        <f t="shared" si="9"/>
        <v>0</v>
      </c>
      <c r="U35" s="10">
        <f t="shared" si="9"/>
        <v>0</v>
      </c>
      <c r="V35" s="10"/>
      <c r="W35" s="10">
        <f t="shared" si="9"/>
        <v>0</v>
      </c>
      <c r="X35" s="9"/>
      <c r="Y35" s="9">
        <f t="shared" si="9"/>
        <v>0</v>
      </c>
      <c r="Z35" s="10">
        <f t="shared" si="9"/>
        <v>0</v>
      </c>
      <c r="AA35" s="10"/>
      <c r="AB35" s="10">
        <f t="shared" si="9"/>
        <v>0</v>
      </c>
      <c r="AC35" s="14" t="e">
        <f t="shared" si="8"/>
        <v>#DIV/0!</v>
      </c>
      <c r="AF35" t="s">
        <v>30</v>
      </c>
    </row>
    <row r="36" spans="1:31" ht="12.75">
      <c r="A36" s="49" t="s">
        <v>46</v>
      </c>
      <c r="B36" s="50"/>
      <c r="C36" s="50"/>
      <c r="D36" s="51"/>
      <c r="E36" s="13"/>
      <c r="F36" s="15"/>
      <c r="G36" s="15"/>
      <c r="H36" s="15"/>
      <c r="I36" s="11" t="e">
        <f>F36/H36</f>
        <v>#DIV/0!</v>
      </c>
      <c r="J36" s="8"/>
      <c r="K36" s="8"/>
      <c r="L36" s="8"/>
      <c r="M36" s="8"/>
      <c r="N36" s="8"/>
      <c r="O36" s="13"/>
      <c r="P36" s="15"/>
      <c r="Q36" s="15"/>
      <c r="R36" s="15"/>
      <c r="S36" s="14" t="e">
        <f>P36/R36</f>
        <v>#DIV/0!</v>
      </c>
      <c r="T36" s="13"/>
      <c r="U36" s="15"/>
      <c r="V36" s="15"/>
      <c r="W36" s="15"/>
      <c r="X36" s="14"/>
      <c r="Y36" s="13"/>
      <c r="Z36" s="15"/>
      <c r="AA36" s="15"/>
      <c r="AB36" s="15"/>
      <c r="AC36" s="14" t="e">
        <f t="shared" si="8"/>
        <v>#DIV/0!</v>
      </c>
      <c r="AE36" t="s">
        <v>30</v>
      </c>
    </row>
    <row r="37" spans="1:31" ht="12.75">
      <c r="A37" s="49" t="s">
        <v>45</v>
      </c>
      <c r="B37" s="50"/>
      <c r="C37" s="50"/>
      <c r="D37" s="51"/>
      <c r="E37" s="13"/>
      <c r="F37" s="15"/>
      <c r="G37" s="15"/>
      <c r="H37" s="15"/>
      <c r="I37" s="14" t="e">
        <f>F37/H37</f>
        <v>#DIV/0!</v>
      </c>
      <c r="J37" s="8"/>
      <c r="K37" s="8"/>
      <c r="L37" s="8"/>
      <c r="M37" s="8"/>
      <c r="N37" s="8"/>
      <c r="O37" s="13"/>
      <c r="P37" s="15"/>
      <c r="Q37" s="15"/>
      <c r="R37" s="15">
        <v>10.81</v>
      </c>
      <c r="S37" s="14">
        <f>P37/R37</f>
        <v>0</v>
      </c>
      <c r="T37" s="13"/>
      <c r="U37" s="15"/>
      <c r="V37" s="15"/>
      <c r="W37" s="15"/>
      <c r="X37" s="14"/>
      <c r="Y37" s="13"/>
      <c r="Z37" s="15"/>
      <c r="AA37" s="10"/>
      <c r="AB37" s="15"/>
      <c r="AC37" s="14"/>
      <c r="AE37" t="s">
        <v>30</v>
      </c>
    </row>
    <row r="38" spans="1:29" ht="12.75">
      <c r="A38" s="49" t="s">
        <v>24</v>
      </c>
      <c r="B38" s="50"/>
      <c r="C38" s="50"/>
      <c r="D38" s="51"/>
      <c r="E38" s="13"/>
      <c r="F38" s="15"/>
      <c r="G38" s="15"/>
      <c r="H38" s="15"/>
      <c r="I38" s="14"/>
      <c r="J38" s="8"/>
      <c r="K38" s="8"/>
      <c r="L38" s="8"/>
      <c r="M38" s="8"/>
      <c r="N38" s="8"/>
      <c r="O38" s="13"/>
      <c r="P38" s="15"/>
      <c r="Q38" s="15"/>
      <c r="R38" s="15"/>
      <c r="S38" s="14"/>
      <c r="T38" s="13"/>
      <c r="U38" s="15"/>
      <c r="V38" s="15"/>
      <c r="W38" s="15"/>
      <c r="X38" s="14"/>
      <c r="Y38" s="13"/>
      <c r="Z38" s="15"/>
      <c r="AA38" s="15"/>
      <c r="AB38" s="15"/>
      <c r="AC38" s="14"/>
    </row>
    <row r="39" spans="1:31" ht="12.75">
      <c r="A39" s="55" t="s">
        <v>25</v>
      </c>
      <c r="B39" s="53"/>
      <c r="C39" s="53"/>
      <c r="D39" s="54"/>
      <c r="E39" s="9">
        <f>E40</f>
        <v>0</v>
      </c>
      <c r="F39" s="10">
        <f>F40</f>
        <v>0</v>
      </c>
      <c r="G39" s="10"/>
      <c r="H39" s="10">
        <f>H40</f>
        <v>0</v>
      </c>
      <c r="I39" s="11"/>
      <c r="J39" s="8"/>
      <c r="K39" s="8"/>
      <c r="L39" s="8"/>
      <c r="M39" s="8"/>
      <c r="N39" s="8"/>
      <c r="O39" s="9">
        <f>O40</f>
        <v>0</v>
      </c>
      <c r="P39" s="10">
        <f>P40</f>
        <v>0</v>
      </c>
      <c r="Q39" s="10"/>
      <c r="R39" s="10">
        <f>R40</f>
        <v>0</v>
      </c>
      <c r="S39" s="11"/>
      <c r="T39" s="9">
        <f>T40</f>
        <v>0</v>
      </c>
      <c r="U39" s="10">
        <f>U40</f>
        <v>0</v>
      </c>
      <c r="V39" s="10"/>
      <c r="W39" s="10">
        <f>W40</f>
        <v>0</v>
      </c>
      <c r="X39" s="11"/>
      <c r="Y39" s="9">
        <f>Y40</f>
        <v>0</v>
      </c>
      <c r="Z39" s="10">
        <f>Z40</f>
        <v>0</v>
      </c>
      <c r="AA39" s="10"/>
      <c r="AB39" s="10">
        <f>AB40</f>
        <v>0</v>
      </c>
      <c r="AC39" s="11"/>
      <c r="AD39" t="s">
        <v>30</v>
      </c>
      <c r="AE39" t="s">
        <v>30</v>
      </c>
    </row>
    <row r="40" spans="1:29" ht="12.75">
      <c r="A40" s="57" t="s">
        <v>26</v>
      </c>
      <c r="B40" s="50"/>
      <c r="C40" s="50"/>
      <c r="D40" s="51"/>
      <c r="E40" s="13"/>
      <c r="F40" s="15"/>
      <c r="G40" s="15"/>
      <c r="H40" s="15"/>
      <c r="I40" s="11"/>
      <c r="J40" s="8"/>
      <c r="K40" s="8"/>
      <c r="L40" s="8"/>
      <c r="M40" s="8"/>
      <c r="N40" s="8"/>
      <c r="O40" s="13"/>
      <c r="P40" s="15"/>
      <c r="Q40" s="15"/>
      <c r="R40" s="15"/>
      <c r="S40" s="11"/>
      <c r="T40" s="13"/>
      <c r="U40" s="15"/>
      <c r="V40" s="15"/>
      <c r="W40" s="15"/>
      <c r="X40" s="11"/>
      <c r="Y40" s="13"/>
      <c r="Z40" s="15"/>
      <c r="AA40" s="15"/>
      <c r="AB40" s="15"/>
      <c r="AC40" s="11"/>
    </row>
    <row r="41" spans="1:29" ht="12.75">
      <c r="A41" s="57" t="s">
        <v>47</v>
      </c>
      <c r="B41" s="58"/>
      <c r="C41" s="58"/>
      <c r="D41" s="59"/>
      <c r="E41" s="13"/>
      <c r="F41" s="15"/>
      <c r="G41" s="15"/>
      <c r="H41" s="15">
        <v>0.9</v>
      </c>
      <c r="I41" s="11"/>
      <c r="J41" s="8"/>
      <c r="K41" s="8"/>
      <c r="L41" s="8"/>
      <c r="M41" s="8"/>
      <c r="N41" s="8"/>
      <c r="O41" s="13"/>
      <c r="P41" s="15"/>
      <c r="Q41" s="15"/>
      <c r="R41" s="15">
        <v>2.1</v>
      </c>
      <c r="S41" s="14">
        <f>P41/R41</f>
        <v>0</v>
      </c>
      <c r="T41" s="13"/>
      <c r="U41" s="15"/>
      <c r="V41" s="15"/>
      <c r="W41" s="15"/>
      <c r="X41" s="11"/>
      <c r="Y41" s="13"/>
      <c r="Z41" s="15"/>
      <c r="AA41" s="15"/>
      <c r="AB41" s="15"/>
      <c r="AC41" s="11"/>
    </row>
    <row r="42" spans="1:30" ht="12.75">
      <c r="A42" s="57" t="s">
        <v>44</v>
      </c>
      <c r="B42" s="58"/>
      <c r="C42" s="58"/>
      <c r="D42" s="59"/>
      <c r="E42" s="13"/>
      <c r="F42" s="15"/>
      <c r="G42" s="15"/>
      <c r="H42" s="15"/>
      <c r="I42" s="14" t="e">
        <f aca="true" t="shared" si="10" ref="I42:I48">F42/H42</f>
        <v>#DIV/0!</v>
      </c>
      <c r="J42" s="8"/>
      <c r="K42" s="8"/>
      <c r="L42" s="8"/>
      <c r="M42" s="8"/>
      <c r="N42" s="8"/>
      <c r="O42" s="13"/>
      <c r="P42" s="15"/>
      <c r="Q42" s="15"/>
      <c r="R42" s="15"/>
      <c r="S42" s="14" t="e">
        <f>P42/R42</f>
        <v>#DIV/0!</v>
      </c>
      <c r="T42" s="13"/>
      <c r="U42" s="15"/>
      <c r="V42" s="15"/>
      <c r="W42" s="15"/>
      <c r="X42" s="14"/>
      <c r="Y42" s="13"/>
      <c r="Z42" s="15"/>
      <c r="AA42" s="15"/>
      <c r="AB42" s="15"/>
      <c r="AC42" s="14"/>
      <c r="AD42" t="s">
        <v>30</v>
      </c>
    </row>
    <row r="43" spans="1:29" ht="12.75">
      <c r="A43" s="52" t="s">
        <v>27</v>
      </c>
      <c r="B43" s="53"/>
      <c r="C43" s="53"/>
      <c r="D43" s="54"/>
      <c r="E43" s="13"/>
      <c r="F43" s="15"/>
      <c r="G43" s="15"/>
      <c r="H43" s="15"/>
      <c r="I43" s="14"/>
      <c r="J43" s="8"/>
      <c r="K43" s="8"/>
      <c r="L43" s="8"/>
      <c r="M43" s="8"/>
      <c r="N43" s="8"/>
      <c r="O43" s="13"/>
      <c r="P43" s="15"/>
      <c r="Q43" s="15"/>
      <c r="R43" s="15"/>
      <c r="S43" s="11"/>
      <c r="T43" s="13"/>
      <c r="U43" s="15"/>
      <c r="V43" s="15"/>
      <c r="W43" s="15"/>
      <c r="X43" s="11"/>
      <c r="Y43" s="13"/>
      <c r="Z43" s="15"/>
      <c r="AA43" s="15"/>
      <c r="AB43" s="15"/>
      <c r="AC43" s="11"/>
    </row>
    <row r="44" spans="1:29" ht="12.75">
      <c r="A44" s="52" t="s">
        <v>28</v>
      </c>
      <c r="B44" s="53"/>
      <c r="C44" s="53"/>
      <c r="D44" s="54"/>
      <c r="E44" s="9">
        <f>E45+E46+E47</f>
        <v>25</v>
      </c>
      <c r="F44" s="10">
        <f>F45+F46+F47</f>
        <v>15</v>
      </c>
      <c r="G44" s="10">
        <f>F44/E44*100</f>
        <v>60</v>
      </c>
      <c r="H44" s="10">
        <f>H45+H46+H47</f>
        <v>24.8</v>
      </c>
      <c r="I44" s="11">
        <f t="shared" si="10"/>
        <v>0.6048387096774194</v>
      </c>
      <c r="J44" s="12"/>
      <c r="K44" s="12"/>
      <c r="L44" s="12"/>
      <c r="M44" s="12"/>
      <c r="N44" s="12"/>
      <c r="O44" s="9">
        <f>O45+O46+O47</f>
        <v>6</v>
      </c>
      <c r="P44" s="10">
        <f>P45+P46+P47</f>
        <v>0</v>
      </c>
      <c r="Q44" s="10">
        <f>P44/O44*100</f>
        <v>0</v>
      </c>
      <c r="R44" s="10">
        <f>R45+R46+R47</f>
        <v>13.68</v>
      </c>
      <c r="S44" s="11">
        <f>P44/R44</f>
        <v>0</v>
      </c>
      <c r="T44" s="9">
        <f>T45+T46+T47</f>
        <v>5</v>
      </c>
      <c r="U44" s="10">
        <f>U45+U46+U47</f>
        <v>0</v>
      </c>
      <c r="V44" s="10">
        <f>U44/T44*100</f>
        <v>0</v>
      </c>
      <c r="W44" s="10">
        <f>W45+W46+W47</f>
        <v>0.6</v>
      </c>
      <c r="X44" s="11"/>
      <c r="Y44" s="9">
        <f>Y45+Y46+Y47</f>
        <v>6</v>
      </c>
      <c r="Z44" s="10">
        <f>Z45+Z46+Z47</f>
        <v>0</v>
      </c>
      <c r="AA44" s="10">
        <f>Z44/Y44*100</f>
        <v>0</v>
      </c>
      <c r="AB44" s="10">
        <f>AB45+AB46+AB47</f>
        <v>0</v>
      </c>
      <c r="AC44" s="11"/>
    </row>
    <row r="45" spans="1:29" ht="12.75">
      <c r="A45" s="49" t="s">
        <v>48</v>
      </c>
      <c r="B45" s="50"/>
      <c r="C45" s="50"/>
      <c r="D45" s="51"/>
      <c r="E45" s="13"/>
      <c r="F45" s="15"/>
      <c r="G45" s="15"/>
      <c r="H45" s="15"/>
      <c r="I45" s="14" t="e">
        <f t="shared" si="10"/>
        <v>#DIV/0!</v>
      </c>
      <c r="J45" s="8"/>
      <c r="K45" s="8"/>
      <c r="L45" s="8"/>
      <c r="M45" s="8"/>
      <c r="N45" s="8"/>
      <c r="O45" s="13"/>
      <c r="P45" s="15"/>
      <c r="Q45" s="15"/>
      <c r="R45" s="15"/>
      <c r="S45" s="14"/>
      <c r="T45" s="13"/>
      <c r="U45" s="15"/>
      <c r="V45" s="15"/>
      <c r="W45" s="15"/>
      <c r="X45" s="14"/>
      <c r="Y45" s="13"/>
      <c r="Z45" s="15"/>
      <c r="AA45" s="15"/>
      <c r="AB45" s="15"/>
      <c r="AC45" s="14"/>
    </row>
    <row r="46" spans="1:29" ht="12.75">
      <c r="A46" s="49" t="s">
        <v>49</v>
      </c>
      <c r="B46" s="50"/>
      <c r="C46" s="50"/>
      <c r="D46" s="51"/>
      <c r="E46" s="13">
        <v>25</v>
      </c>
      <c r="F46" s="15">
        <v>15</v>
      </c>
      <c r="G46" s="15">
        <f>F46/E46*100</f>
        <v>60</v>
      </c>
      <c r="H46" s="15">
        <v>24.8</v>
      </c>
      <c r="I46" s="14">
        <f t="shared" si="10"/>
        <v>0.6048387096774194</v>
      </c>
      <c r="J46" s="8"/>
      <c r="K46" s="8"/>
      <c r="L46" s="8"/>
      <c r="M46" s="8"/>
      <c r="N46" s="8"/>
      <c r="O46" s="13">
        <v>6</v>
      </c>
      <c r="P46" s="15">
        <v>0</v>
      </c>
      <c r="Q46" s="15">
        <f>P46/O46*100</f>
        <v>0</v>
      </c>
      <c r="R46" s="15">
        <v>13.68</v>
      </c>
      <c r="S46" s="14">
        <f>P46/R46</f>
        <v>0</v>
      </c>
      <c r="T46" s="13">
        <v>5</v>
      </c>
      <c r="U46" s="15">
        <v>0</v>
      </c>
      <c r="V46" s="15">
        <f>U46/T46*100</f>
        <v>0</v>
      </c>
      <c r="W46" s="15">
        <v>0.6</v>
      </c>
      <c r="X46" s="14"/>
      <c r="Y46" s="13">
        <v>6</v>
      </c>
      <c r="Z46" s="15"/>
      <c r="AA46" s="15">
        <f>Z46/Y46*100</f>
        <v>0</v>
      </c>
      <c r="AB46" s="15"/>
      <c r="AC46" s="14"/>
    </row>
    <row r="47" spans="1:29" ht="12.75">
      <c r="A47" s="49" t="s">
        <v>50</v>
      </c>
      <c r="B47" s="50"/>
      <c r="C47" s="50"/>
      <c r="D47" s="51"/>
      <c r="E47" s="13"/>
      <c r="F47" s="15"/>
      <c r="G47" s="15"/>
      <c r="H47" s="15"/>
      <c r="I47" s="14"/>
      <c r="J47" s="8"/>
      <c r="K47" s="8"/>
      <c r="L47" s="8"/>
      <c r="M47" s="8"/>
      <c r="N47" s="8"/>
      <c r="O47" s="13"/>
      <c r="P47" s="15"/>
      <c r="Q47" s="15"/>
      <c r="R47" s="15"/>
      <c r="S47" s="14"/>
      <c r="T47" s="13"/>
      <c r="U47" s="15"/>
      <c r="V47" s="15"/>
      <c r="W47" s="15"/>
      <c r="X47" s="14"/>
      <c r="Y47" s="13"/>
      <c r="Z47" s="15"/>
      <c r="AA47" s="15"/>
      <c r="AB47" s="15"/>
      <c r="AC47" s="14"/>
    </row>
    <row r="48" spans="1:29" ht="12.75">
      <c r="A48" s="52" t="s">
        <v>29</v>
      </c>
      <c r="B48" s="53"/>
      <c r="C48" s="53"/>
      <c r="D48" s="54"/>
      <c r="E48" s="9">
        <f>E12+E34</f>
        <v>403</v>
      </c>
      <c r="F48" s="10">
        <f>F12+F34</f>
        <v>421.23</v>
      </c>
      <c r="G48" s="10">
        <f>F48/E48*100</f>
        <v>104.52357320099257</v>
      </c>
      <c r="H48" s="10">
        <f>H12+H34</f>
        <v>523.65</v>
      </c>
      <c r="I48" s="11">
        <f t="shared" si="10"/>
        <v>0.8044113434545976</v>
      </c>
      <c r="J48" s="8"/>
      <c r="K48" s="8"/>
      <c r="L48" s="8"/>
      <c r="M48" s="8"/>
      <c r="N48" s="8"/>
      <c r="O48" s="9">
        <f>O12+O34</f>
        <v>105</v>
      </c>
      <c r="P48" s="10">
        <f>P12+P34</f>
        <v>114.01000000000002</v>
      </c>
      <c r="Q48" s="10">
        <f>P48/O48*100</f>
        <v>108.5809523809524</v>
      </c>
      <c r="R48" s="10">
        <f>R12+R34</f>
        <v>91.53</v>
      </c>
      <c r="S48" s="11">
        <f>P48/R48</f>
        <v>1.2456025346880806</v>
      </c>
      <c r="T48" s="9">
        <f>T12+T34</f>
        <v>48</v>
      </c>
      <c r="U48" s="10">
        <f>U12+U34</f>
        <v>50.31</v>
      </c>
      <c r="V48" s="10">
        <f>U48/T48*100</f>
        <v>104.8125</v>
      </c>
      <c r="W48" s="10">
        <f>W12+W34</f>
        <v>51.690000000000005</v>
      </c>
      <c r="X48" s="11">
        <f>U48/W48</f>
        <v>0.9733023795705165</v>
      </c>
      <c r="Y48" s="9">
        <f>Y12+Y34</f>
        <v>61</v>
      </c>
      <c r="Z48" s="10">
        <f>Z12+Z34</f>
        <v>-20.420000000000005</v>
      </c>
      <c r="AA48" s="10">
        <f>Z48/Y48*100</f>
        <v>-33.47540983606558</v>
      </c>
      <c r="AB48" s="10">
        <f>AB12+AB34</f>
        <v>55.06</v>
      </c>
      <c r="AC48" s="11">
        <f>Z48/AB48</f>
        <v>-0.37086814384308037</v>
      </c>
    </row>
    <row r="50" spans="15:25" ht="12.75">
      <c r="O50" t="s">
        <v>30</v>
      </c>
      <c r="R50" t="s">
        <v>30</v>
      </c>
      <c r="T50" t="s">
        <v>30</v>
      </c>
      <c r="V50" t="s">
        <v>30</v>
      </c>
      <c r="Y50" t="s">
        <v>30</v>
      </c>
    </row>
    <row r="51" spans="8:25" ht="12.75">
      <c r="H51" t="s">
        <v>30</v>
      </c>
      <c r="I51" t="s">
        <v>30</v>
      </c>
      <c r="O51" t="s">
        <v>30</v>
      </c>
      <c r="P51" t="s">
        <v>30</v>
      </c>
      <c r="R51" t="s">
        <v>30</v>
      </c>
      <c r="S51" t="s">
        <v>30</v>
      </c>
      <c r="V51" t="s">
        <v>30</v>
      </c>
      <c r="W51" t="s">
        <v>30</v>
      </c>
      <c r="X51" t="s">
        <v>30</v>
      </c>
      <c r="Y51" t="s">
        <v>30</v>
      </c>
    </row>
    <row r="52" spans="9:23" ht="12.75">
      <c r="I52" t="s">
        <v>30</v>
      </c>
      <c r="Q52" t="s">
        <v>30</v>
      </c>
      <c r="R52" t="s">
        <v>30</v>
      </c>
      <c r="S52" t="s">
        <v>30</v>
      </c>
      <c r="T52" t="s">
        <v>30</v>
      </c>
      <c r="V52" t="s">
        <v>30</v>
      </c>
      <c r="W52" t="s">
        <v>30</v>
      </c>
    </row>
    <row r="53" spans="9:25" ht="12.75">
      <c r="I53" t="s">
        <v>30</v>
      </c>
      <c r="P53" t="s">
        <v>30</v>
      </c>
      <c r="R53" t="s">
        <v>30</v>
      </c>
      <c r="Y53" t="s">
        <v>30</v>
      </c>
    </row>
    <row r="54" spans="9:23" ht="12.75">
      <c r="I54" t="s">
        <v>30</v>
      </c>
      <c r="O54" t="s">
        <v>30</v>
      </c>
      <c r="R54" t="s">
        <v>30</v>
      </c>
      <c r="W54" t="s">
        <v>30</v>
      </c>
    </row>
    <row r="55" spans="6:27" ht="12.75">
      <c r="F55" t="s">
        <v>30</v>
      </c>
      <c r="O55" t="s">
        <v>30</v>
      </c>
      <c r="P55" t="s">
        <v>30</v>
      </c>
      <c r="AA55" t="s">
        <v>30</v>
      </c>
    </row>
    <row r="56" spans="6:18" ht="12.75">
      <c r="F56" t="s">
        <v>30</v>
      </c>
      <c r="R56" t="s">
        <v>30</v>
      </c>
    </row>
    <row r="57" spans="8:22" ht="12.75">
      <c r="H57" t="s">
        <v>30</v>
      </c>
      <c r="V57" t="s">
        <v>30</v>
      </c>
    </row>
    <row r="58" spans="22:24" ht="12.75">
      <c r="V58" t="s">
        <v>30</v>
      </c>
      <c r="X58" t="s">
        <v>30</v>
      </c>
    </row>
  </sheetData>
  <sheetProtection/>
  <mergeCells count="70">
    <mergeCell ref="A33:D33"/>
    <mergeCell ref="A32:D32"/>
    <mergeCell ref="A34:D34"/>
    <mergeCell ref="A40:D40"/>
    <mergeCell ref="A6:I6"/>
    <mergeCell ref="A7:I7"/>
    <mergeCell ref="A8:I8"/>
    <mergeCell ref="I10:I11"/>
    <mergeCell ref="A9:D11"/>
    <mergeCell ref="A29:D29"/>
    <mergeCell ref="A30:D30"/>
    <mergeCell ref="E9:I9"/>
    <mergeCell ref="H10:H11"/>
    <mergeCell ref="A48:D48"/>
    <mergeCell ref="A35:D35"/>
    <mergeCell ref="A36:D36"/>
    <mergeCell ref="A39:D39"/>
    <mergeCell ref="A43:D43"/>
    <mergeCell ref="A37:D37"/>
    <mergeCell ref="A45:D45"/>
    <mergeCell ref="A38:D38"/>
    <mergeCell ref="A42:D42"/>
    <mergeCell ref="A41:D41"/>
    <mergeCell ref="A46:D46"/>
    <mergeCell ref="A44:D44"/>
    <mergeCell ref="A47:D47"/>
    <mergeCell ref="E1:P1"/>
    <mergeCell ref="E2:P2"/>
    <mergeCell ref="E3:P3"/>
    <mergeCell ref="E4:P4"/>
    <mergeCell ref="A5:I5"/>
    <mergeCell ref="A17:D17"/>
    <mergeCell ref="G10:G11"/>
    <mergeCell ref="A15:D15"/>
    <mergeCell ref="O9:S9"/>
    <mergeCell ref="A12:D12"/>
    <mergeCell ref="A13:D13"/>
    <mergeCell ref="A22:D22"/>
    <mergeCell ref="A23:D23"/>
    <mergeCell ref="S10:S11"/>
    <mergeCell ref="A16:D16"/>
    <mergeCell ref="F10:F11"/>
    <mergeCell ref="E10:E11"/>
    <mergeCell ref="A14:D14"/>
    <mergeCell ref="A24:D24"/>
    <mergeCell ref="A31:D31"/>
    <mergeCell ref="A19:D19"/>
    <mergeCell ref="A21:D21"/>
    <mergeCell ref="A20:D20"/>
    <mergeCell ref="A18:D18"/>
    <mergeCell ref="A28:D28"/>
    <mergeCell ref="A26:D26"/>
    <mergeCell ref="A25:D25"/>
    <mergeCell ref="A27:D27"/>
    <mergeCell ref="U10:U11"/>
    <mergeCell ref="V10:V11"/>
    <mergeCell ref="O10:O11"/>
    <mergeCell ref="P10:P11"/>
    <mergeCell ref="Q10:Q11"/>
    <mergeCell ref="R10:R11"/>
    <mergeCell ref="Z10:Z11"/>
    <mergeCell ref="AC10:AC11"/>
    <mergeCell ref="Y9:AC9"/>
    <mergeCell ref="W10:W11"/>
    <mergeCell ref="X10:X11"/>
    <mergeCell ref="Y10:Y11"/>
    <mergeCell ref="AA10:AA11"/>
    <mergeCell ref="AB10:AB11"/>
    <mergeCell ref="T9:X9"/>
    <mergeCell ref="T10:T11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48" max="29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Q39" sqref="Q39"/>
    </sheetView>
  </sheetViews>
  <sheetFormatPr defaultColWidth="9.00390625" defaultRowHeight="12.75"/>
  <cols>
    <col min="4" max="4" width="14.375" style="0" customWidth="1"/>
    <col min="5" max="5" width="9.00390625" style="0" customWidth="1"/>
    <col min="6" max="6" width="9.625" style="0" customWidth="1"/>
    <col min="7" max="7" width="8.875" style="0" customWidth="1"/>
    <col min="8" max="8" width="8.75390625" style="0" customWidth="1"/>
    <col min="9" max="9" width="8.125" style="0" customWidth="1"/>
    <col min="10" max="10" width="8.75390625" style="0" customWidth="1"/>
    <col min="11" max="11" width="9.125" style="0" customWidth="1"/>
    <col min="12" max="13" width="8.125" style="0" customWidth="1"/>
    <col min="14" max="14" width="7.25390625" style="0" customWidth="1"/>
    <col min="15" max="15" width="8.875" style="0" customWidth="1"/>
    <col min="16" max="16" width="9.375" style="0" customWidth="1"/>
    <col min="17" max="17" width="8.125" style="0" customWidth="1"/>
    <col min="18" max="18" width="8.75390625" style="0" customWidth="1"/>
    <col min="19" max="19" width="7.875" style="0" customWidth="1"/>
  </cols>
  <sheetData>
    <row r="1" spans="1:20" ht="12.75">
      <c r="A1" s="29" t="s">
        <v>1</v>
      </c>
      <c r="B1" s="29"/>
      <c r="C1" s="29"/>
      <c r="D1" s="29"/>
      <c r="E1" s="29"/>
      <c r="F1" s="29"/>
      <c r="G1" s="29"/>
      <c r="H1" s="29"/>
      <c r="I1" s="29"/>
      <c r="K1" t="s">
        <v>30</v>
      </c>
      <c r="M1" t="s">
        <v>30</v>
      </c>
      <c r="N1" t="s">
        <v>30</v>
      </c>
      <c r="O1" t="s">
        <v>30</v>
      </c>
      <c r="P1" t="s">
        <v>30</v>
      </c>
      <c r="Q1" t="s">
        <v>30</v>
      </c>
      <c r="R1" t="s">
        <v>30</v>
      </c>
      <c r="S1" t="s">
        <v>30</v>
      </c>
      <c r="T1" t="s">
        <v>30</v>
      </c>
    </row>
    <row r="2" spans="1:19" ht="12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t="s">
        <v>30</v>
      </c>
      <c r="K2" t="s">
        <v>30</v>
      </c>
      <c r="O2" t="s">
        <v>30</v>
      </c>
      <c r="P2" t="s">
        <v>30</v>
      </c>
      <c r="R2" t="s">
        <v>30</v>
      </c>
      <c r="S2" t="s">
        <v>30</v>
      </c>
    </row>
    <row r="3" spans="1:23" ht="12.75">
      <c r="A3" s="29" t="s">
        <v>67</v>
      </c>
      <c r="B3" s="29"/>
      <c r="C3" s="29"/>
      <c r="D3" s="29"/>
      <c r="E3" s="29"/>
      <c r="F3" s="29"/>
      <c r="G3" s="29"/>
      <c r="H3" s="29"/>
      <c r="I3" s="29"/>
      <c r="K3" t="s">
        <v>30</v>
      </c>
      <c r="W3" t="s">
        <v>30</v>
      </c>
    </row>
    <row r="4" spans="1:19" ht="12.75">
      <c r="A4" s="60" t="s">
        <v>2</v>
      </c>
      <c r="B4" s="61"/>
      <c r="C4" s="61"/>
      <c r="D4" s="62"/>
      <c r="E4" s="45" t="s">
        <v>42</v>
      </c>
      <c r="F4" s="46"/>
      <c r="G4" s="46"/>
      <c r="H4" s="46"/>
      <c r="I4" s="47"/>
      <c r="J4" s="45" t="s">
        <v>40</v>
      </c>
      <c r="K4" s="46"/>
      <c r="L4" s="46"/>
      <c r="M4" s="46"/>
      <c r="N4" s="47"/>
      <c r="O4" s="45" t="s">
        <v>41</v>
      </c>
      <c r="P4" s="46"/>
      <c r="Q4" s="46"/>
      <c r="R4" s="46"/>
      <c r="S4" s="47"/>
    </row>
    <row r="5" spans="1:19" ht="12.75" customHeight="1">
      <c r="A5" s="63"/>
      <c r="B5" s="64"/>
      <c r="C5" s="64"/>
      <c r="D5" s="65"/>
      <c r="E5" s="48" t="s">
        <v>68</v>
      </c>
      <c r="F5" s="41" t="s">
        <v>66</v>
      </c>
      <c r="G5" s="48" t="s">
        <v>3</v>
      </c>
      <c r="H5" s="41" t="s">
        <v>61</v>
      </c>
      <c r="I5" s="48" t="s">
        <v>34</v>
      </c>
      <c r="J5" s="48" t="s">
        <v>68</v>
      </c>
      <c r="K5" s="41" t="s">
        <v>66</v>
      </c>
      <c r="L5" s="48" t="s">
        <v>3</v>
      </c>
      <c r="M5" s="41" t="s">
        <v>61</v>
      </c>
      <c r="N5" s="48" t="s">
        <v>38</v>
      </c>
      <c r="O5" s="48" t="s">
        <v>68</v>
      </c>
      <c r="P5" s="41" t="s">
        <v>66</v>
      </c>
      <c r="Q5" s="48" t="s">
        <v>3</v>
      </c>
      <c r="R5" s="41" t="s">
        <v>61</v>
      </c>
      <c r="S5" s="48" t="s">
        <v>38</v>
      </c>
    </row>
    <row r="6" spans="1:20" ht="38.25" customHeight="1">
      <c r="A6" s="66"/>
      <c r="B6" s="67"/>
      <c r="C6" s="67"/>
      <c r="D6" s="68"/>
      <c r="E6" s="44"/>
      <c r="F6" s="42"/>
      <c r="G6" s="44"/>
      <c r="H6" s="42"/>
      <c r="I6" s="44"/>
      <c r="J6" s="44"/>
      <c r="K6" s="42"/>
      <c r="L6" s="44"/>
      <c r="M6" s="42"/>
      <c r="N6" s="44"/>
      <c r="O6" s="44"/>
      <c r="P6" s="42"/>
      <c r="Q6" s="44"/>
      <c r="R6" s="42"/>
      <c r="S6" s="44"/>
      <c r="T6" t="s">
        <v>30</v>
      </c>
    </row>
    <row r="7" spans="1:21" ht="12.75">
      <c r="A7" s="52" t="s">
        <v>5</v>
      </c>
      <c r="B7" s="53"/>
      <c r="C7" s="53"/>
      <c r="D7" s="54"/>
      <c r="E7" s="9">
        <f>E8+E11+E12+E16+E22</f>
        <v>99</v>
      </c>
      <c r="F7" s="10">
        <f>F8+F11+F12+F16+F22</f>
        <v>119.22</v>
      </c>
      <c r="G7" s="10">
        <f>F7/E7*100</f>
        <v>120.42424242424244</v>
      </c>
      <c r="H7" s="10">
        <f>H8+H11+H12+H16+H22</f>
        <v>78.07000000000001</v>
      </c>
      <c r="I7" s="11">
        <f>F7/H7</f>
        <v>1.5270910721147686</v>
      </c>
      <c r="J7" s="9">
        <f>J8+J11+J12+J16+J22</f>
        <v>19</v>
      </c>
      <c r="K7" s="10">
        <f>K8+K11+K12+K16+K22</f>
        <v>26.090000000000003</v>
      </c>
      <c r="L7" s="10">
        <f>K7/J7*100</f>
        <v>137.31578947368425</v>
      </c>
      <c r="M7" s="10">
        <f>M8+M11+M12+M16+M22</f>
        <v>24.93</v>
      </c>
      <c r="N7" s="11">
        <f>K7/M7</f>
        <v>1.046530284797433</v>
      </c>
      <c r="O7" s="9">
        <f>O8+O11+O12+O16+O22</f>
        <v>18</v>
      </c>
      <c r="P7" s="10">
        <f>P8+P11+P12+P16+P22</f>
        <v>14.06</v>
      </c>
      <c r="Q7" s="10">
        <f>P7/O7*100</f>
        <v>78.11111111111111</v>
      </c>
      <c r="R7" s="10">
        <f>R8+R11+R12+R16+R22</f>
        <v>20.990000000000002</v>
      </c>
      <c r="S7" s="11">
        <f>P7/R7</f>
        <v>0.6698427822772749</v>
      </c>
      <c r="U7" t="s">
        <v>30</v>
      </c>
    </row>
    <row r="8" spans="1:20" ht="12.75">
      <c r="A8" s="52" t="s">
        <v>6</v>
      </c>
      <c r="B8" s="53"/>
      <c r="C8" s="53"/>
      <c r="D8" s="54"/>
      <c r="E8" s="9">
        <f>E9+E10</f>
        <v>20</v>
      </c>
      <c r="F8" s="10">
        <f>F9+F10</f>
        <v>20.26</v>
      </c>
      <c r="G8" s="10">
        <f>F8/E8*100</f>
        <v>101.30000000000001</v>
      </c>
      <c r="H8" s="10">
        <f>H9+H10</f>
        <v>14.66</v>
      </c>
      <c r="I8" s="11">
        <f>F8/H8</f>
        <v>1.3819918144611187</v>
      </c>
      <c r="J8" s="9">
        <f>J9+J10</f>
        <v>8</v>
      </c>
      <c r="K8" s="10">
        <f>K9+K10</f>
        <v>8.38</v>
      </c>
      <c r="L8" s="10">
        <f>K8/J8*100</f>
        <v>104.75000000000001</v>
      </c>
      <c r="M8" s="10">
        <f>M9+M10</f>
        <v>8</v>
      </c>
      <c r="N8" s="11">
        <f>K8/M8</f>
        <v>1.0475</v>
      </c>
      <c r="O8" s="9">
        <f>O9+O10</f>
        <v>5</v>
      </c>
      <c r="P8" s="10">
        <f>P9+P10</f>
        <v>5.11</v>
      </c>
      <c r="Q8" s="10">
        <f>P8/O8*100</f>
        <v>102.2</v>
      </c>
      <c r="R8" s="10">
        <f>R9+R10</f>
        <v>5.64</v>
      </c>
      <c r="S8" s="11">
        <f>P8/R8</f>
        <v>0.9060283687943264</v>
      </c>
      <c r="T8" t="s">
        <v>30</v>
      </c>
    </row>
    <row r="9" spans="1:20" ht="12.75">
      <c r="A9" s="49" t="s">
        <v>7</v>
      </c>
      <c r="B9" s="50"/>
      <c r="C9" s="50"/>
      <c r="D9" s="51"/>
      <c r="E9" s="13">
        <v>0</v>
      </c>
      <c r="F9" s="15">
        <v>0</v>
      </c>
      <c r="G9" s="10"/>
      <c r="H9" s="15"/>
      <c r="I9" s="14"/>
      <c r="J9" s="13">
        <v>0</v>
      </c>
      <c r="K9" s="15">
        <v>0</v>
      </c>
      <c r="L9" s="10"/>
      <c r="M9" s="15"/>
      <c r="N9" s="14"/>
      <c r="O9" s="13">
        <v>0</v>
      </c>
      <c r="P9" s="15">
        <v>0</v>
      </c>
      <c r="Q9" s="10"/>
      <c r="R9" s="15"/>
      <c r="S9" s="14"/>
      <c r="T9" t="s">
        <v>30</v>
      </c>
    </row>
    <row r="10" spans="1:21" ht="12.75">
      <c r="A10" s="49" t="s">
        <v>8</v>
      </c>
      <c r="B10" s="50"/>
      <c r="C10" s="50"/>
      <c r="D10" s="51"/>
      <c r="E10" s="13">
        <v>20</v>
      </c>
      <c r="F10" s="15">
        <v>20.26</v>
      </c>
      <c r="G10" s="15">
        <f aca="true" t="shared" si="0" ref="G10:G17">F10/E10*100</f>
        <v>101.30000000000001</v>
      </c>
      <c r="H10" s="15">
        <v>14.66</v>
      </c>
      <c r="I10" s="14">
        <f>F10/H10</f>
        <v>1.3819918144611187</v>
      </c>
      <c r="J10" s="13">
        <v>8</v>
      </c>
      <c r="K10" s="15">
        <v>8.38</v>
      </c>
      <c r="L10" s="15">
        <f aca="true" t="shared" si="1" ref="L10:L17">K10/J10*100</f>
        <v>104.75000000000001</v>
      </c>
      <c r="M10" s="15">
        <v>8</v>
      </c>
      <c r="N10" s="14">
        <f aca="true" t="shared" si="2" ref="N10:N17">K10/M10</f>
        <v>1.0475</v>
      </c>
      <c r="O10" s="13">
        <v>5</v>
      </c>
      <c r="P10" s="15">
        <v>5.11</v>
      </c>
      <c r="Q10" s="15">
        <f aca="true" t="shared" si="3" ref="Q10:Q17">P10/O10*100</f>
        <v>102.2</v>
      </c>
      <c r="R10" s="15">
        <v>5.64</v>
      </c>
      <c r="S10" s="14">
        <f aca="true" t="shared" si="4" ref="S10:S17">P10/R10</f>
        <v>0.9060283687943264</v>
      </c>
      <c r="U10" t="s">
        <v>30</v>
      </c>
    </row>
    <row r="11" spans="1:19" ht="12.75">
      <c r="A11" s="49" t="s">
        <v>58</v>
      </c>
      <c r="B11" s="50"/>
      <c r="C11" s="50"/>
      <c r="D11" s="51"/>
      <c r="E11" s="13"/>
      <c r="F11" s="15"/>
      <c r="G11" s="15"/>
      <c r="H11" s="15"/>
      <c r="I11" s="14"/>
      <c r="J11" s="13"/>
      <c r="K11" s="15"/>
      <c r="L11" s="15"/>
      <c r="M11" s="15"/>
      <c r="N11" s="14"/>
      <c r="O11" s="13"/>
      <c r="P11" s="15"/>
      <c r="Q11" s="15"/>
      <c r="R11" s="15"/>
      <c r="S11" s="14"/>
    </row>
    <row r="12" spans="1:21" ht="12.75">
      <c r="A12" s="52" t="s">
        <v>9</v>
      </c>
      <c r="B12" s="53"/>
      <c r="C12" s="53"/>
      <c r="D12" s="54"/>
      <c r="E12" s="9">
        <f>E13+E14+E15</f>
        <v>14</v>
      </c>
      <c r="F12" s="10">
        <f>F13+F14+F15</f>
        <v>23.59</v>
      </c>
      <c r="G12" s="10">
        <f t="shared" si="0"/>
        <v>168.5</v>
      </c>
      <c r="H12" s="10">
        <f>H13+H14+H15</f>
        <v>31.740000000000002</v>
      </c>
      <c r="I12" s="11">
        <f>F12/H12</f>
        <v>0.7432262129804662</v>
      </c>
      <c r="J12" s="9">
        <f>J13+J14+J15</f>
        <v>0</v>
      </c>
      <c r="K12" s="10">
        <f>K13+K14+K15</f>
        <v>0.72</v>
      </c>
      <c r="L12" s="10" t="e">
        <f t="shared" si="1"/>
        <v>#DIV/0!</v>
      </c>
      <c r="M12" s="10">
        <f>M13+M14+M15</f>
        <v>0</v>
      </c>
      <c r="N12" s="11" t="e">
        <f t="shared" si="2"/>
        <v>#DIV/0!</v>
      </c>
      <c r="O12" s="9">
        <f>O13+O14+O15</f>
        <v>0</v>
      </c>
      <c r="P12" s="10">
        <f>P13+P14+P15</f>
        <v>1.87</v>
      </c>
      <c r="Q12" s="10" t="e">
        <f t="shared" si="3"/>
        <v>#DIV/0!</v>
      </c>
      <c r="R12" s="10">
        <f>R13+R14+R15</f>
        <v>0.13</v>
      </c>
      <c r="S12" s="11">
        <f t="shared" si="4"/>
        <v>14.384615384615385</v>
      </c>
      <c r="U12" t="s">
        <v>30</v>
      </c>
    </row>
    <row r="13" spans="1:19" ht="12.75">
      <c r="A13" s="49" t="s">
        <v>11</v>
      </c>
      <c r="B13" s="50"/>
      <c r="C13" s="50"/>
      <c r="D13" s="51"/>
      <c r="E13" s="13">
        <v>12</v>
      </c>
      <c r="F13" s="15">
        <v>23.59</v>
      </c>
      <c r="G13" s="15">
        <f t="shared" si="0"/>
        <v>196.58333333333334</v>
      </c>
      <c r="H13" s="15">
        <v>31.53</v>
      </c>
      <c r="I13" s="14">
        <f>F13/H13</f>
        <v>0.7481763399936568</v>
      </c>
      <c r="J13" s="13"/>
      <c r="K13" s="15"/>
      <c r="L13" s="15" t="e">
        <f t="shared" si="1"/>
        <v>#DIV/0!</v>
      </c>
      <c r="M13" s="15"/>
      <c r="N13" s="14" t="e">
        <f t="shared" si="2"/>
        <v>#DIV/0!</v>
      </c>
      <c r="O13" s="13"/>
      <c r="P13" s="15">
        <v>1.87</v>
      </c>
      <c r="Q13" s="15" t="e">
        <f t="shared" si="3"/>
        <v>#DIV/0!</v>
      </c>
      <c r="R13" s="15"/>
      <c r="S13" s="14" t="e">
        <f t="shared" si="4"/>
        <v>#DIV/0!</v>
      </c>
    </row>
    <row r="14" spans="1:21" ht="12.75">
      <c r="A14" s="49" t="s">
        <v>12</v>
      </c>
      <c r="B14" s="50"/>
      <c r="C14" s="50"/>
      <c r="D14" s="51"/>
      <c r="E14" s="13">
        <v>2</v>
      </c>
      <c r="F14" s="15">
        <v>0</v>
      </c>
      <c r="G14" s="15">
        <f t="shared" si="0"/>
        <v>0</v>
      </c>
      <c r="H14" s="15">
        <v>0.21</v>
      </c>
      <c r="I14" s="14">
        <v>0</v>
      </c>
      <c r="J14" s="13"/>
      <c r="K14" s="15">
        <v>0.72</v>
      </c>
      <c r="L14" s="15" t="e">
        <f t="shared" si="1"/>
        <v>#DIV/0!</v>
      </c>
      <c r="M14" s="15"/>
      <c r="N14" s="14"/>
      <c r="O14" s="13"/>
      <c r="P14" s="15"/>
      <c r="Q14" s="15"/>
      <c r="R14" s="15">
        <v>0.13</v>
      </c>
      <c r="S14" s="14">
        <f t="shared" si="4"/>
        <v>0</v>
      </c>
      <c r="U14" t="s">
        <v>30</v>
      </c>
    </row>
    <row r="15" spans="1:19" ht="12.75">
      <c r="A15" s="49" t="s">
        <v>10</v>
      </c>
      <c r="B15" s="50"/>
      <c r="C15" s="50"/>
      <c r="D15" s="51"/>
      <c r="E15" s="13"/>
      <c r="F15" s="15"/>
      <c r="G15" s="15"/>
      <c r="H15" s="15"/>
      <c r="I15" s="14"/>
      <c r="J15" s="13"/>
      <c r="K15" s="15"/>
      <c r="L15" s="15"/>
      <c r="M15" s="15"/>
      <c r="N15" s="14"/>
      <c r="O15" s="13"/>
      <c r="P15" s="15"/>
      <c r="Q15" s="15"/>
      <c r="R15" s="15"/>
      <c r="S15" s="14" t="e">
        <f>P15/R15</f>
        <v>#DIV/0!</v>
      </c>
    </row>
    <row r="16" spans="1:21" ht="12.75">
      <c r="A16" s="52" t="s">
        <v>13</v>
      </c>
      <c r="B16" s="53"/>
      <c r="C16" s="53"/>
      <c r="D16" s="54"/>
      <c r="E16" s="9">
        <f>E17+E18+E19</f>
        <v>65</v>
      </c>
      <c r="F16" s="10">
        <f>F17+F18+F19</f>
        <v>75.37</v>
      </c>
      <c r="G16" s="10">
        <f t="shared" si="0"/>
        <v>115.95384615384616</v>
      </c>
      <c r="H16" s="10">
        <f>H17+H18+H19</f>
        <v>31.67</v>
      </c>
      <c r="I16" s="11">
        <f>F16/H16</f>
        <v>2.3798547521313544</v>
      </c>
      <c r="J16" s="9">
        <f>J17+J18+J19</f>
        <v>11</v>
      </c>
      <c r="K16" s="10">
        <f>K17+K18+K19</f>
        <v>16.990000000000002</v>
      </c>
      <c r="L16" s="10">
        <f t="shared" si="1"/>
        <v>154.45454545454547</v>
      </c>
      <c r="M16" s="10">
        <f>M17+M18+M19</f>
        <v>16.93</v>
      </c>
      <c r="N16" s="11">
        <f t="shared" si="2"/>
        <v>1.0035440047253397</v>
      </c>
      <c r="O16" s="9">
        <f>O17+O18+O19</f>
        <v>13</v>
      </c>
      <c r="P16" s="10">
        <f>P17+P18+P19</f>
        <v>7.08</v>
      </c>
      <c r="Q16" s="10">
        <f t="shared" si="3"/>
        <v>54.46153846153846</v>
      </c>
      <c r="R16" s="10">
        <f>R17+R18+R19</f>
        <v>15.22</v>
      </c>
      <c r="S16" s="11">
        <f t="shared" si="4"/>
        <v>0.46517739816031534</v>
      </c>
      <c r="U16" t="s">
        <v>30</v>
      </c>
    </row>
    <row r="17" spans="1:20" ht="12.75">
      <c r="A17" s="49" t="s">
        <v>14</v>
      </c>
      <c r="B17" s="50"/>
      <c r="C17" s="50"/>
      <c r="D17" s="51"/>
      <c r="E17" s="13">
        <v>10</v>
      </c>
      <c r="F17" s="15">
        <v>19.89</v>
      </c>
      <c r="G17" s="15">
        <f t="shared" si="0"/>
        <v>198.9</v>
      </c>
      <c r="H17" s="15">
        <v>10.72</v>
      </c>
      <c r="I17" s="14">
        <f>F17/H17</f>
        <v>1.855410447761194</v>
      </c>
      <c r="J17" s="13">
        <v>5</v>
      </c>
      <c r="K17" s="15">
        <v>10.07</v>
      </c>
      <c r="L17" s="15">
        <f t="shared" si="1"/>
        <v>201.40000000000003</v>
      </c>
      <c r="M17" s="15">
        <v>6.78</v>
      </c>
      <c r="N17" s="14">
        <f t="shared" si="2"/>
        <v>1.4852507374631267</v>
      </c>
      <c r="O17" s="13">
        <v>8</v>
      </c>
      <c r="P17" s="15">
        <v>3.41</v>
      </c>
      <c r="Q17" s="15">
        <f t="shared" si="3"/>
        <v>42.625</v>
      </c>
      <c r="R17" s="15">
        <v>8.91</v>
      </c>
      <c r="S17" s="14">
        <f t="shared" si="4"/>
        <v>0.3827160493827161</v>
      </c>
      <c r="T17" t="s">
        <v>30</v>
      </c>
    </row>
    <row r="18" spans="1:21" ht="12.75">
      <c r="A18" s="49" t="s">
        <v>15</v>
      </c>
      <c r="B18" s="50"/>
      <c r="C18" s="50"/>
      <c r="D18" s="51"/>
      <c r="E18" s="13"/>
      <c r="F18" s="15"/>
      <c r="G18" s="15"/>
      <c r="H18" s="15"/>
      <c r="I18" s="14"/>
      <c r="J18" s="13"/>
      <c r="K18" s="15"/>
      <c r="L18" s="15"/>
      <c r="M18" s="15"/>
      <c r="N18" s="14"/>
      <c r="O18" s="13"/>
      <c r="P18" s="15"/>
      <c r="Q18" s="15"/>
      <c r="R18" s="15"/>
      <c r="S18" s="14"/>
      <c r="U18" t="s">
        <v>30</v>
      </c>
    </row>
    <row r="19" spans="1:20" ht="12.75">
      <c r="A19" s="49" t="s">
        <v>16</v>
      </c>
      <c r="B19" s="50"/>
      <c r="C19" s="50"/>
      <c r="D19" s="51"/>
      <c r="E19" s="13">
        <f>E20+E21</f>
        <v>55</v>
      </c>
      <c r="F19" s="15">
        <f>F20+F21</f>
        <v>55.480000000000004</v>
      </c>
      <c r="G19" s="15">
        <f>F19/E19*100</f>
        <v>100.87272727272727</v>
      </c>
      <c r="H19" s="15">
        <f>H20+H21</f>
        <v>20.950000000000003</v>
      </c>
      <c r="I19" s="14">
        <f aca="true" t="shared" si="5" ref="I19:I26">F19/H19</f>
        <v>2.648210023866348</v>
      </c>
      <c r="J19" s="13">
        <f>J20+J21</f>
        <v>6</v>
      </c>
      <c r="K19" s="15">
        <f>K20+K21</f>
        <v>6.92</v>
      </c>
      <c r="L19" s="15">
        <f aca="true" t="shared" si="6" ref="L19:L24">K19/J19*100</f>
        <v>115.33333333333333</v>
      </c>
      <c r="M19" s="15">
        <f>M20+M21</f>
        <v>10.15</v>
      </c>
      <c r="N19" s="14">
        <f aca="true" t="shared" si="7" ref="N19:N25">K19/M19</f>
        <v>0.6817733990147783</v>
      </c>
      <c r="O19" s="13">
        <f>O20+O21</f>
        <v>5</v>
      </c>
      <c r="P19" s="15">
        <f>P20+P21</f>
        <v>3.67</v>
      </c>
      <c r="Q19" s="15">
        <f aca="true" t="shared" si="8" ref="Q19:Q24">P19/O19*100</f>
        <v>73.4</v>
      </c>
      <c r="R19" s="15">
        <f>R20+R21</f>
        <v>6.3100000000000005</v>
      </c>
      <c r="S19" s="14">
        <f aca="true" t="shared" si="9" ref="S19:S26">P19/R19</f>
        <v>0.5816164817749603</v>
      </c>
      <c r="T19" t="s">
        <v>30</v>
      </c>
    </row>
    <row r="20" spans="1:19" ht="12.75">
      <c r="A20" s="49" t="s">
        <v>51</v>
      </c>
      <c r="B20" s="50"/>
      <c r="C20" s="50"/>
      <c r="D20" s="51"/>
      <c r="E20" s="13">
        <v>40</v>
      </c>
      <c r="F20" s="15">
        <v>40.1</v>
      </c>
      <c r="G20" s="15">
        <f>F20/E20*100</f>
        <v>100.25</v>
      </c>
      <c r="H20" s="15">
        <v>1.33</v>
      </c>
      <c r="I20" s="14">
        <f t="shared" si="5"/>
        <v>30.150375939849624</v>
      </c>
      <c r="J20" s="13">
        <v>3</v>
      </c>
      <c r="K20" s="15">
        <v>3.6</v>
      </c>
      <c r="L20" s="15">
        <f t="shared" si="6"/>
        <v>120</v>
      </c>
      <c r="M20" s="15">
        <v>7.93</v>
      </c>
      <c r="N20" s="14">
        <f t="shared" si="7"/>
        <v>0.4539722572509458</v>
      </c>
      <c r="O20" s="13">
        <v>4</v>
      </c>
      <c r="P20" s="15">
        <v>1.25</v>
      </c>
      <c r="Q20" s="15">
        <f t="shared" si="8"/>
        <v>31.25</v>
      </c>
      <c r="R20" s="15">
        <v>0.24</v>
      </c>
      <c r="S20" s="14">
        <f t="shared" si="9"/>
        <v>5.208333333333334</v>
      </c>
    </row>
    <row r="21" spans="1:19" ht="12.75">
      <c r="A21" s="49" t="s">
        <v>52</v>
      </c>
      <c r="B21" s="50"/>
      <c r="C21" s="50"/>
      <c r="D21" s="51"/>
      <c r="E21" s="13">
        <v>15</v>
      </c>
      <c r="F21" s="15">
        <v>15.38</v>
      </c>
      <c r="G21" s="15">
        <f>F21/E21*100</f>
        <v>102.53333333333335</v>
      </c>
      <c r="H21" s="15">
        <v>19.62</v>
      </c>
      <c r="I21" s="14">
        <f t="shared" si="5"/>
        <v>0.7838939857288482</v>
      </c>
      <c r="J21" s="13">
        <v>3</v>
      </c>
      <c r="K21" s="15">
        <v>3.32</v>
      </c>
      <c r="L21" s="15">
        <f t="shared" si="6"/>
        <v>110.66666666666667</v>
      </c>
      <c r="M21" s="15">
        <v>2.22</v>
      </c>
      <c r="N21" s="14">
        <f t="shared" si="7"/>
        <v>1.4954954954954953</v>
      </c>
      <c r="O21" s="13">
        <v>1</v>
      </c>
      <c r="P21" s="15">
        <v>2.42</v>
      </c>
      <c r="Q21" s="15">
        <f t="shared" si="8"/>
        <v>242</v>
      </c>
      <c r="R21" s="15">
        <v>6.07</v>
      </c>
      <c r="S21" s="14">
        <f t="shared" si="9"/>
        <v>0.39868204283360786</v>
      </c>
    </row>
    <row r="22" spans="1:22" ht="12.75">
      <c r="A22" s="52" t="s">
        <v>17</v>
      </c>
      <c r="B22" s="53"/>
      <c r="C22" s="53"/>
      <c r="D22" s="54"/>
      <c r="E22" s="9"/>
      <c r="F22" s="10"/>
      <c r="G22" s="10"/>
      <c r="H22" s="10"/>
      <c r="I22" s="11"/>
      <c r="J22" s="9"/>
      <c r="K22" s="10"/>
      <c r="L22" s="10" t="e">
        <f t="shared" si="6"/>
        <v>#DIV/0!</v>
      </c>
      <c r="M22" s="10"/>
      <c r="N22" s="14" t="e">
        <f t="shared" si="7"/>
        <v>#DIV/0!</v>
      </c>
      <c r="O22" s="9"/>
      <c r="P22" s="10"/>
      <c r="Q22" s="10" t="e">
        <f t="shared" si="8"/>
        <v>#DIV/0!</v>
      </c>
      <c r="R22" s="10"/>
      <c r="S22" s="11" t="e">
        <f t="shared" si="9"/>
        <v>#DIV/0!</v>
      </c>
      <c r="U22" t="s">
        <v>30</v>
      </c>
      <c r="V22" t="s">
        <v>30</v>
      </c>
    </row>
    <row r="23" spans="1:20" ht="12.75">
      <c r="A23" s="52" t="s">
        <v>22</v>
      </c>
      <c r="B23" s="53"/>
      <c r="C23" s="53"/>
      <c r="D23" s="54"/>
      <c r="E23" s="9">
        <f>E24+E28+E30+E31+E32+E33</f>
        <v>7</v>
      </c>
      <c r="F23" s="10">
        <f>F24+F28+F30+F31+F32+F33</f>
        <v>0</v>
      </c>
      <c r="G23" s="10">
        <f>F23/E23*100</f>
        <v>0</v>
      </c>
      <c r="H23" s="10">
        <f>H24+H28+H30+H31+H32+H33</f>
        <v>1</v>
      </c>
      <c r="I23" s="11">
        <f t="shared" si="5"/>
        <v>0</v>
      </c>
      <c r="J23" s="9">
        <f>J24+J28+J30+J31+J32+J33</f>
        <v>5</v>
      </c>
      <c r="K23" s="10">
        <f>K24+K28+K30+K31+K32+K33</f>
        <v>0</v>
      </c>
      <c r="L23" s="10">
        <f t="shared" si="6"/>
        <v>0</v>
      </c>
      <c r="M23" s="10">
        <f>M24+M28+M30+M31+M32+M33</f>
        <v>20.65</v>
      </c>
      <c r="N23" s="11">
        <f t="shared" si="7"/>
        <v>0</v>
      </c>
      <c r="O23" s="9">
        <f>O24+O28+O30+O31+O32+O33</f>
        <v>3</v>
      </c>
      <c r="P23" s="10">
        <f>P24+P28+P30+P31+P32+P33</f>
        <v>0</v>
      </c>
      <c r="Q23" s="10">
        <f t="shared" si="8"/>
        <v>0</v>
      </c>
      <c r="R23" s="10">
        <f>R24+R28+R30+R31+R32+R33</f>
        <v>0</v>
      </c>
      <c r="S23" s="11" t="e">
        <f t="shared" si="9"/>
        <v>#DIV/0!</v>
      </c>
      <c r="T23" t="s">
        <v>30</v>
      </c>
    </row>
    <row r="24" spans="1:19" ht="12.75">
      <c r="A24" s="52" t="s">
        <v>23</v>
      </c>
      <c r="B24" s="53"/>
      <c r="C24" s="53"/>
      <c r="D24" s="54"/>
      <c r="E24" s="9">
        <f>E25+E26+E27</f>
        <v>0</v>
      </c>
      <c r="F24" s="10">
        <f>F25+F26+F27</f>
        <v>0</v>
      </c>
      <c r="G24" s="10"/>
      <c r="H24" s="10">
        <f>H25+H26+H27</f>
        <v>0</v>
      </c>
      <c r="I24" s="11" t="e">
        <f t="shared" si="5"/>
        <v>#DIV/0!</v>
      </c>
      <c r="J24" s="9">
        <f>J25+J26+J27</f>
        <v>0</v>
      </c>
      <c r="K24" s="10">
        <f>K25+K26+K27</f>
        <v>0</v>
      </c>
      <c r="L24" s="10" t="e">
        <f t="shared" si="6"/>
        <v>#DIV/0!</v>
      </c>
      <c r="M24" s="10">
        <f>M25+M26+M27</f>
        <v>14.33</v>
      </c>
      <c r="N24" s="11">
        <f t="shared" si="7"/>
        <v>0</v>
      </c>
      <c r="O24" s="9">
        <f>O25+O26+O27</f>
        <v>0</v>
      </c>
      <c r="P24" s="10">
        <f>P25+P26+P27</f>
        <v>0</v>
      </c>
      <c r="Q24" s="10" t="e">
        <f t="shared" si="8"/>
        <v>#DIV/0!</v>
      </c>
      <c r="R24" s="10">
        <f>R25+R26+R27</f>
        <v>0</v>
      </c>
      <c r="S24" s="11" t="e">
        <f t="shared" si="9"/>
        <v>#DIV/0!</v>
      </c>
    </row>
    <row r="25" spans="1:21" ht="12.75">
      <c r="A25" s="49" t="s">
        <v>46</v>
      </c>
      <c r="B25" s="50"/>
      <c r="C25" s="50"/>
      <c r="D25" s="51"/>
      <c r="E25" s="13"/>
      <c r="F25" s="15"/>
      <c r="G25" s="15"/>
      <c r="H25" s="15"/>
      <c r="I25" s="14" t="e">
        <f t="shared" si="5"/>
        <v>#DIV/0!</v>
      </c>
      <c r="J25" s="13"/>
      <c r="K25" s="15"/>
      <c r="L25" s="15"/>
      <c r="M25" s="15"/>
      <c r="N25" s="14" t="e">
        <f t="shared" si="7"/>
        <v>#DIV/0!</v>
      </c>
      <c r="O25" s="13"/>
      <c r="P25" s="15"/>
      <c r="Q25" s="15"/>
      <c r="R25" s="15"/>
      <c r="S25" s="14" t="e">
        <f t="shared" si="9"/>
        <v>#DIV/0!</v>
      </c>
      <c r="U25" t="s">
        <v>30</v>
      </c>
    </row>
    <row r="26" spans="1:19" ht="12.75">
      <c r="A26" s="49" t="s">
        <v>45</v>
      </c>
      <c r="B26" s="50"/>
      <c r="C26" s="50"/>
      <c r="D26" s="51"/>
      <c r="E26" s="13"/>
      <c r="F26" s="15"/>
      <c r="G26" s="15"/>
      <c r="H26" s="15"/>
      <c r="I26" s="14" t="e">
        <f t="shared" si="5"/>
        <v>#DIV/0!</v>
      </c>
      <c r="J26" s="13"/>
      <c r="K26" s="15"/>
      <c r="L26" s="15"/>
      <c r="M26" s="15">
        <v>14.33</v>
      </c>
      <c r="N26" s="14"/>
      <c r="O26" s="13"/>
      <c r="P26" s="15"/>
      <c r="Q26" s="15"/>
      <c r="R26" s="15"/>
      <c r="S26" s="14" t="e">
        <f t="shared" si="9"/>
        <v>#DIV/0!</v>
      </c>
    </row>
    <row r="27" spans="1:19" ht="12.75">
      <c r="A27" s="49" t="s">
        <v>24</v>
      </c>
      <c r="B27" s="50"/>
      <c r="C27" s="50"/>
      <c r="D27" s="51"/>
      <c r="E27" s="13"/>
      <c r="F27" s="15"/>
      <c r="G27" s="15"/>
      <c r="H27" s="15"/>
      <c r="I27" s="14"/>
      <c r="J27" s="13"/>
      <c r="K27" s="15"/>
      <c r="L27" s="15"/>
      <c r="M27" s="15"/>
      <c r="N27" s="14"/>
      <c r="O27" s="13"/>
      <c r="P27" s="15"/>
      <c r="Q27" s="15"/>
      <c r="R27" s="15"/>
      <c r="S27" s="14"/>
    </row>
    <row r="28" spans="1:22" ht="21.75" customHeight="1">
      <c r="A28" s="55" t="s">
        <v>25</v>
      </c>
      <c r="B28" s="53"/>
      <c r="C28" s="53"/>
      <c r="D28" s="54"/>
      <c r="E28" s="9">
        <f>E29</f>
        <v>0</v>
      </c>
      <c r="F28" s="10">
        <f>F29</f>
        <v>0</v>
      </c>
      <c r="G28" s="10"/>
      <c r="H28" s="10">
        <f>H29</f>
        <v>0</v>
      </c>
      <c r="I28" s="14"/>
      <c r="J28" s="9">
        <f>J29</f>
        <v>0</v>
      </c>
      <c r="K28" s="10">
        <f>K29</f>
        <v>0</v>
      </c>
      <c r="L28" s="10"/>
      <c r="M28" s="10">
        <f>M29</f>
        <v>0</v>
      </c>
      <c r="N28" s="11"/>
      <c r="O28" s="9">
        <f>O29</f>
        <v>0</v>
      </c>
      <c r="P28" s="10">
        <f>P29</f>
        <v>0</v>
      </c>
      <c r="Q28" s="10"/>
      <c r="R28" s="10">
        <f>R29</f>
        <v>0</v>
      </c>
      <c r="S28" s="14"/>
      <c r="U28" t="s">
        <v>30</v>
      </c>
      <c r="V28" t="s">
        <v>30</v>
      </c>
    </row>
    <row r="29" spans="1:21" ht="12.75" customHeight="1">
      <c r="A29" s="57" t="s">
        <v>53</v>
      </c>
      <c r="B29" s="50"/>
      <c r="C29" s="50"/>
      <c r="D29" s="51"/>
      <c r="E29" s="13"/>
      <c r="F29" s="15"/>
      <c r="G29" s="10"/>
      <c r="H29" s="15"/>
      <c r="I29" s="14"/>
      <c r="J29" s="13"/>
      <c r="K29" s="15"/>
      <c r="L29" s="15"/>
      <c r="M29" s="15"/>
      <c r="N29" s="14"/>
      <c r="O29" s="13"/>
      <c r="P29" s="15"/>
      <c r="Q29" s="15"/>
      <c r="R29" s="15"/>
      <c r="S29" s="14"/>
      <c r="U29" t="s">
        <v>30</v>
      </c>
    </row>
    <row r="30" spans="1:19" ht="14.25" customHeight="1">
      <c r="A30" s="57" t="s">
        <v>47</v>
      </c>
      <c r="B30" s="58"/>
      <c r="C30" s="58"/>
      <c r="D30" s="59"/>
      <c r="E30" s="13"/>
      <c r="F30" s="15"/>
      <c r="G30" s="15"/>
      <c r="H30" s="15"/>
      <c r="I30" s="14" t="e">
        <f>F30/H30</f>
        <v>#DIV/0!</v>
      </c>
      <c r="J30" s="13"/>
      <c r="K30" s="15"/>
      <c r="L30" s="15"/>
      <c r="M30" s="15">
        <v>0.9</v>
      </c>
      <c r="N30" s="14"/>
      <c r="O30" s="13"/>
      <c r="P30" s="15"/>
      <c r="Q30" s="15"/>
      <c r="R30" s="15"/>
      <c r="S30" s="14"/>
    </row>
    <row r="31" spans="1:19" ht="12.75" customHeight="1">
      <c r="A31" s="57" t="s">
        <v>44</v>
      </c>
      <c r="B31" s="58"/>
      <c r="C31" s="58"/>
      <c r="D31" s="59"/>
      <c r="E31" s="13"/>
      <c r="F31" s="15"/>
      <c r="G31" s="10"/>
      <c r="H31" s="15"/>
      <c r="I31" s="14"/>
      <c r="J31" s="13"/>
      <c r="K31" s="15"/>
      <c r="L31" s="15"/>
      <c r="M31" s="15"/>
      <c r="N31" s="14" t="e">
        <f>K31/M31</f>
        <v>#DIV/0!</v>
      </c>
      <c r="O31" s="13"/>
      <c r="P31" s="15"/>
      <c r="Q31" s="15"/>
      <c r="R31" s="15"/>
      <c r="S31" s="14"/>
    </row>
    <row r="32" spans="1:20" ht="12.75">
      <c r="A32" s="52" t="s">
        <v>27</v>
      </c>
      <c r="B32" s="53"/>
      <c r="C32" s="53"/>
      <c r="D32" s="54"/>
      <c r="E32" s="13"/>
      <c r="F32" s="15"/>
      <c r="G32" s="10"/>
      <c r="H32" s="15"/>
      <c r="I32" s="14"/>
      <c r="J32" s="13"/>
      <c r="K32" s="15"/>
      <c r="L32" s="15"/>
      <c r="M32" s="15"/>
      <c r="N32" s="14"/>
      <c r="O32" s="13"/>
      <c r="P32" s="15"/>
      <c r="Q32" s="15"/>
      <c r="R32" s="15"/>
      <c r="S32" s="14"/>
      <c r="T32" t="s">
        <v>30</v>
      </c>
    </row>
    <row r="33" spans="1:22" ht="12.75">
      <c r="A33" s="52" t="s">
        <v>28</v>
      </c>
      <c r="B33" s="53"/>
      <c r="C33" s="53"/>
      <c r="D33" s="54"/>
      <c r="E33" s="13">
        <f>E34+E35+E36</f>
        <v>7</v>
      </c>
      <c r="F33" s="15">
        <f>F34+F35+F36</f>
        <v>0</v>
      </c>
      <c r="G33" s="15">
        <f>F33/E33*100</f>
        <v>0</v>
      </c>
      <c r="H33" s="15">
        <f>H34+H35+H36</f>
        <v>1</v>
      </c>
      <c r="I33" s="14">
        <f>F33/H33</f>
        <v>0</v>
      </c>
      <c r="J33" s="13">
        <f>J34+J35+J36</f>
        <v>5</v>
      </c>
      <c r="K33" s="15">
        <f>K34+K35+K36</f>
        <v>0</v>
      </c>
      <c r="L33" s="15">
        <f>K33/J33*100</f>
        <v>0</v>
      </c>
      <c r="M33" s="15">
        <f>M34+M35+M36</f>
        <v>5.42</v>
      </c>
      <c r="N33" s="14">
        <f>K33/M33</f>
        <v>0</v>
      </c>
      <c r="O33" s="13">
        <f>O34+O35+O36</f>
        <v>3</v>
      </c>
      <c r="P33" s="15">
        <f>P34+P35+P36</f>
        <v>0</v>
      </c>
      <c r="Q33" s="15">
        <f>P33/O33*100</f>
        <v>0</v>
      </c>
      <c r="R33" s="15">
        <f>R34+R35+R36</f>
        <v>0</v>
      </c>
      <c r="S33" s="14"/>
      <c r="U33" t="s">
        <v>30</v>
      </c>
      <c r="V33" t="s">
        <v>30</v>
      </c>
    </row>
    <row r="34" spans="1:19" ht="12.75">
      <c r="A34" s="49" t="s">
        <v>48</v>
      </c>
      <c r="B34" s="50"/>
      <c r="C34" s="50"/>
      <c r="D34" s="51"/>
      <c r="E34" s="13"/>
      <c r="F34" s="15"/>
      <c r="G34" s="15"/>
      <c r="H34" s="15"/>
      <c r="I34" s="14"/>
      <c r="J34" s="13"/>
      <c r="K34" s="15"/>
      <c r="L34" s="15"/>
      <c r="M34" s="15"/>
      <c r="N34" s="14"/>
      <c r="O34" s="13"/>
      <c r="P34" s="15"/>
      <c r="Q34" s="15"/>
      <c r="R34" s="15"/>
      <c r="S34" s="14" t="s">
        <v>30</v>
      </c>
    </row>
    <row r="35" spans="1:19" ht="12.75">
      <c r="A35" s="49" t="s">
        <v>49</v>
      </c>
      <c r="B35" s="50"/>
      <c r="C35" s="50"/>
      <c r="D35" s="51"/>
      <c r="E35" s="13">
        <v>7</v>
      </c>
      <c r="F35" s="15">
        <v>0</v>
      </c>
      <c r="G35" s="15">
        <f>F35/E35*100</f>
        <v>0</v>
      </c>
      <c r="H35" s="15">
        <v>1</v>
      </c>
      <c r="I35" s="14">
        <f>F35/H35</f>
        <v>0</v>
      </c>
      <c r="J35" s="13">
        <v>5</v>
      </c>
      <c r="K35" s="15">
        <v>0</v>
      </c>
      <c r="L35" s="15">
        <f>K35/J35*100</f>
        <v>0</v>
      </c>
      <c r="M35" s="15">
        <v>5.42</v>
      </c>
      <c r="N35" s="14">
        <f>K35/M35</f>
        <v>0</v>
      </c>
      <c r="O35" s="13">
        <v>3</v>
      </c>
      <c r="P35" s="15">
        <v>0</v>
      </c>
      <c r="Q35" s="15">
        <f>P35/O35*100</f>
        <v>0</v>
      </c>
      <c r="R35" s="15"/>
      <c r="S35" s="14"/>
    </row>
    <row r="36" spans="1:19" ht="12.75">
      <c r="A36" s="49" t="s">
        <v>50</v>
      </c>
      <c r="B36" s="50"/>
      <c r="C36" s="50"/>
      <c r="D36" s="51"/>
      <c r="E36" s="13"/>
      <c r="F36" s="15"/>
      <c r="G36" s="15"/>
      <c r="H36" s="15"/>
      <c r="I36" s="14"/>
      <c r="J36" s="13"/>
      <c r="K36" s="15"/>
      <c r="L36" s="15"/>
      <c r="M36" s="15"/>
      <c r="N36" s="14"/>
      <c r="O36" s="13"/>
      <c r="P36" s="15"/>
      <c r="Q36" s="15"/>
      <c r="R36" s="15"/>
      <c r="S36" s="14"/>
    </row>
    <row r="37" spans="1:19" ht="12.75">
      <c r="A37" s="52" t="s">
        <v>29</v>
      </c>
      <c r="B37" s="53"/>
      <c r="C37" s="53"/>
      <c r="D37" s="54"/>
      <c r="E37" s="9">
        <f>E7+E23</f>
        <v>106</v>
      </c>
      <c r="F37" s="10">
        <f>F7+F23</f>
        <v>119.22</v>
      </c>
      <c r="G37" s="10">
        <f>F37/E37*100</f>
        <v>112.47169811320754</v>
      </c>
      <c r="H37" s="10">
        <f>H7+H23</f>
        <v>79.07000000000001</v>
      </c>
      <c r="I37" s="11">
        <f>F37/H37</f>
        <v>1.5077779183002402</v>
      </c>
      <c r="J37" s="9">
        <f>J7+J23</f>
        <v>24</v>
      </c>
      <c r="K37" s="10">
        <f>K7+K23</f>
        <v>26.090000000000003</v>
      </c>
      <c r="L37" s="10">
        <f>K37/J37*100</f>
        <v>108.70833333333334</v>
      </c>
      <c r="M37" s="10">
        <f>M7+M23</f>
        <v>45.58</v>
      </c>
      <c r="N37" s="11">
        <f>K37/M37</f>
        <v>0.5724001755155771</v>
      </c>
      <c r="O37" s="9">
        <f>O7+O23</f>
        <v>21</v>
      </c>
      <c r="P37" s="10">
        <f>P7+P23</f>
        <v>14.06</v>
      </c>
      <c r="Q37" s="10">
        <f>P37/O37*100</f>
        <v>66.95238095238095</v>
      </c>
      <c r="R37" s="10">
        <f>R7+R23</f>
        <v>20.990000000000002</v>
      </c>
      <c r="S37" s="11">
        <f>P37/R37</f>
        <v>0.6698427822772749</v>
      </c>
    </row>
    <row r="39" spans="7:11" ht="12.75">
      <c r="G39" t="s">
        <v>30</v>
      </c>
      <c r="K39" t="s">
        <v>30</v>
      </c>
    </row>
    <row r="40" spans="8:19" ht="12.75">
      <c r="H40" t="s">
        <v>30</v>
      </c>
      <c r="I40" t="s">
        <v>30</v>
      </c>
      <c r="J40" t="s">
        <v>30</v>
      </c>
      <c r="L40" t="s">
        <v>30</v>
      </c>
      <c r="S40" t="s">
        <v>30</v>
      </c>
    </row>
    <row r="41" spans="8:19" ht="12.75">
      <c r="H41" t="s">
        <v>30</v>
      </c>
      <c r="I41" t="s">
        <v>30</v>
      </c>
      <c r="M41" t="s">
        <v>30</v>
      </c>
      <c r="O41" t="s">
        <v>30</v>
      </c>
      <c r="S41" t="s">
        <v>30</v>
      </c>
    </row>
    <row r="42" spans="8:19" ht="12.75">
      <c r="H42" t="s">
        <v>30</v>
      </c>
      <c r="I42" t="s">
        <v>30</v>
      </c>
      <c r="L42" t="s">
        <v>30</v>
      </c>
      <c r="M42" t="s">
        <v>30</v>
      </c>
      <c r="O42" t="s">
        <v>30</v>
      </c>
      <c r="S42" t="s">
        <v>30</v>
      </c>
    </row>
    <row r="43" spans="8:13" ht="12.75">
      <c r="H43" t="s">
        <v>30</v>
      </c>
      <c r="M43" t="s">
        <v>30</v>
      </c>
    </row>
    <row r="44" ht="12.75">
      <c r="G44" t="s">
        <v>30</v>
      </c>
    </row>
    <row r="45" ht="12.75">
      <c r="F45" t="s">
        <v>30</v>
      </c>
    </row>
    <row r="47" spans="10:16" ht="12.75">
      <c r="J47" t="s">
        <v>30</v>
      </c>
      <c r="P47" t="s">
        <v>30</v>
      </c>
    </row>
  </sheetData>
  <sheetProtection/>
  <mergeCells count="53">
    <mergeCell ref="A1:I1"/>
    <mergeCell ref="A2:I2"/>
    <mergeCell ref="A3:I3"/>
    <mergeCell ref="E4:I4"/>
    <mergeCell ref="A17:D17"/>
    <mergeCell ref="A10:D10"/>
    <mergeCell ref="A12:D12"/>
    <mergeCell ref="A13:D13"/>
    <mergeCell ref="A14:D14"/>
    <mergeCell ref="A16:D16"/>
    <mergeCell ref="J4:N4"/>
    <mergeCell ref="I5:I6"/>
    <mergeCell ref="G5:G6"/>
    <mergeCell ref="F5:F6"/>
    <mergeCell ref="H5:H6"/>
    <mergeCell ref="A4:D6"/>
    <mergeCell ref="A20:D20"/>
    <mergeCell ref="A21:D21"/>
    <mergeCell ref="A22:D22"/>
    <mergeCell ref="A19:D19"/>
    <mergeCell ref="A35:D35"/>
    <mergeCell ref="A36:D36"/>
    <mergeCell ref="A34:D34"/>
    <mergeCell ref="A33:D33"/>
    <mergeCell ref="A27:D27"/>
    <mergeCell ref="A31:D31"/>
    <mergeCell ref="A18:D18"/>
    <mergeCell ref="A23:D23"/>
    <mergeCell ref="A9:D9"/>
    <mergeCell ref="K5:K6"/>
    <mergeCell ref="A37:D37"/>
    <mergeCell ref="A24:D24"/>
    <mergeCell ref="A25:D25"/>
    <mergeCell ref="A28:D28"/>
    <mergeCell ref="A29:D29"/>
    <mergeCell ref="A32:D32"/>
    <mergeCell ref="A8:D8"/>
    <mergeCell ref="E5:E6"/>
    <mergeCell ref="R5:R6"/>
    <mergeCell ref="L5:L6"/>
    <mergeCell ref="M5:M6"/>
    <mergeCell ref="Q5:Q6"/>
    <mergeCell ref="P5:P6"/>
    <mergeCell ref="A26:D26"/>
    <mergeCell ref="A30:D30"/>
    <mergeCell ref="O4:S4"/>
    <mergeCell ref="S5:S6"/>
    <mergeCell ref="N5:N6"/>
    <mergeCell ref="O5:O6"/>
    <mergeCell ref="J5:J6"/>
    <mergeCell ref="A15:D15"/>
    <mergeCell ref="A11:D11"/>
    <mergeCell ref="A7:D7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2017-06-14T02:38:15Z</cp:lastPrinted>
  <dcterms:created xsi:type="dcterms:W3CDTF">2008-04-09T04:58:14Z</dcterms:created>
  <dcterms:modified xsi:type="dcterms:W3CDTF">2017-07-20T04:31:52Z</dcterms:modified>
  <cp:category/>
  <cp:version/>
  <cp:contentType/>
  <cp:contentStatus/>
</cp:coreProperties>
</file>